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Hárok1!$12:$15</definedName>
  </definedNames>
  <calcPr calcId="152511"/>
</workbook>
</file>

<file path=xl/calcChain.xml><?xml version="1.0" encoding="utf-8"?>
<calcChain xmlns="http://schemas.openxmlformats.org/spreadsheetml/2006/main">
  <c r="H17" i="1" l="1"/>
  <c r="G17" i="1"/>
  <c r="R21" i="1" l="1"/>
  <c r="R20" i="1"/>
  <c r="R35" i="1"/>
  <c r="R34" i="1"/>
  <c r="R32" i="1"/>
  <c r="R31" i="1"/>
  <c r="R29" i="1"/>
  <c r="R28" i="1"/>
  <c r="R24" i="1"/>
  <c r="R23" i="1"/>
  <c r="R18" i="1"/>
  <c r="R17" i="1"/>
  <c r="P17" i="1" l="1"/>
  <c r="K21" i="1"/>
  <c r="K20" i="1"/>
  <c r="K18" i="1"/>
  <c r="H35" i="1"/>
  <c r="G35" i="1"/>
  <c r="H32" i="1"/>
  <c r="G32" i="1"/>
  <c r="H29" i="1"/>
  <c r="G29" i="1"/>
  <c r="H24" i="1"/>
  <c r="G24" i="1"/>
  <c r="H21" i="1"/>
  <c r="G21" i="1"/>
  <c r="H18" i="1"/>
  <c r="H19" i="1" s="1"/>
  <c r="G18" i="1"/>
  <c r="G19" i="1" s="1"/>
  <c r="Q35" i="1"/>
  <c r="P35" i="1"/>
  <c r="O35" i="1"/>
  <c r="N35" i="1"/>
  <c r="M35" i="1"/>
  <c r="L35" i="1"/>
  <c r="K35" i="1"/>
  <c r="Q34" i="1"/>
  <c r="P34" i="1"/>
  <c r="O34" i="1"/>
  <c r="N34" i="1"/>
  <c r="M34" i="1"/>
  <c r="L34" i="1"/>
  <c r="K34" i="1"/>
  <c r="Q32" i="1"/>
  <c r="P32" i="1"/>
  <c r="O32" i="1"/>
  <c r="N32" i="1"/>
  <c r="M32" i="1"/>
  <c r="L32" i="1"/>
  <c r="K32" i="1"/>
  <c r="Q31" i="1"/>
  <c r="P31" i="1"/>
  <c r="O31" i="1"/>
  <c r="N31" i="1"/>
  <c r="M31" i="1"/>
  <c r="L31" i="1"/>
  <c r="K31" i="1"/>
  <c r="Q29" i="1"/>
  <c r="P29" i="1"/>
  <c r="O29" i="1"/>
  <c r="N29" i="1"/>
  <c r="M29" i="1"/>
  <c r="L29" i="1"/>
  <c r="K29" i="1"/>
  <c r="Q28" i="1"/>
  <c r="P28" i="1"/>
  <c r="O28" i="1"/>
  <c r="N28" i="1"/>
  <c r="M28" i="1"/>
  <c r="L28" i="1"/>
  <c r="K28" i="1"/>
  <c r="Q24" i="1"/>
  <c r="P24" i="1"/>
  <c r="O24" i="1"/>
  <c r="N24" i="1"/>
  <c r="M24" i="1"/>
  <c r="L24" i="1"/>
  <c r="K24" i="1"/>
  <c r="Q23" i="1"/>
  <c r="P23" i="1"/>
  <c r="O23" i="1"/>
  <c r="N23" i="1"/>
  <c r="M23" i="1"/>
  <c r="L23" i="1"/>
  <c r="K23" i="1"/>
  <c r="Q20" i="1"/>
  <c r="P20" i="1"/>
  <c r="O20" i="1"/>
  <c r="N20" i="1"/>
  <c r="M20" i="1"/>
  <c r="L20" i="1"/>
  <c r="Q21" i="1"/>
  <c r="P21" i="1"/>
  <c r="O21" i="1"/>
  <c r="N21" i="1"/>
  <c r="M21" i="1"/>
  <c r="L21" i="1"/>
  <c r="Q18" i="1"/>
  <c r="P18" i="1"/>
  <c r="O18" i="1"/>
  <c r="N18" i="1"/>
  <c r="M18" i="1"/>
  <c r="L18" i="1"/>
  <c r="Q17" i="1"/>
  <c r="O17" i="1"/>
  <c r="N17" i="1"/>
  <c r="M17" i="1"/>
  <c r="L17" i="1"/>
  <c r="K17" i="1"/>
  <c r="I17" i="1" s="1"/>
  <c r="H34" i="1"/>
  <c r="H36" i="1" s="1"/>
  <c r="G34" i="1"/>
  <c r="G36" i="1" s="1"/>
  <c r="H31" i="1"/>
  <c r="H33" i="1" s="1"/>
  <c r="G31" i="1"/>
  <c r="G33" i="1" s="1"/>
  <c r="H28" i="1"/>
  <c r="H30" i="1" s="1"/>
  <c r="G28" i="1"/>
  <c r="G30" i="1" s="1"/>
  <c r="H23" i="1"/>
  <c r="H25" i="1" s="1"/>
  <c r="G23" i="1"/>
  <c r="G25" i="1" s="1"/>
  <c r="H20" i="1"/>
  <c r="G20" i="1"/>
  <c r="G22" i="1" s="1"/>
  <c r="G38" i="1" l="1"/>
  <c r="G26" i="1"/>
  <c r="H38" i="1"/>
  <c r="H26" i="1"/>
  <c r="G37" i="1"/>
  <c r="H37" i="1"/>
  <c r="I18" i="1"/>
  <c r="J18" i="1" s="1"/>
  <c r="I21" i="1"/>
  <c r="I20" i="1"/>
  <c r="J20" i="1" s="1"/>
  <c r="H22" i="1"/>
  <c r="I31" i="1"/>
  <c r="I23" i="1"/>
  <c r="I29" i="1"/>
  <c r="J29" i="1" s="1"/>
  <c r="I35" i="1"/>
  <c r="J35" i="1" s="1"/>
  <c r="I28" i="1"/>
  <c r="I34" i="1"/>
  <c r="I24" i="1"/>
  <c r="J24" i="1" s="1"/>
  <c r="I32" i="1"/>
  <c r="J21" i="1"/>
  <c r="I19" i="1" l="1"/>
  <c r="J17" i="1"/>
  <c r="J19" i="1" s="1"/>
  <c r="I33" i="1"/>
  <c r="I36" i="1"/>
  <c r="J32" i="1"/>
  <c r="I22" i="1"/>
  <c r="I25" i="1"/>
  <c r="I30" i="1"/>
  <c r="J23" i="1"/>
  <c r="J25" i="1" s="1"/>
  <c r="I37" i="1" l="1"/>
  <c r="I26" i="1"/>
  <c r="I38" i="1"/>
  <c r="J28" i="1"/>
  <c r="J30" i="1" s="1"/>
  <c r="J38" i="1" s="1"/>
  <c r="J31" i="1"/>
  <c r="J33" i="1" s="1"/>
  <c r="J34" i="1"/>
  <c r="J36" i="1" s="1"/>
  <c r="J22" i="1"/>
  <c r="J26" i="1" s="1"/>
  <c r="J37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<sst xmlns="http://schemas.openxmlformats.org/spreadsheetml/2006/main" count="71" uniqueCount="56">
  <si>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</si>
  <si>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</si>
  <si>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</si>
  <si>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</si>
  <si>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</si>
  <si>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</si>
  <si>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</si>
  <si>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</si>
  <si>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</si>
  <si>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</si>
  <si>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</si>
  <si>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</si>
  <si>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</si>
  <si>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</si>
  <si>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</si>
  <si>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</si>
  <si>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</si>
  <si>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</si>
  <si>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</si>
  <si>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</si>
  <si>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</si>
  <si>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</si>
  <si>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</si>
  <si>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</si>
  <si>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</si>
  <si>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</si>
  <si>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</si>
  <si>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</si>
  <si>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</si>
  <si>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</si>
  <si>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</si>
  <si>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</si>
  <si>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</si>
  <si>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</si>
  <si>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</si>
  <si>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</si>
  <si>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</si>
  <si>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</si>
  <si>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</si>
  <si>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</si>
  <si>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</si>
  <si>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</si>
  <si>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</si>
  <si>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</si>
  <si>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</si>
  <si>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K až 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</si>
  <si>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</si>
  <si>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4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</si>
  <si>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5</t>
    </r>
  </si>
  <si>
    <r>
      <t>CELKOM</t>
    </r>
    <r>
      <rPr>
        <b/>
        <strike/>
        <sz val="9"/>
        <rFont val="Times New Roman"/>
        <family val="1"/>
        <charset val="238"/>
      </rPr>
      <t xml:space="preserve">SPOLU </t>
    </r>
    <r>
      <rPr>
        <b/>
        <sz val="9"/>
        <rFont val="Times New Roman"/>
        <family val="1"/>
        <charset val="238"/>
      </rPr>
      <t>ZA VŠETKY AKTIVITY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</si>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</sst>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trike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0" fontId="12" fillId="7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4" fillId="5" borderId="15" xfId="0" applyNumberFormat="1" applyFont="1" applyFill="1" applyBorder="1" applyAlignment="1">
      <alignment horizontal="center" vertical="center"/>
    </xf>
    <xf numFmtId="2" fontId="14" fillId="5" borderId="12" xfId="0" applyNumberFormat="1" applyFont="1" applyFill="1" applyBorder="1" applyAlignment="1">
      <alignment horizontal="center" vertical="center"/>
    </xf>
    <xf numFmtId="2" fontId="14" fillId="5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4" fontId="12" fillId="8" borderId="1" xfId="0" applyNumberFormat="1" applyFont="1" applyFill="1" applyBorder="1"/>
    <xf numFmtId="4" fontId="12" fillId="8" borderId="5" xfId="0" applyNumberFormat="1" applyFont="1" applyFill="1" applyBorder="1"/>
    <xf numFmtId="0" fontId="14" fillId="9" borderId="4" xfId="0" applyFont="1" applyFill="1" applyBorder="1" applyAlignment="1">
      <alignment horizontal="left" vertical="center"/>
    </xf>
    <xf numFmtId="49" fontId="12" fillId="9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/>
    <xf numFmtId="4" fontId="12" fillId="9" borderId="5" xfId="0" applyNumberFormat="1" applyFont="1" applyFill="1" applyBorder="1"/>
    <xf numFmtId="0" fontId="14" fillId="4" borderId="3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49" fontId="12" fillId="5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/>
    <xf numFmtId="4" fontId="12" fillId="5" borderId="16" xfId="0" applyNumberFormat="1" applyFont="1" applyFill="1" applyBorder="1"/>
    <xf numFmtId="4" fontId="12" fillId="5" borderId="17" xfId="0" applyNumberFormat="1" applyFont="1" applyFill="1" applyBorder="1"/>
    <xf numFmtId="0" fontId="14" fillId="5" borderId="18" xfId="0" applyFont="1" applyFill="1" applyBorder="1" applyAlignment="1">
      <alignment horizontal="left" vertical="center"/>
    </xf>
    <xf numFmtId="49" fontId="12" fillId="5" borderId="1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4" fontId="12" fillId="5" borderId="12" xfId="0" applyNumberFormat="1" applyFont="1" applyFill="1" applyBorder="1"/>
    <xf numFmtId="4" fontId="12" fillId="5" borderId="19" xfId="0" applyNumberFormat="1" applyFont="1" applyFill="1" applyBorder="1"/>
    <xf numFmtId="0" fontId="14" fillId="5" borderId="8" xfId="0" applyFont="1" applyFill="1" applyBorder="1" applyAlignment="1"/>
    <xf numFmtId="0" fontId="14" fillId="5" borderId="11" xfId="0" applyFont="1" applyFill="1" applyBorder="1" applyAlignment="1"/>
    <xf numFmtId="0" fontId="14" fillId="5" borderId="9" xfId="0" applyFont="1" applyFill="1" applyBorder="1" applyAlignment="1"/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left" vertical="center"/>
    </xf>
    <xf numFmtId="0" fontId="14" fillId="5" borderId="27" xfId="0" applyFont="1" applyFill="1" applyBorder="1" applyAlignment="1">
      <alignment horizontal="left" vertical="center"/>
    </xf>
    <xf numFmtId="0" fontId="14" fillId="5" borderId="28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4" fillId="4" borderId="10" xfId="0" applyFont="1" applyFill="1" applyBorder="1" applyAlignment="1">
      <alignment horizontal="left" vertical="center"/>
    </xf>
    <xf numFmtId="0" fontId="14" fillId="4" borderId="20" xfId="0" applyFont="1" applyFill="1" applyBorder="1" applyAlignment="1">
      <alignment horizontal="left" vertical="center"/>
    </xf>
    <xf numFmtId="0" fontId="14" fillId="4" borderId="21" xfId="0" applyFont="1" applyFill="1" applyBorder="1" applyAlignment="1">
      <alignment horizontal="left" vertical="center"/>
    </xf>
    <xf numFmtId="4" fontId="12" fillId="7" borderId="2" xfId="0" applyNumberFormat="1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0</xdr:row>
      <xdr:rowOff>0</xdr:rowOff>
    </xdr:from>
    <xdr:to>
      <xdr:col>9</xdr:col>
      <xdr:colOff>521970</xdr:colOff>
      <xdr:row>3</xdr:row>
      <xdr:rowOff>110490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I45"/>
  <sheetViews>
    <sheetView tabSelected="1" view="pageLayout" zoomScale="55" zoomScaleNormal="90" zoomScaleSheetLayoutView="70" zoomScalePageLayoutView="55" workbookViewId="0">
      <selection activeCell="B8" sqref="B8:E8"/>
    </sheetView>
  </sheetViews>
  <sheetFormatPr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4" spans="1:35" s="4" customFormat="1" ht="18.75" x14ac:dyDescent="0.25">
      <c r="A4" s="76" t="s">
        <v>42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2"/>
      <c r="T4" s="2"/>
      <c r="U4" s="2"/>
      <c r="V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4" customFormat="1" ht="15.75" x14ac:dyDescent="0.25">
      <c r="A5" s="77" t="s">
        <v>43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5"/>
      <c r="T5" s="5"/>
      <c r="U5" s="5"/>
      <c r="V5" s="5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4" customFormat="1" ht="15.75" x14ac:dyDescent="0.25">
      <c r="A6" s="87" t="s">
        <v>44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5"/>
      <c r="T6" s="5"/>
      <c r="U6" s="5"/>
      <c r="V6" s="5"/>
    </row>
    <row r="7" spans="1:35" ht="18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7"/>
    </row>
    <row r="8" spans="1:35" ht="18.75" x14ac:dyDescent="0.25">
      <c r="A8" s="8" t="s">
        <v>54</v>
      </c>
      <c r="B8" s="88"/>
      <c r="C8" s="88"/>
      <c r="D8" s="88"/>
      <c r="E8" s="8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35" ht="18.75" x14ac:dyDescent="0.25">
      <c r="A9" s="8" t="s">
        <v>11</v>
      </c>
      <c r="B9" s="89"/>
      <c r="C9" s="89"/>
      <c r="D9" s="89"/>
      <c r="E9" s="89"/>
      <c r="F9" s="89"/>
      <c r="G9" s="8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10"/>
      <c r="U9" s="10"/>
      <c r="V9" s="10"/>
    </row>
    <row r="10" spans="1:35" ht="18.75" x14ac:dyDescent="0.25">
      <c r="A10" s="8" t="s">
        <v>20</v>
      </c>
      <c r="B10" s="88"/>
      <c r="C10" s="8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5.75" thickBot="1" x14ac:dyDescent="0.3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35" ht="26.45" customHeight="1" x14ac:dyDescent="0.25">
      <c r="A12" s="61" t="s">
        <v>0</v>
      </c>
      <c r="B12" s="54" t="s">
        <v>1</v>
      </c>
      <c r="C12" s="54" t="s">
        <v>2</v>
      </c>
      <c r="D12" s="67" t="s">
        <v>3</v>
      </c>
      <c r="E12" s="65" t="s">
        <v>4</v>
      </c>
      <c r="F12" s="65" t="s">
        <v>5</v>
      </c>
      <c r="G12" s="63" t="s">
        <v>16</v>
      </c>
      <c r="H12" s="63" t="s">
        <v>17</v>
      </c>
      <c r="I12" s="63" t="s">
        <v>18</v>
      </c>
      <c r="J12" s="63" t="s">
        <v>32</v>
      </c>
      <c r="K12" s="78" t="s">
        <v>45</v>
      </c>
      <c r="L12" s="79"/>
      <c r="M12" s="79"/>
      <c r="N12" s="79"/>
      <c r="O12" s="79"/>
      <c r="P12" s="79"/>
      <c r="Q12" s="79"/>
      <c r="R12" s="80"/>
    </row>
    <row r="13" spans="1:35" x14ac:dyDescent="0.25">
      <c r="A13" s="62"/>
      <c r="B13" s="55"/>
      <c r="C13" s="55"/>
      <c r="D13" s="68"/>
      <c r="E13" s="66"/>
      <c r="F13" s="66"/>
      <c r="G13" s="64"/>
      <c r="H13" s="64"/>
      <c r="I13" s="64"/>
      <c r="J13" s="64"/>
      <c r="K13" s="13" t="s">
        <v>24</v>
      </c>
      <c r="L13" s="13" t="s">
        <v>25</v>
      </c>
      <c r="M13" s="13" t="s">
        <v>26</v>
      </c>
      <c r="N13" s="13" t="s">
        <v>27</v>
      </c>
      <c r="O13" s="13" t="s">
        <v>28</v>
      </c>
      <c r="P13" s="13" t="s">
        <v>29</v>
      </c>
      <c r="Q13" s="13" t="s">
        <v>30</v>
      </c>
      <c r="R13" s="14" t="s">
        <v>31</v>
      </c>
    </row>
    <row r="14" spans="1:35" ht="51" customHeight="1" x14ac:dyDescent="0.25">
      <c r="A14" s="83" t="s">
        <v>21</v>
      </c>
      <c r="B14" s="85" t="s">
        <v>22</v>
      </c>
      <c r="C14" s="85" t="s">
        <v>12</v>
      </c>
      <c r="D14" s="74" t="s">
        <v>46</v>
      </c>
      <c r="E14" s="85" t="s">
        <v>13</v>
      </c>
      <c r="F14" s="86" t="s">
        <v>14</v>
      </c>
      <c r="G14" s="86" t="s">
        <v>6</v>
      </c>
      <c r="H14" s="74" t="s">
        <v>15</v>
      </c>
      <c r="I14" s="74" t="s">
        <v>7</v>
      </c>
      <c r="J14" s="81" t="s">
        <v>8</v>
      </c>
      <c r="K14" s="15" t="s">
        <v>33</v>
      </c>
      <c r="L14" s="16" t="s">
        <v>34</v>
      </c>
      <c r="M14" s="16" t="s">
        <v>35</v>
      </c>
      <c r="N14" s="16" t="s">
        <v>36</v>
      </c>
      <c r="O14" s="16" t="s">
        <v>37</v>
      </c>
      <c r="P14" s="17" t="s">
        <v>38</v>
      </c>
      <c r="Q14" s="17" t="s">
        <v>39</v>
      </c>
      <c r="R14" s="18" t="s">
        <v>47</v>
      </c>
    </row>
    <row r="15" spans="1:35" ht="31.15" customHeight="1" thickBot="1" x14ac:dyDescent="0.3">
      <c r="A15" s="84"/>
      <c r="B15" s="75"/>
      <c r="C15" s="75"/>
      <c r="D15" s="75"/>
      <c r="E15" s="75"/>
      <c r="F15" s="85"/>
      <c r="G15" s="85"/>
      <c r="H15" s="75"/>
      <c r="I15" s="75"/>
      <c r="J15" s="82"/>
      <c r="K15" s="19">
        <v>0.1</v>
      </c>
      <c r="L15" s="19">
        <v>1.4E-2</v>
      </c>
      <c r="M15" s="19">
        <v>0.14000000000000001</v>
      </c>
      <c r="N15" s="19">
        <v>0.03</v>
      </c>
      <c r="O15" s="19">
        <v>0.01</v>
      </c>
      <c r="P15" s="19">
        <v>8.0000000000000002E-3</v>
      </c>
      <c r="Q15" s="19">
        <v>4.7500000000000001E-2</v>
      </c>
      <c r="R15" s="20">
        <v>2.5000000000000001E-3</v>
      </c>
    </row>
    <row r="16" spans="1:35" x14ac:dyDescent="0.25">
      <c r="A16" s="39" t="s">
        <v>48</v>
      </c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3"/>
    </row>
    <row r="17" spans="1:18" x14ac:dyDescent="0.25">
      <c r="A17" s="21" t="s">
        <v>9</v>
      </c>
      <c r="B17" s="22"/>
      <c r="C17" s="23"/>
      <c r="D17" s="24"/>
      <c r="E17" s="24"/>
      <c r="F17" s="24"/>
      <c r="G17" s="25">
        <f>ROUND(E17+F17,2)</f>
        <v>0</v>
      </c>
      <c r="H17" s="25">
        <f>ROUND(C17*D17,2)</f>
        <v>0</v>
      </c>
      <c r="I17" s="25">
        <f>SUM(K17:R17)</f>
        <v>0</v>
      </c>
      <c r="J17" s="26">
        <f>H17+I17</f>
        <v>0</v>
      </c>
      <c r="K17" s="31">
        <f>ROUNDDOWN(IF(AND(E17&gt;=0,E17&lt;=4120),$K$15*E17,IF(E17&lt;0,0,412)),2)</f>
        <v>0</v>
      </c>
      <c r="L17" s="31">
        <f>ROUNDDOWN(IF(AND(E17&gt;=0,E17&lt;=4120),$L$15*E17,IF(E17&lt;0,0,57.68)),2)</f>
        <v>0</v>
      </c>
      <c r="M17" s="31">
        <f>ROUNDDOWN(IF(AND(E17&gt;=0,E17&lt;=4120),$M$15*E17,IF(E17&lt;0,0,576.8)),2)</f>
        <v>0</v>
      </c>
      <c r="N17" s="31">
        <f>ROUNDDOWN(IF(AND(E17&gt;=0,E17&lt;=4120),$N$15*E17,IF(E17&lt;0,0,123.6)),2)</f>
        <v>0</v>
      </c>
      <c r="O17" s="31">
        <f>ROUNDDOWN(IF(AND(E17&gt;=0,E17&lt;=4120),$O$15*E17,IF(E17&lt;0,0,41.2)),2)</f>
        <v>0</v>
      </c>
      <c r="P17" s="31">
        <f>ROUNDDOWN((E17/100)*0.8,2)</f>
        <v>0</v>
      </c>
      <c r="Q17" s="31">
        <f>ROUNDDOWN(IF(AND(E17&gt;=0,E17&lt;=4120),$Q$15*E17,IF(E17&lt;0,0,195.7)),2)</f>
        <v>0</v>
      </c>
      <c r="R17" s="32">
        <f>ROUNDDOWN(IF(AND(E17&gt;=0,E17&lt;=4120),$R$15*E17,IF(E17&lt;0,0,195.7)),2)</f>
        <v>0</v>
      </c>
    </row>
    <row r="18" spans="1:18" x14ac:dyDescent="0.25">
      <c r="A18" s="21" t="s">
        <v>10</v>
      </c>
      <c r="B18" s="22"/>
      <c r="C18" s="23"/>
      <c r="D18" s="24"/>
      <c r="E18" s="24"/>
      <c r="F18" s="24"/>
      <c r="G18" s="25">
        <f>ROUND(E18+F18,2)</f>
        <v>0</v>
      </c>
      <c r="H18" s="25">
        <f>ROUND(C18*D18,2)</f>
        <v>0</v>
      </c>
      <c r="I18" s="25">
        <f>SUM(K18:R18)</f>
        <v>0</v>
      </c>
      <c r="J18" s="26">
        <f>H18+I18</f>
        <v>0</v>
      </c>
      <c r="K18" s="31">
        <f>ROUNDDOWN(IF(AND(E18&gt;=0,E18&lt;=4120),$K$15*E18,IF(E18&lt;0,0,412)),2)</f>
        <v>0</v>
      </c>
      <c r="L18" s="31">
        <f>ROUNDDOWN(IF(AND(E18&gt;=0,E18&lt;=4120),$L$15*E18,IF(E18&lt;0,0,57.68)),2)</f>
        <v>0</v>
      </c>
      <c r="M18" s="31">
        <f>ROUNDDOWN(IF(AND(E18&gt;=0,E18&lt;=4120),$M$15*E18,IF(E18&lt;0,0,576.8)),2)</f>
        <v>0</v>
      </c>
      <c r="N18" s="31">
        <f>ROUNDDOWN(IF(AND(E18&gt;=0,E18&lt;=4120),$N$15*E18,IF(E18&lt;0,0,123.6)),2)</f>
        <v>0</v>
      </c>
      <c r="O18" s="31">
        <f>ROUNDDOWN(IF(AND(E18&gt;=0,E18&lt;=4120),$O$15*E18,IF(E18&lt;0,0,41.2)),2)</f>
        <v>0</v>
      </c>
      <c r="P18" s="31">
        <f>ROUNDDOWN((E18/100)*0.8,2)</f>
        <v>0</v>
      </c>
      <c r="Q18" s="31">
        <f>ROUNDDOWN(IF(AND(E18&gt;=0,E18&lt;=4120),$Q$15*E18,IF(E18&lt;0,0,195.7)),2)</f>
        <v>0</v>
      </c>
      <c r="R18" s="32">
        <f>ROUNDDOWN(IF(AND(E18&gt;=0,E18&lt;=4120),$R$15*E18,IF(E18&lt;0,0,195.7)),2)</f>
        <v>0</v>
      </c>
    </row>
    <row r="19" spans="1:18" x14ac:dyDescent="0.25">
      <c r="A19" s="33" t="s">
        <v>23</v>
      </c>
      <c r="B19" s="34"/>
      <c r="C19" s="35"/>
      <c r="D19" s="35"/>
      <c r="E19" s="35"/>
      <c r="F19" s="35"/>
      <c r="G19" s="36">
        <f>SUM(G17:G18)</f>
        <v>0</v>
      </c>
      <c r="H19" s="36">
        <f>SUM(H17:H18)</f>
        <v>0</v>
      </c>
      <c r="I19" s="36">
        <f>SUM(I17:I18)</f>
        <v>0</v>
      </c>
      <c r="J19" s="36">
        <f>SUM(J17:J18)</f>
        <v>0</v>
      </c>
      <c r="K19" s="37"/>
      <c r="L19" s="37"/>
      <c r="M19" s="37"/>
      <c r="N19" s="37"/>
      <c r="O19" s="37"/>
      <c r="P19" s="37"/>
      <c r="Q19" s="37"/>
      <c r="R19" s="38"/>
    </row>
    <row r="20" spans="1:18" x14ac:dyDescent="0.25">
      <c r="A20" s="21" t="s">
        <v>9</v>
      </c>
      <c r="B20" s="22"/>
      <c r="C20" s="23"/>
      <c r="D20" s="24"/>
      <c r="E20" s="24"/>
      <c r="F20" s="24"/>
      <c r="G20" s="25">
        <f t="shared" ref="G20" si="0">ROUND(E20+F20,2)</f>
        <v>0</v>
      </c>
      <c r="H20" s="25">
        <f t="shared" ref="H20" si="1">ROUND(C20*D20,2)</f>
        <v>0</v>
      </c>
      <c r="I20" s="25">
        <f>SUM(K20:R20)</f>
        <v>0</v>
      </c>
      <c r="J20" s="26">
        <f>H20+I20</f>
        <v>0</v>
      </c>
      <c r="K20" s="31">
        <f>ROUNDDOWN(IF(AND(E20&gt;=0,E20&lt;=4120),$K$15*E20,IF(E20&lt;0,0,412)),2)</f>
        <v>0</v>
      </c>
      <c r="L20" s="31">
        <f>ROUNDDOWN(IF(AND(E20&gt;=0,E20&lt;=4120),$L$15*E20,IF(E20&lt;0,0,57.68)),2)</f>
        <v>0</v>
      </c>
      <c r="M20" s="31">
        <f>ROUNDDOWN(IF(AND(E20&gt;=0,E20&lt;=4120),$M$15*E20,IF(E20&lt;0,0,576.8)),2)</f>
        <v>0</v>
      </c>
      <c r="N20" s="31">
        <f>ROUNDDOWN(IF(AND(E20&gt;=0,E20&lt;=4120),$N$15*E20,IF(E20&lt;0,0,123.6)),2)</f>
        <v>0</v>
      </c>
      <c r="O20" s="31">
        <f>ROUNDDOWN(IF(AND(E20&gt;=0,E20&lt;=4120),$O$15*E20,IF(E20&lt;0,0,41.2)),2)</f>
        <v>0</v>
      </c>
      <c r="P20" s="31">
        <f>ROUNDDOWN((E20/100)*0.8,2)</f>
        <v>0</v>
      </c>
      <c r="Q20" s="31">
        <f>ROUNDDOWN(IF(AND(E20&gt;=0,E20&lt;=4120),$Q$15*E20,IF(E20&lt;0,0,195.7)),2)</f>
        <v>0</v>
      </c>
      <c r="R20" s="32">
        <f>ROUNDDOWN(IF(AND(E20&gt;=0,E20&lt;=4120),$R$15*E20,IF(E20&lt;0,0,195.7)),2)</f>
        <v>0</v>
      </c>
    </row>
    <row r="21" spans="1:18" x14ac:dyDescent="0.25">
      <c r="A21" s="21" t="s">
        <v>10</v>
      </c>
      <c r="B21" s="22"/>
      <c r="C21" s="23"/>
      <c r="D21" s="24"/>
      <c r="E21" s="24"/>
      <c r="F21" s="24"/>
      <c r="G21" s="25">
        <f>ROUND(E21+F21,2)</f>
        <v>0</v>
      </c>
      <c r="H21" s="25">
        <f>ROUND(C21*D21,2)</f>
        <v>0</v>
      </c>
      <c r="I21" s="25">
        <f>SUM(K21:R21)</f>
        <v>0</v>
      </c>
      <c r="J21" s="26">
        <f t="shared" ref="J21" si="2">H21+I21</f>
        <v>0</v>
      </c>
      <c r="K21" s="31">
        <f>ROUNDDOWN(IF(AND(E21&gt;=0,E21&lt;=4120),$K$15*E21,IF(E21&lt;0,0,412)),2)</f>
        <v>0</v>
      </c>
      <c r="L21" s="31">
        <f>ROUNDDOWN(IF(AND(E21&gt;=0,E21&lt;=4120),$L$15*E21,IF(E21&lt;0,0,57.68)),2)</f>
        <v>0</v>
      </c>
      <c r="M21" s="31">
        <f>ROUNDDOWN(IF(AND(E21&gt;=0,E21&lt;=4120),$M$15*E21,IF(E21&lt;0,0,576.8)),2)</f>
        <v>0</v>
      </c>
      <c r="N21" s="31">
        <f>ROUNDDOWN(IF(AND(E21&gt;=0,E21&lt;=4120),$N$15*E21,IF(E21&lt;0,0,123.6)),2)</f>
        <v>0</v>
      </c>
      <c r="O21" s="31">
        <f>ROUNDDOWN(IF(AND(E21&gt;=0,E21&lt;=4120),$O$15*E21,IF(E21&lt;0,0,41.2)),2)</f>
        <v>0</v>
      </c>
      <c r="P21" s="31">
        <f>ROUNDDOWN((E21/100)*0.8,2)</f>
        <v>0</v>
      </c>
      <c r="Q21" s="31">
        <f>ROUNDDOWN(IF(AND(E21&gt;=0,E21&lt;=4120),$Q$15*E21,IF(E21&lt;0,0,195.7)),2)</f>
        <v>0</v>
      </c>
      <c r="R21" s="32">
        <f>ROUNDDOWN(IF(AND(E21&gt;=0,E21&lt;=4120),$R$15*E21,IF(E21&lt;0,0,195.7)),2)</f>
        <v>0</v>
      </c>
    </row>
    <row r="22" spans="1:18" x14ac:dyDescent="0.25">
      <c r="A22" s="33" t="s">
        <v>23</v>
      </c>
      <c r="B22" s="34"/>
      <c r="C22" s="35"/>
      <c r="D22" s="35"/>
      <c r="E22" s="35"/>
      <c r="F22" s="35"/>
      <c r="G22" s="36">
        <f t="shared" ref="G22:H22" si="3">SUM(G20:G21)</f>
        <v>0</v>
      </c>
      <c r="H22" s="36">
        <f t="shared" si="3"/>
        <v>0</v>
      </c>
      <c r="I22" s="36">
        <f>SUM(I20:I21)</f>
        <v>0</v>
      </c>
      <c r="J22" s="36">
        <f>SUM(J20:J21)</f>
        <v>0</v>
      </c>
      <c r="K22" s="37"/>
      <c r="L22" s="37"/>
      <c r="M22" s="37"/>
      <c r="N22" s="37"/>
      <c r="O22" s="37"/>
      <c r="P22" s="37"/>
      <c r="Q22" s="37"/>
      <c r="R22" s="38"/>
    </row>
    <row r="23" spans="1:18" x14ac:dyDescent="0.25">
      <c r="A23" s="21" t="s">
        <v>9</v>
      </c>
      <c r="B23" s="22"/>
      <c r="C23" s="23"/>
      <c r="D23" s="24"/>
      <c r="E23" s="24"/>
      <c r="F23" s="24"/>
      <c r="G23" s="25">
        <f t="shared" ref="G23" si="4">ROUND(E23+F23,2)</f>
        <v>0</v>
      </c>
      <c r="H23" s="25">
        <f t="shared" ref="H23" si="5">ROUND(C23*D23,2)</f>
        <v>0</v>
      </c>
      <c r="I23" s="25">
        <f>SUM(K23:R23)</f>
        <v>0</v>
      </c>
      <c r="J23" s="26">
        <f t="shared" ref="J23:J24" si="6">H23+I23</f>
        <v>0</v>
      </c>
      <c r="K23" s="31">
        <f>ROUNDDOWN(IF(AND(E23&gt;=0,E23&lt;=4120),$K$15*E23,IF(E23&lt;0,0,412)),2)</f>
        <v>0</v>
      </c>
      <c r="L23" s="31">
        <f>ROUNDDOWN(IF(AND(E23&gt;=0,E23&lt;=4120),$L$15*E23,IF(E23&lt;0,0,57.68)),2)</f>
        <v>0</v>
      </c>
      <c r="M23" s="31">
        <f>ROUNDDOWN(IF(AND(E23&gt;=0,E23&lt;=4120),$M$15*E23,IF(E23&lt;0,0,576.8)),2)</f>
        <v>0</v>
      </c>
      <c r="N23" s="31">
        <f>ROUNDDOWN(IF(AND(E23&gt;=0,E23&lt;=4120),$N$15*E23,IF(E23&lt;0,0,123.6)),2)</f>
        <v>0</v>
      </c>
      <c r="O23" s="31">
        <f>ROUNDDOWN(IF(AND(E23&gt;=0,E23&lt;=4120),$O$15*E23,IF(E23&lt;0,0,41.2)),2)</f>
        <v>0</v>
      </c>
      <c r="P23" s="31">
        <f>ROUNDDOWN((E23/100)*0.8,2)</f>
        <v>0</v>
      </c>
      <c r="Q23" s="31">
        <f>ROUNDDOWN(IF(AND(E23&gt;=0,E23&lt;=4120),$Q$15*E23,IF(E23&lt;0,0,195.7)),2)</f>
        <v>0</v>
      </c>
      <c r="R23" s="32">
        <f>ROUNDDOWN(IF(AND(E23&gt;=0,E23&lt;=4120),$R$15*E23,IF(E23&lt;0,0,195.7)),2)</f>
        <v>0</v>
      </c>
    </row>
    <row r="24" spans="1:18" x14ac:dyDescent="0.25">
      <c r="A24" s="21" t="s">
        <v>10</v>
      </c>
      <c r="B24" s="22"/>
      <c r="C24" s="23"/>
      <c r="D24" s="24"/>
      <c r="E24" s="24"/>
      <c r="F24" s="24"/>
      <c r="G24" s="25">
        <f>ROUND(E24+F24,2)</f>
        <v>0</v>
      </c>
      <c r="H24" s="25">
        <f>ROUND(C24*D24,2)</f>
        <v>0</v>
      </c>
      <c r="I24" s="25">
        <f>SUM(K24:R24)</f>
        <v>0</v>
      </c>
      <c r="J24" s="26">
        <f t="shared" si="6"/>
        <v>0</v>
      </c>
      <c r="K24" s="31">
        <f>ROUNDDOWN(IF(AND(E24&gt;=0,E24&lt;=4120),$K$15*E24,IF(E24&lt;0,0,412)),2)</f>
        <v>0</v>
      </c>
      <c r="L24" s="31">
        <f>ROUNDDOWN(IF(AND(E24&gt;=0,E24&lt;=4120),$L$15*E24,IF(E24&lt;0,0,57.68)),2)</f>
        <v>0</v>
      </c>
      <c r="M24" s="31">
        <f>ROUNDDOWN(IF(AND(E24&gt;=0,E24&lt;=4120),$M$15*E24,IF(E24&lt;0,0,576.8)),2)</f>
        <v>0</v>
      </c>
      <c r="N24" s="31">
        <f>ROUNDDOWN(IF(AND(E24&gt;=0,E24&lt;=4120),$N$15*E24,IF(E24&lt;0,0,123.6)),2)</f>
        <v>0</v>
      </c>
      <c r="O24" s="31">
        <f>ROUNDDOWN(IF(AND(E24&gt;=0,E24&lt;=4120),$O$15*E24,IF(E24&lt;0,0,41.2)),2)</f>
        <v>0</v>
      </c>
      <c r="P24" s="31">
        <f>ROUNDDOWN((E24/100)*0.8,2)</f>
        <v>0</v>
      </c>
      <c r="Q24" s="31">
        <f>ROUNDDOWN(IF(AND(E24&gt;=0,E24&lt;=4120),$Q$15*E24,IF(E24&lt;0,0,195.7)),2)</f>
        <v>0</v>
      </c>
      <c r="R24" s="32">
        <f>ROUNDDOWN(IF(AND(E24&gt;=0,E24&lt;=4120),$R$15*E24,IF(E24&lt;0,0,195.7)),2)</f>
        <v>0</v>
      </c>
    </row>
    <row r="25" spans="1:18" x14ac:dyDescent="0.25">
      <c r="A25" s="33" t="s">
        <v>23</v>
      </c>
      <c r="B25" s="34"/>
      <c r="C25" s="35"/>
      <c r="D25" s="35"/>
      <c r="E25" s="35"/>
      <c r="F25" s="35"/>
      <c r="G25" s="36">
        <f t="shared" ref="G25:H25" si="7">SUM(G23:G24)</f>
        <v>0</v>
      </c>
      <c r="H25" s="36">
        <f t="shared" si="7"/>
        <v>0</v>
      </c>
      <c r="I25" s="36">
        <f>SUM(I23:I24)</f>
        <v>0</v>
      </c>
      <c r="J25" s="36">
        <f>SUM(J23:J24)</f>
        <v>0</v>
      </c>
      <c r="K25" s="37"/>
      <c r="L25" s="37"/>
      <c r="M25" s="37"/>
      <c r="N25" s="37"/>
      <c r="O25" s="37"/>
      <c r="P25" s="37"/>
      <c r="Q25" s="37"/>
      <c r="R25" s="38"/>
    </row>
    <row r="26" spans="1:18" ht="15.75" thickBot="1" x14ac:dyDescent="0.3">
      <c r="A26" s="40" t="s">
        <v>19</v>
      </c>
      <c r="B26" s="41"/>
      <c r="C26" s="42"/>
      <c r="D26" s="42"/>
      <c r="E26" s="42"/>
      <c r="F26" s="42"/>
      <c r="G26" s="27">
        <f>G19+G22+G25</f>
        <v>0</v>
      </c>
      <c r="H26" s="27">
        <f>H19+H22+H25</f>
        <v>0</v>
      </c>
      <c r="I26" s="27">
        <f>I19+I22+I25</f>
        <v>0</v>
      </c>
      <c r="J26" s="27">
        <f>J19+J22+J25</f>
        <v>0</v>
      </c>
      <c r="K26" s="43"/>
      <c r="L26" s="43"/>
      <c r="M26" s="43"/>
      <c r="N26" s="43"/>
      <c r="O26" s="43"/>
      <c r="P26" s="43"/>
      <c r="Q26" s="44"/>
      <c r="R26" s="45"/>
    </row>
    <row r="27" spans="1:18" x14ac:dyDescent="0.25">
      <c r="A27" s="39" t="s">
        <v>40</v>
      </c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3"/>
    </row>
    <row r="28" spans="1:18" x14ac:dyDescent="0.25">
      <c r="A28" s="21" t="s">
        <v>9</v>
      </c>
      <c r="B28" s="22"/>
      <c r="C28" s="23"/>
      <c r="D28" s="24"/>
      <c r="E28" s="24"/>
      <c r="F28" s="24"/>
      <c r="G28" s="25">
        <f t="shared" ref="G28" si="8">ROUND(E28+F28,2)</f>
        <v>0</v>
      </c>
      <c r="H28" s="25">
        <f t="shared" ref="H28" si="9">ROUND(C28*D28,2)</f>
        <v>0</v>
      </c>
      <c r="I28" s="25">
        <f>SUM(K28:R28)</f>
        <v>0</v>
      </c>
      <c r="J28" s="26">
        <f t="shared" ref="J28:J29" si="10">H28+I28</f>
        <v>0</v>
      </c>
      <c r="K28" s="31">
        <f>ROUNDDOWN(IF(AND(E28&gt;=0,E28&lt;=4120),$K$15*E28,IF(E28&lt;0,0,412)),2)</f>
        <v>0</v>
      </c>
      <c r="L28" s="31">
        <f>ROUNDDOWN(IF(AND(E28&gt;=0,E28&lt;=4120),$L$15*E28,IF(E28&lt;0,0,57.68)),2)</f>
        <v>0</v>
      </c>
      <c r="M28" s="31">
        <f>ROUNDDOWN(IF(AND(E28&gt;=0,E28&lt;=4120),$M$15*E28,IF(E28&lt;0,0,576.8)),2)</f>
        <v>0</v>
      </c>
      <c r="N28" s="31">
        <f>ROUNDDOWN(IF(AND(E28&gt;=0,E28&lt;=4120),$N$15*E28,IF(E28&lt;0,0,123.6)),2)</f>
        <v>0</v>
      </c>
      <c r="O28" s="31">
        <f>ROUNDDOWN(IF(AND(E28&gt;=0,E28&lt;=4120),$O$15*E28,IF(E28&lt;0,0,41.2)),2)</f>
        <v>0</v>
      </c>
      <c r="P28" s="31">
        <f>ROUNDDOWN((E28/100)*0.8,2)</f>
        <v>0</v>
      </c>
      <c r="Q28" s="31">
        <f>ROUNDDOWN(IF(AND(E28&gt;=0,E28&lt;=4120),$Q$15*E28,IF(E28&lt;0,0,195.7)),2)</f>
        <v>0</v>
      </c>
      <c r="R28" s="32">
        <f>ROUNDDOWN(IF(AND(E28&gt;=0,E28&lt;=4120),$R$15*E28,IF(E28&lt;0,0,195.7)),2)</f>
        <v>0</v>
      </c>
    </row>
    <row r="29" spans="1:18" x14ac:dyDescent="0.25">
      <c r="A29" s="21" t="s">
        <v>10</v>
      </c>
      <c r="B29" s="22"/>
      <c r="C29" s="23"/>
      <c r="D29" s="24"/>
      <c r="E29" s="24"/>
      <c r="F29" s="24"/>
      <c r="G29" s="25">
        <f>ROUND(E29+F29,2)</f>
        <v>0</v>
      </c>
      <c r="H29" s="25">
        <f>ROUND(C29*D29,2)</f>
        <v>0</v>
      </c>
      <c r="I29" s="25">
        <f>SUM(K29:R29)</f>
        <v>0</v>
      </c>
      <c r="J29" s="26">
        <f t="shared" si="10"/>
        <v>0</v>
      </c>
      <c r="K29" s="31">
        <f>ROUNDDOWN(IF(AND(E29&gt;=0,E29&lt;=4120),$K$15*E29,IF(E29&lt;0,0,412)),2)</f>
        <v>0</v>
      </c>
      <c r="L29" s="31">
        <f>ROUNDDOWN(IF(AND(E29&gt;=0,E29&lt;=4120),$L$15*E29,IF(E29&lt;0,0,57.68)),2)</f>
        <v>0</v>
      </c>
      <c r="M29" s="31">
        <f>ROUNDDOWN(IF(AND(E29&gt;=0,E29&lt;=4120),$M$15*E29,IF(E29&lt;0,0,576.8)),2)</f>
        <v>0</v>
      </c>
      <c r="N29" s="31">
        <f>ROUNDDOWN(IF(AND(E29&gt;=0,E29&lt;=4120),$N$15*E29,IF(E29&lt;0,0,123.6)),2)</f>
        <v>0</v>
      </c>
      <c r="O29" s="31">
        <f>ROUNDDOWN(IF(AND(E29&gt;=0,E29&lt;=4120),$O$15*E29,IF(E29&lt;0,0,41.2)),2)</f>
        <v>0</v>
      </c>
      <c r="P29" s="31">
        <f>ROUNDDOWN((E29/100)*0.8,2)</f>
        <v>0</v>
      </c>
      <c r="Q29" s="31">
        <f>ROUNDDOWN(IF(AND(E29&gt;=0,E29&lt;=4120),$Q$15*E29,IF(E29&lt;0,0,195.7)),2)</f>
        <v>0</v>
      </c>
      <c r="R29" s="32">
        <f>ROUNDDOWN(IF(AND(E29&gt;=0,E29&lt;=4120),$R$15*E29,IF(E29&lt;0,0,195.7)),2)</f>
        <v>0</v>
      </c>
    </row>
    <row r="30" spans="1:18" x14ac:dyDescent="0.25">
      <c r="A30" s="33" t="s">
        <v>23</v>
      </c>
      <c r="B30" s="34"/>
      <c r="C30" s="35"/>
      <c r="D30" s="35"/>
      <c r="E30" s="35"/>
      <c r="F30" s="35"/>
      <c r="G30" s="36">
        <f>SUM(G28:G29)</f>
        <v>0</v>
      </c>
      <c r="H30" s="36">
        <f>SUM(H28:H29)</f>
        <v>0</v>
      </c>
      <c r="I30" s="36">
        <f>SUM(I28:I29)</f>
        <v>0</v>
      </c>
      <c r="J30" s="36">
        <f>SUM(J28:J29)</f>
        <v>0</v>
      </c>
      <c r="K30" s="37"/>
      <c r="L30" s="37"/>
      <c r="M30" s="37"/>
      <c r="N30" s="37"/>
      <c r="O30" s="37"/>
      <c r="P30" s="37"/>
      <c r="Q30" s="37"/>
      <c r="R30" s="38"/>
    </row>
    <row r="31" spans="1:18" x14ac:dyDescent="0.25">
      <c r="A31" s="21" t="s">
        <v>9</v>
      </c>
      <c r="B31" s="22"/>
      <c r="C31" s="23"/>
      <c r="D31" s="24"/>
      <c r="E31" s="24"/>
      <c r="F31" s="24"/>
      <c r="G31" s="25">
        <f t="shared" ref="G31" si="11">ROUND(E31+F31,2)</f>
        <v>0</v>
      </c>
      <c r="H31" s="25">
        <f t="shared" ref="H31" si="12">ROUND(C31*D31,2)</f>
        <v>0</v>
      </c>
      <c r="I31" s="25">
        <f>SUM(K31:R31)</f>
        <v>0</v>
      </c>
      <c r="J31" s="26">
        <f t="shared" ref="J31:J32" si="13">H31+I31</f>
        <v>0</v>
      </c>
      <c r="K31" s="31">
        <f>ROUNDDOWN(IF(AND(E31&gt;=0,E31&lt;=4120),$K$15*E31,IF(E31&lt;0,0,412)),2)</f>
        <v>0</v>
      </c>
      <c r="L31" s="31">
        <f>ROUNDDOWN(IF(AND(E31&gt;=0,E31&lt;=4120),$L$15*E31,IF(E31&lt;0,0,57.68)),2)</f>
        <v>0</v>
      </c>
      <c r="M31" s="31">
        <f>ROUNDDOWN(IF(AND(E31&gt;=0,E31&lt;=4120),$M$15*E31,IF(E31&lt;0,0,576.8)),2)</f>
        <v>0</v>
      </c>
      <c r="N31" s="31">
        <f>ROUNDDOWN(IF(AND(E31&gt;=0,E31&lt;=4120),$N$15*E31,IF(E31&lt;0,0,123.6)),2)</f>
        <v>0</v>
      </c>
      <c r="O31" s="31">
        <f>ROUNDDOWN(IF(AND(E31&gt;=0,E31&lt;=4120),$O$15*E31,IF(E31&lt;0,0,41.2)),2)</f>
        <v>0</v>
      </c>
      <c r="P31" s="31">
        <f>ROUNDDOWN((E31/100)*0.8,2)</f>
        <v>0</v>
      </c>
      <c r="Q31" s="31">
        <f>ROUNDDOWN(IF(AND(E31&gt;=0,E31&lt;=4120),$Q$15*E31,IF(E31&lt;0,0,195.7)),2)</f>
        <v>0</v>
      </c>
      <c r="R31" s="32">
        <f>ROUNDDOWN(IF(AND(E31&gt;=0,E31&lt;=4120),$R$15*E31,IF(E31&lt;0,0,195.7)),2)</f>
        <v>0</v>
      </c>
    </row>
    <row r="32" spans="1:18" x14ac:dyDescent="0.25">
      <c r="A32" s="21" t="s">
        <v>10</v>
      </c>
      <c r="B32" s="22"/>
      <c r="C32" s="23"/>
      <c r="D32" s="24"/>
      <c r="E32" s="24"/>
      <c r="F32" s="24"/>
      <c r="G32" s="25">
        <f>ROUND(E32+F32,2)</f>
        <v>0</v>
      </c>
      <c r="H32" s="25">
        <f>ROUND(C32*D32,2)</f>
        <v>0</v>
      </c>
      <c r="I32" s="25">
        <f>SUM(K32:R32)</f>
        <v>0</v>
      </c>
      <c r="J32" s="26">
        <f t="shared" si="13"/>
        <v>0</v>
      </c>
      <c r="K32" s="31">
        <f>ROUNDDOWN(IF(AND(E32&gt;=0,E32&lt;=4120),$K$15*E32,IF(E32&lt;0,0,412)),2)</f>
        <v>0</v>
      </c>
      <c r="L32" s="31">
        <f>ROUNDDOWN(IF(AND(E32&gt;=0,E32&lt;=4120),$L$15*E32,IF(E32&lt;0,0,57.68)),2)</f>
        <v>0</v>
      </c>
      <c r="M32" s="31">
        <f>ROUNDDOWN(IF(AND(E32&gt;=0,E32&lt;=4120),$M$15*E32,IF(E32&lt;0,0,576.8)),2)</f>
        <v>0</v>
      </c>
      <c r="N32" s="31">
        <f>ROUNDDOWN(IF(AND(E32&gt;=0,E32&lt;=4120),$N$15*E32,IF(E32&lt;0,0,123.6)),2)</f>
        <v>0</v>
      </c>
      <c r="O32" s="31">
        <f>ROUNDDOWN(IF(AND(E32&gt;=0,E32&lt;=4120),$O$15*E32,IF(E32&lt;0,0,41.2)),2)</f>
        <v>0</v>
      </c>
      <c r="P32" s="31">
        <f>ROUNDDOWN((E32/100)*0.8,2)</f>
        <v>0</v>
      </c>
      <c r="Q32" s="31">
        <f>ROUNDDOWN(IF(AND(E32&gt;=0,E32&lt;=4120),$Q$15*E32,IF(E32&lt;0,0,195.7)),2)</f>
        <v>0</v>
      </c>
      <c r="R32" s="32">
        <f>ROUNDDOWN(IF(AND(E32&gt;=0,E32&lt;=4120),$R$15*E32,IF(E32&lt;0,0,195.7)),2)</f>
        <v>0</v>
      </c>
    </row>
    <row r="33" spans="1:18" x14ac:dyDescent="0.25">
      <c r="A33" s="33" t="s">
        <v>23</v>
      </c>
      <c r="B33" s="34"/>
      <c r="C33" s="35"/>
      <c r="D33" s="35"/>
      <c r="E33" s="35"/>
      <c r="F33" s="35"/>
      <c r="G33" s="36">
        <f>SUM(G31:G32)</f>
        <v>0</v>
      </c>
      <c r="H33" s="36">
        <f>SUM(H31:H32)</f>
        <v>0</v>
      </c>
      <c r="I33" s="36">
        <f>SUM(I31:I32)</f>
        <v>0</v>
      </c>
      <c r="J33" s="36">
        <f>SUM(J31:J32)</f>
        <v>0</v>
      </c>
      <c r="K33" s="37"/>
      <c r="L33" s="37"/>
      <c r="M33" s="37"/>
      <c r="N33" s="37"/>
      <c r="O33" s="37"/>
      <c r="P33" s="37"/>
      <c r="Q33" s="37"/>
      <c r="R33" s="38"/>
    </row>
    <row r="34" spans="1:18" x14ac:dyDescent="0.25">
      <c r="A34" s="21" t="s">
        <v>9</v>
      </c>
      <c r="B34" s="22"/>
      <c r="C34" s="23"/>
      <c r="D34" s="24"/>
      <c r="E34" s="24"/>
      <c r="F34" s="24"/>
      <c r="G34" s="25">
        <f t="shared" ref="G34" si="14">ROUND(E34+F34,2)</f>
        <v>0</v>
      </c>
      <c r="H34" s="25">
        <f t="shared" ref="H34" si="15">ROUND(C34*D34,2)</f>
        <v>0</v>
      </c>
      <c r="I34" s="25">
        <f>SUM(K34:R34)</f>
        <v>0</v>
      </c>
      <c r="J34" s="26">
        <f t="shared" ref="J34:J35" si="16">H34+I34</f>
        <v>0</v>
      </c>
      <c r="K34" s="31">
        <f>ROUNDDOWN(IF(AND(E34&gt;=0,E34&lt;=4120),$K$15*E34,IF(E34&lt;0,0,412)),2)</f>
        <v>0</v>
      </c>
      <c r="L34" s="31">
        <f>ROUNDDOWN(IF(AND(E34&gt;=0,E34&lt;=4120),$L$15*E34,IF(E34&lt;0,0,57.68)),2)</f>
        <v>0</v>
      </c>
      <c r="M34" s="31">
        <f>ROUNDDOWN(IF(AND(E34&gt;=0,E34&lt;=4120),$M$15*E34,IF(E34&lt;0,0,576.8)),2)</f>
        <v>0</v>
      </c>
      <c r="N34" s="31">
        <f>ROUNDDOWN(IF(AND(E34&gt;=0,E34&lt;=4120),$N$15*E34,IF(E34&lt;0,0,123.6)),2)</f>
        <v>0</v>
      </c>
      <c r="O34" s="31">
        <f>ROUNDDOWN(IF(AND(E34&gt;=0,E34&lt;=4120),$O$15*E34,IF(E34&lt;0,0,41.2)),2)</f>
        <v>0</v>
      </c>
      <c r="P34" s="31">
        <f>ROUNDDOWN((E34/100)*0.8,2)</f>
        <v>0</v>
      </c>
      <c r="Q34" s="31">
        <f>ROUNDDOWN(IF(AND(E34&gt;=0,E34&lt;=4120),$Q$15*E34,IF(E34&lt;0,0,195.7)),2)</f>
        <v>0</v>
      </c>
      <c r="R34" s="32">
        <f>ROUNDDOWN(IF(AND(E34&gt;=0,E34&lt;=4120),$R$15*E34,IF(E34&lt;0,0,195.7)),2)</f>
        <v>0</v>
      </c>
    </row>
    <row r="35" spans="1:18" x14ac:dyDescent="0.25">
      <c r="A35" s="21" t="s">
        <v>10</v>
      </c>
      <c r="B35" s="22"/>
      <c r="C35" s="23"/>
      <c r="D35" s="24"/>
      <c r="E35" s="24"/>
      <c r="F35" s="24"/>
      <c r="G35" s="25">
        <f>ROUND(E35+F35,2)</f>
        <v>0</v>
      </c>
      <c r="H35" s="25">
        <f>ROUND(C35*D35,2)</f>
        <v>0</v>
      </c>
      <c r="I35" s="25">
        <f>SUM(K35:R35)</f>
        <v>0</v>
      </c>
      <c r="J35" s="26">
        <f t="shared" si="16"/>
        <v>0</v>
      </c>
      <c r="K35" s="31">
        <f>ROUNDDOWN(IF(AND(E35&gt;=0,E35&lt;=4120),$K$15*E35,IF(E35&lt;0,0,412)),2)</f>
        <v>0</v>
      </c>
      <c r="L35" s="31">
        <f>ROUNDDOWN(IF(AND(E35&gt;=0,E35&lt;=4120),$L$15*E35,IF(E35&lt;0,0,57.68)),2)</f>
        <v>0</v>
      </c>
      <c r="M35" s="31">
        <f>ROUNDDOWN(IF(AND(E35&gt;=0,E35&lt;=4120),$M$15*E35,IF(E35&lt;0,0,576.8)),2)</f>
        <v>0</v>
      </c>
      <c r="N35" s="31">
        <f>ROUNDDOWN(IF(AND(E35&gt;=0,E35&lt;=4120),$N$15*E35,IF(E35&lt;0,0,123.6)),2)</f>
        <v>0</v>
      </c>
      <c r="O35" s="31">
        <f>ROUNDDOWN(IF(AND(E35&gt;=0,E35&lt;=4120),$O$15*E35,IF(E35&lt;0,0,41.2)),2)</f>
        <v>0</v>
      </c>
      <c r="P35" s="31">
        <f>ROUNDDOWN((E35/100)*0.8,2)</f>
        <v>0</v>
      </c>
      <c r="Q35" s="31">
        <f>ROUNDDOWN(IF(AND(E35&gt;=0,E35&lt;=4120),$Q$15*E35,IF(E35&lt;0,0,195.7)),2)</f>
        <v>0</v>
      </c>
      <c r="R35" s="32">
        <f>ROUNDDOWN(IF(AND(E35&gt;=0,E35&lt;=4120),$R$15*E35,IF(E35&lt;0,0,195.7)),2)</f>
        <v>0</v>
      </c>
    </row>
    <row r="36" spans="1:18" x14ac:dyDescent="0.25">
      <c r="A36" s="33" t="s">
        <v>23</v>
      </c>
      <c r="B36" s="34"/>
      <c r="C36" s="35"/>
      <c r="D36" s="35"/>
      <c r="E36" s="35"/>
      <c r="F36" s="35"/>
      <c r="G36" s="36">
        <f>SUM(G34:G35)</f>
        <v>0</v>
      </c>
      <c r="H36" s="36">
        <f>SUM(H34:H35)</f>
        <v>0</v>
      </c>
      <c r="I36" s="36">
        <f>SUM(I34:I35)</f>
        <v>0</v>
      </c>
      <c r="J36" s="36">
        <f>SUM(J34:J35)</f>
        <v>0</v>
      </c>
      <c r="K36" s="37"/>
      <c r="L36" s="37"/>
      <c r="M36" s="37"/>
      <c r="N36" s="37"/>
      <c r="O36" s="37"/>
      <c r="P36" s="37"/>
      <c r="Q36" s="37"/>
      <c r="R36" s="38"/>
    </row>
    <row r="37" spans="1:18" ht="15.75" thickBot="1" x14ac:dyDescent="0.3">
      <c r="A37" s="46" t="s">
        <v>41</v>
      </c>
      <c r="B37" s="47"/>
      <c r="C37" s="48"/>
      <c r="D37" s="48"/>
      <c r="E37" s="48"/>
      <c r="F37" s="48"/>
      <c r="G37" s="28">
        <f>G30+G33+G36</f>
        <v>0</v>
      </c>
      <c r="H37" s="28">
        <f>H30+H33+H36</f>
        <v>0</v>
      </c>
      <c r="I37" s="28">
        <f>I30+I33+I36</f>
        <v>0</v>
      </c>
      <c r="J37" s="28">
        <f>J30+J33+J36</f>
        <v>0</v>
      </c>
      <c r="K37" s="49"/>
      <c r="L37" s="49"/>
      <c r="M37" s="49"/>
      <c r="N37" s="49"/>
      <c r="O37" s="49"/>
      <c r="P37" s="49"/>
      <c r="Q37" s="49"/>
      <c r="R37" s="50"/>
    </row>
    <row r="38" spans="1:18" ht="15.75" thickBot="1" x14ac:dyDescent="0.3">
      <c r="A38" s="56" t="s">
        <v>49</v>
      </c>
      <c r="B38" s="57"/>
      <c r="C38" s="57"/>
      <c r="D38" s="57"/>
      <c r="E38" s="57"/>
      <c r="F38" s="58"/>
      <c r="G38" s="29">
        <f>G19+G22+G25+G30+G33+G36</f>
        <v>0</v>
      </c>
      <c r="H38" s="29">
        <f>H19+H22+H25+H30+H33+H36</f>
        <v>0</v>
      </c>
      <c r="I38" s="29">
        <f>I19+I22+I25+I30+I33+I36</f>
        <v>0</v>
      </c>
      <c r="J38" s="29">
        <f>J19+J22+J25+J30+J33+J36</f>
        <v>0</v>
      </c>
      <c r="K38" s="51"/>
      <c r="L38" s="51"/>
      <c r="M38" s="51"/>
      <c r="N38" s="51"/>
      <c r="O38" s="51"/>
      <c r="P38" s="51"/>
      <c r="Q38" s="52"/>
      <c r="R38" s="53"/>
    </row>
    <row r="39" spans="1:18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ht="15.75" x14ac:dyDescent="0.25">
      <c r="A40" s="59" t="s">
        <v>50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</row>
    <row r="41" spans="1:18" ht="15.75" x14ac:dyDescent="0.25">
      <c r="A41" s="59" t="s">
        <v>55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18" ht="30.6" customHeight="1" x14ac:dyDescent="0.25">
      <c r="A42" s="60" t="s">
        <v>51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</row>
    <row r="43" spans="1:18" ht="16.149999999999999" customHeight="1" x14ac:dyDescent="0.25">
      <c r="A43" s="60" t="s">
        <v>52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</row>
    <row r="44" spans="1:18" ht="15.75" x14ac:dyDescent="0.25">
      <c r="A44" s="69" t="s">
        <v>53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</row>
    <row r="45" spans="1:18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</sheetData>
  <mergeCells count="35">
    <mergeCell ref="A4:R4"/>
    <mergeCell ref="A5:R5"/>
    <mergeCell ref="K12:R12"/>
    <mergeCell ref="J14:J15"/>
    <mergeCell ref="A14:A15"/>
    <mergeCell ref="B14:B15"/>
    <mergeCell ref="C14:C15"/>
    <mergeCell ref="D14:D15"/>
    <mergeCell ref="E14:E15"/>
    <mergeCell ref="F14:F15"/>
    <mergeCell ref="G14:G15"/>
    <mergeCell ref="H14:H15"/>
    <mergeCell ref="A6:R6"/>
    <mergeCell ref="B10:C10"/>
    <mergeCell ref="B8:E8"/>
    <mergeCell ref="B9:G9"/>
    <mergeCell ref="A44:R44"/>
    <mergeCell ref="A41:R41"/>
    <mergeCell ref="B16:R16"/>
    <mergeCell ref="A42:R42"/>
    <mergeCell ref="I14:I15"/>
    <mergeCell ref="B27:R27"/>
    <mergeCell ref="C12:C13"/>
    <mergeCell ref="B12:B13"/>
    <mergeCell ref="A38:F38"/>
    <mergeCell ref="A40:R40"/>
    <mergeCell ref="A43:R43"/>
    <mergeCell ref="A12:A13"/>
    <mergeCell ref="J12:J13"/>
    <mergeCell ref="I12:I13"/>
    <mergeCell ref="H12:H13"/>
    <mergeCell ref="G12:G13"/>
    <mergeCell ref="F12:F13"/>
    <mergeCell ref="E12:E13"/>
    <mergeCell ref="D12:D13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B24FB-16BC-4D47-A571-A6B675EF7F9A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ext</cp:lastModifiedBy>
  <cp:lastPrinted>2016-10-28T06:22:38Z</cp:lastPrinted>
  <dcterms:created xsi:type="dcterms:W3CDTF">2015-08-24T12:32:10Z</dcterms:created>
  <dcterms:modified xsi:type="dcterms:W3CDTF">2018-01-17T12:53:18Z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