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ento_zošit"/>
  <mc:AlternateContent xmlns:mc="http://schemas.openxmlformats.org/markup-compatibility/2006">
    <mc:Choice Requires="x15">
      <x15ac:absPath xmlns:x15ac="http://schemas.microsoft.com/office/spreadsheetml/2010/11/ac" url="C:\Users\kornelia.hogerova\Desktop\Metodika pre vypracovanie finančnej analýzy projetku_v1.1_návrh_v2\final_v1.1\úprava prílohy_v1.1 zo dňa 21.09.2015\"/>
    </mc:Choice>
  </mc:AlternateContent>
  <bookViews>
    <workbookView xWindow="0" yWindow="120" windowWidth="19320" windowHeight="11700" tabRatio="827"/>
  </bookViews>
  <sheets>
    <sheet name="Inštrukcie" sheetId="1" r:id="rId1"/>
    <sheet name="Typ žiadateľa" sheetId="2" r:id="rId2"/>
    <sheet name="Peňažné toky projektu" sheetId="3" r:id="rId3"/>
    <sheet name="Investičné výdavky" sheetId="4" r:id="rId4"/>
    <sheet name="Výdavky na prevádzku" sheetId="5" r:id="rId5"/>
    <sheet name="Príjmy z prevádzky" sheetId="6" r:id="rId6"/>
    <sheet name="Úver" sheetId="7" r:id="rId7"/>
    <sheet name="Odpisy - daňové" sheetId="8" r:id="rId8"/>
    <sheet name="Kontrolný list" sheetId="9" r:id="rId9"/>
    <sheet name="POM_Odpisy linearne" sheetId="10" state="hidden" r:id="rId10"/>
    <sheet name="POM_Odpisy zrychlene" sheetId="11" state="hidden" r:id="rId11"/>
  </sheets>
  <definedNames>
    <definedName name="CelkoveInvVydavky">'Investičné výdavky'!$D$9</definedName>
    <definedName name="CelkoveOpravneneVydavky">'Investičné výdavky'!$B$9</definedName>
    <definedName name="KodTypuZiadatela">'Typ žiadateľa'!$D$1</definedName>
    <definedName name="NFP">'Investičné výdavky'!$D$33</definedName>
    <definedName name="_xlnm.Print_Area" localSheetId="3">'Investičné výdavky'!$A$1:$I$103</definedName>
    <definedName name="_xlnm.Print_Area" localSheetId="5">'Príjmy z prevádzky'!$A$1:$AG$27</definedName>
    <definedName name="_xlnm.Print_Area" localSheetId="6">Úver!$A$1:$AE$15</definedName>
    <definedName name="_xlnm.Print_Area" localSheetId="4">'Výdavky na prevádzku'!$A$1:$AH$49</definedName>
    <definedName name="PercentoNFP">'Typ žiadateľa'!$F$6</definedName>
    <definedName name="PevnaIntenzita">'Peňažné toky projektu'!$I$6</definedName>
    <definedName name="PodielZdrojovEU">'Typ žiadateľa'!$F$9</definedName>
    <definedName name="PodielZdrojovSR">'Typ žiadateľa'!$F$12</definedName>
    <definedName name="SkupinaVýdavkov">'Investičné výdavky'!$A$108:$A$122</definedName>
    <definedName name="StatnaPomoc">'Peňažné toky projektu'!$I$7</definedName>
    <definedName name="Z_DB7D8600_7BA7_4CE3_9713_A1F8E1674C32_.wvu.Cols" localSheetId="3" hidden="1">'Investičné výdavky'!$T:$V</definedName>
    <definedName name="Z_DB7D8600_7BA7_4CE3_9713_A1F8E1674C32_.wvu.Cols" localSheetId="1" hidden="1">'Typ žiadateľa'!$E:$E</definedName>
    <definedName name="Z_DB7D8600_7BA7_4CE3_9713_A1F8E1674C32_.wvu.PrintArea" localSheetId="3" hidden="1">'Investičné výdavky'!$A$1:$I$103</definedName>
    <definedName name="Z_DB7D8600_7BA7_4CE3_9713_A1F8E1674C32_.wvu.PrintArea" localSheetId="5" hidden="1">'Príjmy z prevádzky'!$A$1:$AG$27</definedName>
    <definedName name="Z_DB7D8600_7BA7_4CE3_9713_A1F8E1674C32_.wvu.PrintArea" localSheetId="6" hidden="1">Úver!$A$1:$AE$15</definedName>
    <definedName name="Z_DB7D8600_7BA7_4CE3_9713_A1F8E1674C32_.wvu.PrintArea" localSheetId="4" hidden="1">'Výdavky na prevádzku'!$A$1:$AH$49</definedName>
    <definedName name="Z_DB7D8600_7BA7_4CE3_9713_A1F8E1674C32_.wvu.Rows" localSheetId="3" hidden="1">'Investičné výdavky'!$51:$67</definedName>
    <definedName name="Z_DB7D8600_7BA7_4CE3_9713_A1F8E1674C32_.wvu.Rows" localSheetId="4" hidden="1">'Výdavky na prevádzku'!$134:$134</definedName>
    <definedName name="ZdrojeZiadatela">'Investičné výdavky'!$D$35</definedName>
  </definedNames>
  <calcPr calcId="152511"/>
  <customWorkbookViews>
    <customWorkbookView name="MŽP SR - osobné zobrazenie" guid="{DB7D8600-7BA7-4CE3-9713-A1F8E1674C32}" mergeInterval="0" personalView="1" maximized="1" xWindow="-8" yWindow="-8" windowWidth="1936" windowHeight="1056" tabRatio="827" activeSheetId="2"/>
  </customWorkbookViews>
</workbook>
</file>

<file path=xl/calcChain.xml><?xml version="1.0" encoding="utf-8"?>
<calcChain xmlns="http://schemas.openxmlformats.org/spreadsheetml/2006/main">
  <c r="AK29" i="3" l="1"/>
  <c r="AJ29" i="3"/>
  <c r="AI29" i="3"/>
  <c r="AH29" i="3"/>
  <c r="AG29" i="3"/>
  <c r="C29" i="3"/>
  <c r="D29" i="3"/>
  <c r="E29" i="3"/>
  <c r="F29" i="3"/>
  <c r="G29" i="3"/>
  <c r="H29" i="3"/>
  <c r="I29" i="3"/>
  <c r="J29" i="3"/>
  <c r="K29" i="3"/>
  <c r="L29" i="3"/>
  <c r="M29" i="3"/>
  <c r="N29" i="3"/>
  <c r="O29" i="3"/>
  <c r="P29" i="3"/>
  <c r="Q29" i="3"/>
  <c r="R29" i="3"/>
  <c r="S29" i="3"/>
  <c r="T29" i="3"/>
  <c r="U29" i="3"/>
  <c r="V29" i="3"/>
  <c r="W29" i="3"/>
  <c r="X29" i="3"/>
  <c r="Y29" i="3"/>
  <c r="Z29" i="3"/>
  <c r="AA29" i="3"/>
  <c r="AB29" i="3"/>
  <c r="AC29" i="3"/>
  <c r="AD29" i="3"/>
  <c r="AE29" i="3"/>
  <c r="AF29" i="3"/>
  <c r="B29" i="3"/>
  <c r="AK37" i="5" l="1"/>
  <c r="AL37" i="5"/>
  <c r="AM37" i="5"/>
  <c r="H68" i="4" l="1"/>
  <c r="H53" i="4" l="1"/>
  <c r="F92" i="4" l="1"/>
  <c r="E92" i="4"/>
  <c r="F6" i="2" l="1"/>
  <c r="G37" i="5" l="1"/>
  <c r="H37" i="5"/>
  <c r="I37" i="5"/>
  <c r="J37" i="5"/>
  <c r="K37" i="5"/>
  <c r="L37" i="5"/>
  <c r="M37" i="5"/>
  <c r="N37" i="5"/>
  <c r="O37" i="5"/>
  <c r="P37" i="5"/>
  <c r="Q37" i="5"/>
  <c r="R37" i="5"/>
  <c r="S37" i="5"/>
  <c r="T37" i="5"/>
  <c r="U37" i="5"/>
  <c r="V37" i="5"/>
  <c r="W37" i="5"/>
  <c r="X37" i="5"/>
  <c r="Y37" i="5"/>
  <c r="Z37" i="5"/>
  <c r="AA37" i="5"/>
  <c r="AB37" i="5"/>
  <c r="AC37" i="5"/>
  <c r="AD37" i="5"/>
  <c r="AE37" i="5"/>
  <c r="AF37" i="5"/>
  <c r="AG37" i="5"/>
  <c r="AH37" i="5"/>
  <c r="AI37" i="5"/>
  <c r="AJ37" i="5"/>
  <c r="E37" i="5"/>
  <c r="F37" i="5"/>
  <c r="D37" i="5"/>
  <c r="C35" i="5"/>
  <c r="D5" i="4" l="1"/>
  <c r="B8" i="3" s="1"/>
  <c r="D6" i="4"/>
  <c r="F9" i="2" l="1"/>
  <c r="F12" i="2"/>
  <c r="AQ8" i="11" l="1"/>
  <c r="AP8" i="11"/>
  <c r="AO8" i="11"/>
  <c r="AN8" i="11"/>
  <c r="AM8" i="11"/>
  <c r="AL8" i="11"/>
  <c r="AQ7" i="11"/>
  <c r="AP7" i="11"/>
  <c r="AO7" i="11"/>
  <c r="AN7" i="11"/>
  <c r="AM7" i="11"/>
  <c r="AL7" i="11"/>
  <c r="AQ6" i="11"/>
  <c r="AP6" i="11"/>
  <c r="AO6" i="11"/>
  <c r="AN6" i="11"/>
  <c r="AM6" i="11"/>
  <c r="AL6" i="11"/>
  <c r="AQ5" i="11"/>
  <c r="AP5" i="11"/>
  <c r="AP146" i="11" s="1"/>
  <c r="AP190" i="11" s="1"/>
  <c r="AO5" i="11"/>
  <c r="AO145" i="11" s="1"/>
  <c r="AN5" i="11"/>
  <c r="AN144" i="11" s="1"/>
  <c r="AM5" i="11"/>
  <c r="AM143" i="11" s="1"/>
  <c r="AL5" i="11"/>
  <c r="AL142" i="11" s="1"/>
  <c r="AQ4" i="11"/>
  <c r="AQ58" i="11" s="1"/>
  <c r="AP4" i="11"/>
  <c r="AP57" i="11" s="1"/>
  <c r="AO4" i="11"/>
  <c r="AO56" i="11" s="1"/>
  <c r="AN4" i="11"/>
  <c r="AM4" i="11"/>
  <c r="AM54" i="11" s="1"/>
  <c r="AL4" i="11"/>
  <c r="AL53" i="11" s="1"/>
  <c r="AQ3" i="11"/>
  <c r="AP3" i="11"/>
  <c r="AO3" i="11"/>
  <c r="AN3" i="11"/>
  <c r="AM3" i="11"/>
  <c r="AL3" i="11"/>
  <c r="AL186" i="11" l="1"/>
  <c r="AO189" i="11"/>
  <c r="AQ147" i="11"/>
  <c r="AQ191" i="11" s="1"/>
  <c r="AN188" i="11"/>
  <c r="AM187" i="11"/>
  <c r="AM98" i="11"/>
  <c r="AP101" i="11"/>
  <c r="AN55" i="11"/>
  <c r="AN99" i="11" s="1"/>
  <c r="AL97" i="11"/>
  <c r="AO100" i="11"/>
  <c r="AQ102" i="11"/>
  <c r="D25" i="4" l="1"/>
  <c r="B25" i="4"/>
  <c r="E23" i="4"/>
  <c r="E24" i="4"/>
  <c r="B18" i="3"/>
  <c r="C18" i="3" l="1"/>
  <c r="D18" i="3" s="1"/>
  <c r="E18" i="3" s="1"/>
  <c r="F18" i="3" s="1"/>
  <c r="G18" i="3" s="1"/>
  <c r="H18" i="3" s="1"/>
  <c r="I18" i="3" s="1"/>
  <c r="J18" i="3" s="1"/>
  <c r="K18" i="3" s="1"/>
  <c r="L18" i="3" s="1"/>
  <c r="M18" i="3" s="1"/>
  <c r="B1" i="7"/>
  <c r="C4" i="8"/>
  <c r="D1" i="5"/>
  <c r="D1" i="6"/>
  <c r="D3" i="11"/>
  <c r="E3" i="11"/>
  <c r="F3" i="11"/>
  <c r="G3" i="11"/>
  <c r="H3" i="11"/>
  <c r="I3" i="11"/>
  <c r="J3" i="11"/>
  <c r="K3" i="11"/>
  <c r="L3" i="11"/>
  <c r="M3" i="11"/>
  <c r="N3" i="11"/>
  <c r="O3" i="11"/>
  <c r="P3" i="11"/>
  <c r="Q3" i="11"/>
  <c r="R3" i="11"/>
  <c r="S3" i="11"/>
  <c r="T3" i="11"/>
  <c r="U3" i="11"/>
  <c r="V3" i="11"/>
  <c r="W3" i="11"/>
  <c r="X3" i="11"/>
  <c r="Y3" i="11"/>
  <c r="Z3" i="11"/>
  <c r="AA3" i="11"/>
  <c r="AB3" i="11"/>
  <c r="AC3" i="11"/>
  <c r="AD3" i="11"/>
  <c r="AE3" i="11"/>
  <c r="AF3" i="11"/>
  <c r="AG3" i="11"/>
  <c r="AH3" i="11"/>
  <c r="AI3" i="11"/>
  <c r="AJ3" i="11"/>
  <c r="AK3" i="11"/>
  <c r="D6" i="11"/>
  <c r="E6" i="11"/>
  <c r="F6" i="11"/>
  <c r="G6" i="11"/>
  <c r="H6" i="11"/>
  <c r="I6" i="11"/>
  <c r="J6" i="11"/>
  <c r="K6" i="11"/>
  <c r="L6" i="11"/>
  <c r="M6" i="11"/>
  <c r="N6" i="11"/>
  <c r="O6" i="11"/>
  <c r="P6" i="11"/>
  <c r="Q6" i="11"/>
  <c r="R6" i="11"/>
  <c r="S6" i="11"/>
  <c r="T6" i="11"/>
  <c r="U6" i="11"/>
  <c r="V6" i="11"/>
  <c r="W6" i="11"/>
  <c r="X6" i="11"/>
  <c r="Y6" i="11"/>
  <c r="Z6" i="11"/>
  <c r="AA6" i="11"/>
  <c r="AB6" i="11"/>
  <c r="AC6" i="11"/>
  <c r="AD6" i="11"/>
  <c r="AE6" i="11"/>
  <c r="AF6" i="11"/>
  <c r="AG6" i="11"/>
  <c r="AH6" i="11"/>
  <c r="AI6" i="11"/>
  <c r="AJ6" i="11"/>
  <c r="AK6" i="11"/>
  <c r="D7" i="11"/>
  <c r="E7" i="11"/>
  <c r="F7" i="11"/>
  <c r="G7" i="11"/>
  <c r="H7" i="11"/>
  <c r="I7" i="11"/>
  <c r="J7" i="11"/>
  <c r="K7" i="11"/>
  <c r="L7" i="11"/>
  <c r="M7" i="11"/>
  <c r="N7" i="11"/>
  <c r="O7" i="11"/>
  <c r="P7" i="11"/>
  <c r="Q7" i="11"/>
  <c r="R7" i="11"/>
  <c r="S7" i="11"/>
  <c r="T7" i="11"/>
  <c r="U7" i="11"/>
  <c r="V7" i="11"/>
  <c r="W7" i="11"/>
  <c r="X7" i="11"/>
  <c r="Y7" i="11"/>
  <c r="Z7" i="11"/>
  <c r="AA7" i="11"/>
  <c r="AB7" i="11"/>
  <c r="AC7" i="11"/>
  <c r="AD7" i="11"/>
  <c r="AE7" i="11"/>
  <c r="AF7" i="11"/>
  <c r="AG7" i="11"/>
  <c r="AH7" i="11"/>
  <c r="AI7" i="11"/>
  <c r="AJ7" i="11"/>
  <c r="AK7" i="11"/>
  <c r="D8" i="11"/>
  <c r="E8" i="11"/>
  <c r="F8" i="11"/>
  <c r="G8" i="11"/>
  <c r="H8" i="11"/>
  <c r="I8" i="11"/>
  <c r="J8" i="11"/>
  <c r="K8" i="11"/>
  <c r="L8" i="11"/>
  <c r="M8" i="11"/>
  <c r="N8" i="11"/>
  <c r="O8" i="11"/>
  <c r="P8" i="11"/>
  <c r="Q8" i="11"/>
  <c r="R8" i="11"/>
  <c r="S8" i="11"/>
  <c r="T8" i="11"/>
  <c r="U8" i="11"/>
  <c r="V8" i="11"/>
  <c r="W8" i="11"/>
  <c r="X8" i="11"/>
  <c r="Y8" i="11"/>
  <c r="Z8" i="11"/>
  <c r="AA8" i="11"/>
  <c r="AB8" i="11"/>
  <c r="AC8" i="11"/>
  <c r="AD8" i="11"/>
  <c r="AE8" i="11"/>
  <c r="AF8" i="11"/>
  <c r="AG8" i="11"/>
  <c r="AH8" i="11"/>
  <c r="AI8" i="11"/>
  <c r="AJ8" i="11"/>
  <c r="AK8" i="11"/>
  <c r="AG4" i="11"/>
  <c r="AH4" i="11"/>
  <c r="AI4" i="11"/>
  <c r="AJ4" i="11"/>
  <c r="AK4" i="11"/>
  <c r="AG5" i="11"/>
  <c r="AH5" i="11"/>
  <c r="AI5" i="11"/>
  <c r="AJ5" i="11"/>
  <c r="AK5" i="11"/>
  <c r="AH3" i="10"/>
  <c r="AI3" i="10"/>
  <c r="AJ3" i="10"/>
  <c r="AK3" i="10"/>
  <c r="AL3" i="10"/>
  <c r="AM3" i="10"/>
  <c r="AM12" i="10" s="1"/>
  <c r="AN3" i="10"/>
  <c r="AN12" i="10" s="1"/>
  <c r="AO3" i="10"/>
  <c r="AO12" i="10" s="1"/>
  <c r="AP3" i="10"/>
  <c r="AP12" i="10" s="1"/>
  <c r="AQ3" i="10"/>
  <c r="AQ12" i="10" s="1"/>
  <c r="AH4" i="10"/>
  <c r="AI4" i="10"/>
  <c r="AJ4" i="10"/>
  <c r="AK4" i="10"/>
  <c r="AL4" i="10"/>
  <c r="AM4" i="10"/>
  <c r="AM13" i="10" s="1"/>
  <c r="AN4" i="10"/>
  <c r="AN13" i="10" s="1"/>
  <c r="AO4" i="10"/>
  <c r="AO13" i="10" s="1"/>
  <c r="AP4" i="10"/>
  <c r="AP13" i="10" s="1"/>
  <c r="AQ4" i="10"/>
  <c r="AQ13" i="10" s="1"/>
  <c r="AH5" i="10"/>
  <c r="AI5" i="10"/>
  <c r="AJ5" i="10"/>
  <c r="AK5" i="10"/>
  <c r="AL5" i="10"/>
  <c r="AM5" i="10"/>
  <c r="AM14" i="10" s="1"/>
  <c r="AN5" i="10"/>
  <c r="AN14" i="10" s="1"/>
  <c r="AO5" i="10"/>
  <c r="AO14" i="10" s="1"/>
  <c r="AP5" i="10"/>
  <c r="AQ5" i="10"/>
  <c r="AQ14" i="10" s="1"/>
  <c r="AH6" i="10"/>
  <c r="AH15" i="10" s="1"/>
  <c r="AI6" i="10"/>
  <c r="AI15" i="10" s="1"/>
  <c r="AJ6" i="10"/>
  <c r="AJ15" i="10" s="1"/>
  <c r="AK6" i="10"/>
  <c r="AK15" i="10" s="1"/>
  <c r="AL6" i="10"/>
  <c r="AL15" i="10" s="1"/>
  <c r="AM6" i="10"/>
  <c r="AM15" i="10" s="1"/>
  <c r="AN6" i="10"/>
  <c r="AN15" i="10" s="1"/>
  <c r="AO6" i="10"/>
  <c r="AP6" i="10"/>
  <c r="AP15" i="10" s="1"/>
  <c r="AQ6" i="10"/>
  <c r="AQ15" i="10" s="1"/>
  <c r="AH7" i="10"/>
  <c r="AH16" i="10" s="1"/>
  <c r="AI7" i="10"/>
  <c r="AI16" i="10" s="1"/>
  <c r="AJ7" i="10"/>
  <c r="AJ16" i="10" s="1"/>
  <c r="AK7" i="10"/>
  <c r="AK16" i="10" s="1"/>
  <c r="AL7" i="10"/>
  <c r="AL16" i="10" s="1"/>
  <c r="AM7" i="10"/>
  <c r="AM16" i="10" s="1"/>
  <c r="AN7" i="10"/>
  <c r="AN16" i="10" s="1"/>
  <c r="AO7" i="10"/>
  <c r="AO16" i="10" s="1"/>
  <c r="AP7" i="10"/>
  <c r="AP16" i="10" s="1"/>
  <c r="AQ7" i="10"/>
  <c r="AQ16" i="10" s="1"/>
  <c r="AH8" i="10"/>
  <c r="AI8" i="10"/>
  <c r="AJ8" i="10"/>
  <c r="AK8" i="10"/>
  <c r="AL8" i="10"/>
  <c r="AM8" i="10"/>
  <c r="AM17" i="10" s="1"/>
  <c r="AN8" i="10"/>
  <c r="AN17" i="10" s="1"/>
  <c r="AO8" i="10"/>
  <c r="AO17" i="10" s="1"/>
  <c r="AP8" i="10"/>
  <c r="AP17" i="10" s="1"/>
  <c r="AQ8" i="10"/>
  <c r="AQ17" i="10" s="1"/>
  <c r="AP14" i="10"/>
  <c r="AO15" i="10"/>
  <c r="D6" i="10"/>
  <c r="D15" i="10" s="1"/>
  <c r="D23" i="10" s="1"/>
  <c r="E6" i="10"/>
  <c r="E15" i="10" s="1"/>
  <c r="F6" i="10"/>
  <c r="F15" i="10" s="1"/>
  <c r="G6" i="10"/>
  <c r="G15" i="10" s="1"/>
  <c r="H6" i="10"/>
  <c r="H15" i="10" s="1"/>
  <c r="I6" i="10"/>
  <c r="I15" i="10" s="1"/>
  <c r="J6" i="10"/>
  <c r="J15" i="10" s="1"/>
  <c r="K6" i="10"/>
  <c r="K15" i="10" s="1"/>
  <c r="L6" i="10"/>
  <c r="L15" i="10" s="1"/>
  <c r="M6" i="10"/>
  <c r="M15" i="10" s="1"/>
  <c r="N6" i="10"/>
  <c r="N15" i="10" s="1"/>
  <c r="O6" i="10"/>
  <c r="O15" i="10" s="1"/>
  <c r="P6" i="10"/>
  <c r="P15" i="10" s="1"/>
  <c r="Q6" i="10"/>
  <c r="Q15" i="10" s="1"/>
  <c r="R6" i="10"/>
  <c r="R15" i="10" s="1"/>
  <c r="S6" i="10"/>
  <c r="S15" i="10" s="1"/>
  <c r="T6" i="10"/>
  <c r="T15" i="10" s="1"/>
  <c r="U6" i="10"/>
  <c r="U15" i="10" s="1"/>
  <c r="V6" i="10"/>
  <c r="V15" i="10" s="1"/>
  <c r="W6" i="10"/>
  <c r="W15" i="10" s="1"/>
  <c r="X6" i="10"/>
  <c r="X15" i="10" s="1"/>
  <c r="Y6" i="10"/>
  <c r="Y15" i="10" s="1"/>
  <c r="Z6" i="10"/>
  <c r="Z15" i="10" s="1"/>
  <c r="AA6" i="10"/>
  <c r="AA15" i="10" s="1"/>
  <c r="AB6" i="10"/>
  <c r="AB15" i="10" s="1"/>
  <c r="AC6" i="10"/>
  <c r="AC15" i="10" s="1"/>
  <c r="AD6" i="10"/>
  <c r="AD15" i="10" s="1"/>
  <c r="AE6" i="10"/>
  <c r="AE15" i="10" s="1"/>
  <c r="AF6" i="10"/>
  <c r="AF15" i="10" s="1"/>
  <c r="AG6" i="10"/>
  <c r="AG15" i="10" s="1"/>
  <c r="D7" i="10"/>
  <c r="D16" i="10" s="1"/>
  <c r="E7" i="10"/>
  <c r="E16" i="10" s="1"/>
  <c r="F7" i="10"/>
  <c r="F16" i="10" s="1"/>
  <c r="G7" i="10"/>
  <c r="G16" i="10" s="1"/>
  <c r="H7" i="10"/>
  <c r="H16" i="10" s="1"/>
  <c r="I7" i="10"/>
  <c r="I16" i="10" s="1"/>
  <c r="J7" i="10"/>
  <c r="J16" i="10" s="1"/>
  <c r="K7" i="10"/>
  <c r="K16" i="10" s="1"/>
  <c r="L7" i="10"/>
  <c r="L16" i="10" s="1"/>
  <c r="M7" i="10"/>
  <c r="M16" i="10" s="1"/>
  <c r="N7" i="10"/>
  <c r="N16" i="10" s="1"/>
  <c r="O7" i="10"/>
  <c r="O16" i="10" s="1"/>
  <c r="P7" i="10"/>
  <c r="P16" i="10" s="1"/>
  <c r="Q7" i="10"/>
  <c r="Q16" i="10" s="1"/>
  <c r="R7" i="10"/>
  <c r="R16" i="10" s="1"/>
  <c r="S7" i="10"/>
  <c r="S16" i="10" s="1"/>
  <c r="T7" i="10"/>
  <c r="T16" i="10" s="1"/>
  <c r="U7" i="10"/>
  <c r="U16" i="10" s="1"/>
  <c r="V7" i="10"/>
  <c r="V16" i="10" s="1"/>
  <c r="W7" i="10"/>
  <c r="W16" i="10" s="1"/>
  <c r="X7" i="10"/>
  <c r="X16" i="10" s="1"/>
  <c r="Y7" i="10"/>
  <c r="Y16" i="10" s="1"/>
  <c r="Z7" i="10"/>
  <c r="Z16" i="10" s="1"/>
  <c r="AA7" i="10"/>
  <c r="AA16" i="10" s="1"/>
  <c r="AB7" i="10"/>
  <c r="AB16" i="10" s="1"/>
  <c r="AC7" i="10"/>
  <c r="AC16" i="10" s="1"/>
  <c r="AD7" i="10"/>
  <c r="AD16" i="10" s="1"/>
  <c r="AE7" i="10"/>
  <c r="AE16" i="10" s="1"/>
  <c r="AF7" i="10"/>
  <c r="AF16" i="10" s="1"/>
  <c r="AG7" i="10"/>
  <c r="AG16" i="10" s="1"/>
  <c r="D17" i="5" l="1"/>
  <c r="D27" i="5"/>
  <c r="D23" i="5"/>
  <c r="D13" i="5"/>
  <c r="D9" i="5"/>
  <c r="D35" i="5" s="1"/>
  <c r="D5" i="5"/>
  <c r="D5" i="6"/>
  <c r="D9" i="6"/>
  <c r="M1" i="7"/>
  <c r="M14" i="7" s="1"/>
  <c r="M3" i="7" s="1"/>
  <c r="O1" i="6"/>
  <c r="O1" i="5"/>
  <c r="M26" i="3"/>
  <c r="M25" i="3"/>
  <c r="N4" i="8"/>
  <c r="N14" i="8" s="1"/>
  <c r="N18" i="3"/>
  <c r="O4" i="8" s="1"/>
  <c r="M44" i="3"/>
  <c r="M13" i="7"/>
  <c r="C14" i="8"/>
  <c r="C22" i="8"/>
  <c r="C1" i="7"/>
  <c r="D4" i="8"/>
  <c r="B13" i="7"/>
  <c r="B30" i="3" s="1"/>
  <c r="B14" i="7"/>
  <c r="B3" i="7" s="1"/>
  <c r="E1" i="6"/>
  <c r="E1" i="5"/>
  <c r="D21" i="6"/>
  <c r="D25" i="6"/>
  <c r="D17" i="6"/>
  <c r="D13" i="6"/>
  <c r="AG23" i="10"/>
  <c r="AC23" i="10"/>
  <c r="Y23" i="10"/>
  <c r="U23" i="10"/>
  <c r="Q23" i="10"/>
  <c r="AF23" i="10"/>
  <c r="X23" i="10"/>
  <c r="H23" i="10"/>
  <c r="AH24" i="10"/>
  <c r="AE24" i="10"/>
  <c r="AA24" i="10"/>
  <c r="Z24" i="10"/>
  <c r="F24" i="10"/>
  <c r="T24" i="10"/>
  <c r="S24" i="10"/>
  <c r="U24" i="10"/>
  <c r="R24" i="10"/>
  <c r="P24" i="10"/>
  <c r="V24" i="10"/>
  <c r="W24" i="10"/>
  <c r="Q24" i="10"/>
  <c r="AD24" i="10"/>
  <c r="AN24" i="10"/>
  <c r="AB24" i="10"/>
  <c r="AD23" i="10"/>
  <c r="V23" i="10"/>
  <c r="AB23" i="10"/>
  <c r="T23" i="10"/>
  <c r="L23" i="10"/>
  <c r="AA23" i="10"/>
  <c r="S23" i="10"/>
  <c r="I23" i="10"/>
  <c r="AG24" i="10"/>
  <c r="AC24" i="10"/>
  <c r="Y24" i="10"/>
  <c r="AF24" i="10"/>
  <c r="X24" i="10"/>
  <c r="Z23" i="10"/>
  <c r="R23" i="10"/>
  <c r="P23" i="10"/>
  <c r="AE23" i="10"/>
  <c r="W23" i="10"/>
  <c r="F23" i="10"/>
  <c r="J23" i="10"/>
  <c r="N23" i="10"/>
  <c r="G23" i="10"/>
  <c r="K23" i="10"/>
  <c r="O23" i="10"/>
  <c r="M23" i="10"/>
  <c r="E23" i="10"/>
  <c r="AP24" i="10"/>
  <c r="AO24" i="10"/>
  <c r="AP23" i="10"/>
  <c r="AH23" i="10"/>
  <c r="AL23" i="10"/>
  <c r="AM23" i="10"/>
  <c r="AQ23" i="10"/>
  <c r="AI23" i="10"/>
  <c r="AN23" i="10"/>
  <c r="AJ23" i="10"/>
  <c r="AO23" i="10"/>
  <c r="AK23" i="10"/>
  <c r="AQ20" i="10"/>
  <c r="AP20" i="10"/>
  <c r="AM24" i="10"/>
  <c r="AL24" i="10"/>
  <c r="AK24" i="10"/>
  <c r="AQ24" i="10"/>
  <c r="AJ24" i="10"/>
  <c r="AI24" i="10"/>
  <c r="I24" i="10"/>
  <c r="K24" i="10"/>
  <c r="M24" i="10"/>
  <c r="E24" i="10"/>
  <c r="L24" i="10"/>
  <c r="H24" i="10"/>
  <c r="D24" i="10"/>
  <c r="C23" i="8" s="1"/>
  <c r="O24" i="10"/>
  <c r="G24" i="10"/>
  <c r="N24" i="10"/>
  <c r="J24" i="10"/>
  <c r="D29" i="5" l="1"/>
  <c r="D19" i="5"/>
  <c r="O13" i="5"/>
  <c r="O17" i="5"/>
  <c r="O23" i="5"/>
  <c r="O27" i="5"/>
  <c r="O9" i="5"/>
  <c r="O35" i="5" s="1"/>
  <c r="O5" i="5"/>
  <c r="E13" i="5"/>
  <c r="E17" i="5"/>
  <c r="E23" i="5"/>
  <c r="E27" i="5"/>
  <c r="E9" i="5"/>
  <c r="E35" i="5" s="1"/>
  <c r="E5" i="5"/>
  <c r="O21" i="6"/>
  <c r="O5" i="6"/>
  <c r="O9" i="6"/>
  <c r="E5" i="6"/>
  <c r="E9" i="6"/>
  <c r="D22" i="8"/>
  <c r="N26" i="3"/>
  <c r="P1" i="5"/>
  <c r="M45" i="3"/>
  <c r="N22" i="8"/>
  <c r="O17" i="6"/>
  <c r="N23" i="8"/>
  <c r="O13" i="6"/>
  <c r="O25" i="6"/>
  <c r="N44" i="3"/>
  <c r="P1" i="6"/>
  <c r="N25" i="3"/>
  <c r="N1" i="7"/>
  <c r="O18" i="3"/>
  <c r="Q1" i="6" s="1"/>
  <c r="O22" i="8"/>
  <c r="O23" i="8"/>
  <c r="O14" i="8"/>
  <c r="D1" i="7"/>
  <c r="E4" i="8"/>
  <c r="D23" i="8"/>
  <c r="D14" i="8"/>
  <c r="C13" i="7"/>
  <c r="C30" i="3" s="1"/>
  <c r="C14" i="7"/>
  <c r="C3" i="7" s="1"/>
  <c r="D27" i="6"/>
  <c r="B22" i="3" s="1"/>
  <c r="E25" i="6"/>
  <c r="E17" i="6"/>
  <c r="E21" i="6"/>
  <c r="E13" i="6"/>
  <c r="F1" i="5"/>
  <c r="F1" i="6"/>
  <c r="C75" i="4"/>
  <c r="C74" i="4"/>
  <c r="H64" i="4"/>
  <c r="H65" i="4"/>
  <c r="H66" i="4"/>
  <c r="H67" i="4"/>
  <c r="E70" i="4"/>
  <c r="D70" i="4"/>
  <c r="H69" i="4"/>
  <c r="H63" i="4"/>
  <c r="H61" i="4"/>
  <c r="H60" i="4"/>
  <c r="H59" i="4"/>
  <c r="H58" i="4"/>
  <c r="H57" i="4"/>
  <c r="H56" i="4"/>
  <c r="H54" i="4"/>
  <c r="H52" i="4"/>
  <c r="H51" i="4"/>
  <c r="H50" i="4"/>
  <c r="H49" i="4"/>
  <c r="H47" i="4"/>
  <c r="H46" i="4"/>
  <c r="H45" i="4"/>
  <c r="H44" i="4"/>
  <c r="H43" i="4"/>
  <c r="H42" i="4"/>
  <c r="A92" i="4"/>
  <c r="B9" i="4"/>
  <c r="E15" i="4"/>
  <c r="D92" i="4" s="1"/>
  <c r="E16" i="4"/>
  <c r="E17" i="4"/>
  <c r="E18" i="4"/>
  <c r="E19" i="4"/>
  <c r="E20" i="4"/>
  <c r="E21" i="4"/>
  <c r="E22" i="4"/>
  <c r="I7" i="3"/>
  <c r="D7" i="4"/>
  <c r="D8" i="4"/>
  <c r="C9" i="4"/>
  <c r="U88" i="4" s="1"/>
  <c r="I5" i="3"/>
  <c r="B10" i="9"/>
  <c r="B7" i="9"/>
  <c r="E3" i="10"/>
  <c r="E12" i="10" s="1"/>
  <c r="F3" i="10"/>
  <c r="F12" i="10" s="1"/>
  <c r="G3" i="10"/>
  <c r="G12" i="10" s="1"/>
  <c r="H3" i="10"/>
  <c r="H12" i="10" s="1"/>
  <c r="D4" i="10"/>
  <c r="D13" i="10" s="1"/>
  <c r="E4" i="10"/>
  <c r="E13" i="10" s="1"/>
  <c r="F4" i="10"/>
  <c r="F13" i="10" s="1"/>
  <c r="G4" i="10"/>
  <c r="G13" i="10" s="1"/>
  <c r="H4" i="10"/>
  <c r="H13" i="10" s="1"/>
  <c r="D5" i="10"/>
  <c r="D14" i="10" s="1"/>
  <c r="E5" i="10"/>
  <c r="E14" i="10" s="1"/>
  <c r="F5" i="10"/>
  <c r="F14" i="10" s="1"/>
  <c r="G5" i="10"/>
  <c r="G14" i="10" s="1"/>
  <c r="H5" i="10"/>
  <c r="H14" i="10" s="1"/>
  <c r="D8" i="10"/>
  <c r="D17" i="10" s="1"/>
  <c r="E8" i="10"/>
  <c r="E17" i="10" s="1"/>
  <c r="F8" i="10"/>
  <c r="F17" i="10" s="1"/>
  <c r="G8" i="10"/>
  <c r="G17" i="10" s="1"/>
  <c r="H8" i="10"/>
  <c r="H17" i="10" s="1"/>
  <c r="C16" i="9"/>
  <c r="D16" i="9" s="1"/>
  <c r="E16" i="9" s="1"/>
  <c r="F16" i="9" s="1"/>
  <c r="G16" i="9" s="1"/>
  <c r="H16" i="9" s="1"/>
  <c r="I16" i="9" s="1"/>
  <c r="J16" i="9" s="1"/>
  <c r="K16" i="9" s="1"/>
  <c r="L16" i="9" s="1"/>
  <c r="M16" i="9" s="1"/>
  <c r="N16" i="9" s="1"/>
  <c r="O16" i="9" s="1"/>
  <c r="P16" i="9" s="1"/>
  <c r="Q16" i="9" s="1"/>
  <c r="R16" i="9" s="1"/>
  <c r="S16" i="9" s="1"/>
  <c r="T16" i="9" s="1"/>
  <c r="U16" i="9" s="1"/>
  <c r="V16" i="9" s="1"/>
  <c r="W16" i="9" s="1"/>
  <c r="X16" i="9" s="1"/>
  <c r="Y16" i="9" s="1"/>
  <c r="Z16" i="9" s="1"/>
  <c r="AA16" i="9" s="1"/>
  <c r="AB16" i="9" s="1"/>
  <c r="AC16" i="9" s="1"/>
  <c r="AD16" i="9" s="1"/>
  <c r="AE16" i="9" s="1"/>
  <c r="AF16" i="9" s="1"/>
  <c r="AG16" i="9" s="1"/>
  <c r="AH16" i="9" s="1"/>
  <c r="AI16" i="9" s="1"/>
  <c r="AJ16" i="9" s="1"/>
  <c r="AK16" i="9" s="1"/>
  <c r="AL16" i="9" s="1"/>
  <c r="AM16" i="9" s="1"/>
  <c r="AN16" i="9" s="1"/>
  <c r="AO16" i="9" s="1"/>
  <c r="AP16" i="9" s="1"/>
  <c r="A15" i="4"/>
  <c r="A16" i="4" s="1"/>
  <c r="A17" i="4" s="1"/>
  <c r="A18" i="4" s="1"/>
  <c r="A19" i="4" s="1"/>
  <c r="A20" i="4" s="1"/>
  <c r="A21" i="4" s="1"/>
  <c r="A22" i="4" s="1"/>
  <c r="A23" i="4" s="1"/>
  <c r="A24" i="4" s="1"/>
  <c r="D2" i="10"/>
  <c r="E2" i="10" s="1"/>
  <c r="F2" i="10" s="1"/>
  <c r="G2" i="10" s="1"/>
  <c r="H2" i="10" s="1"/>
  <c r="I2" i="10" s="1"/>
  <c r="J2" i="10" s="1"/>
  <c r="K2" i="10" s="1"/>
  <c r="L2" i="10" s="1"/>
  <c r="M2" i="10" s="1"/>
  <c r="N2" i="10" s="1"/>
  <c r="O2" i="10" s="1"/>
  <c r="P2" i="10" s="1"/>
  <c r="Q2" i="10" s="1"/>
  <c r="R2" i="10" s="1"/>
  <c r="S2" i="10" s="1"/>
  <c r="T2" i="10" s="1"/>
  <c r="U2" i="10" s="1"/>
  <c r="V2" i="10" s="1"/>
  <c r="W2" i="10" s="1"/>
  <c r="X2" i="10" s="1"/>
  <c r="Y2" i="10" s="1"/>
  <c r="Z2" i="10" s="1"/>
  <c r="AA2" i="10" s="1"/>
  <c r="AB2" i="10" s="1"/>
  <c r="AC2" i="10" s="1"/>
  <c r="AD2" i="10" s="1"/>
  <c r="AE2" i="10" s="1"/>
  <c r="AF2" i="10" s="1"/>
  <c r="AG2" i="10" s="1"/>
  <c r="AH2" i="10" s="1"/>
  <c r="AI2" i="10" s="1"/>
  <c r="AJ2" i="10" s="1"/>
  <c r="AK2" i="10" s="1"/>
  <c r="AL2" i="10" s="1"/>
  <c r="AM2" i="10" s="1"/>
  <c r="AN2" i="10" s="1"/>
  <c r="AO2" i="10" s="1"/>
  <c r="AP2" i="10" s="1"/>
  <c r="AQ2" i="10" s="1"/>
  <c r="D3" i="10"/>
  <c r="D12" i="10" s="1"/>
  <c r="D20" i="10" s="1"/>
  <c r="C19" i="8" s="1"/>
  <c r="I3" i="10"/>
  <c r="I12" i="10" s="1"/>
  <c r="J3" i="10"/>
  <c r="J12" i="10" s="1"/>
  <c r="K3" i="10"/>
  <c r="K12" i="10" s="1"/>
  <c r="L3" i="10"/>
  <c r="L12" i="10" s="1"/>
  <c r="M3" i="10"/>
  <c r="M12" i="10" s="1"/>
  <c r="N3" i="10"/>
  <c r="N12" i="10" s="1"/>
  <c r="O3" i="10"/>
  <c r="O12" i="10" s="1"/>
  <c r="P3" i="10"/>
  <c r="P12" i="10" s="1"/>
  <c r="Q3" i="10"/>
  <c r="Q12" i="10" s="1"/>
  <c r="R3" i="10"/>
  <c r="R12" i="10" s="1"/>
  <c r="S3" i="10"/>
  <c r="S12" i="10" s="1"/>
  <c r="T3" i="10"/>
  <c r="T12" i="10" s="1"/>
  <c r="U3" i="10"/>
  <c r="U12" i="10" s="1"/>
  <c r="V3" i="10"/>
  <c r="V12" i="10" s="1"/>
  <c r="W3" i="10"/>
  <c r="W12" i="10" s="1"/>
  <c r="X3" i="10"/>
  <c r="X12" i="10" s="1"/>
  <c r="Y3" i="10"/>
  <c r="Y12" i="10" s="1"/>
  <c r="Z3" i="10"/>
  <c r="Z12" i="10" s="1"/>
  <c r="AA3" i="10"/>
  <c r="AA12" i="10" s="1"/>
  <c r="AB3" i="10"/>
  <c r="AB12" i="10" s="1"/>
  <c r="AC3" i="10"/>
  <c r="AC12" i="10" s="1"/>
  <c r="AD3" i="10"/>
  <c r="AD12" i="10" s="1"/>
  <c r="AE3" i="10"/>
  <c r="AE12" i="10" s="1"/>
  <c r="AF3" i="10"/>
  <c r="AF12" i="10" s="1"/>
  <c r="AG3" i="10"/>
  <c r="AG12" i="10" s="1"/>
  <c r="AH12" i="10"/>
  <c r="AI12" i="10"/>
  <c r="AJ12" i="10"/>
  <c r="AK12" i="10"/>
  <c r="AL12" i="10"/>
  <c r="AO20" i="10" s="1"/>
  <c r="I4" i="10"/>
  <c r="I13" i="10" s="1"/>
  <c r="J4" i="10"/>
  <c r="J13" i="10" s="1"/>
  <c r="K4" i="10"/>
  <c r="K13" i="10" s="1"/>
  <c r="L4" i="10"/>
  <c r="L13" i="10" s="1"/>
  <c r="M4" i="10"/>
  <c r="M13" i="10" s="1"/>
  <c r="N4" i="10"/>
  <c r="N13" i="10" s="1"/>
  <c r="O4" i="10"/>
  <c r="O13" i="10" s="1"/>
  <c r="P4" i="10"/>
  <c r="P13" i="10" s="1"/>
  <c r="Q4" i="10"/>
  <c r="Q13" i="10" s="1"/>
  <c r="R4" i="10"/>
  <c r="R13" i="10" s="1"/>
  <c r="S4" i="10"/>
  <c r="S13" i="10" s="1"/>
  <c r="T4" i="10"/>
  <c r="T13" i="10" s="1"/>
  <c r="U4" i="10"/>
  <c r="U13" i="10" s="1"/>
  <c r="V4" i="10"/>
  <c r="V13" i="10" s="1"/>
  <c r="W4" i="10"/>
  <c r="W13" i="10" s="1"/>
  <c r="X4" i="10"/>
  <c r="X13" i="10" s="1"/>
  <c r="Y4" i="10"/>
  <c r="Y13" i="10" s="1"/>
  <c r="Z4" i="10"/>
  <c r="Z13" i="10" s="1"/>
  <c r="AA4" i="10"/>
  <c r="AA13" i="10" s="1"/>
  <c r="AB4" i="10"/>
  <c r="AB13" i="10" s="1"/>
  <c r="AC4" i="10"/>
  <c r="AC13" i="10" s="1"/>
  <c r="AD4" i="10"/>
  <c r="AD13" i="10" s="1"/>
  <c r="AE4" i="10"/>
  <c r="AE13" i="10" s="1"/>
  <c r="AF4" i="10"/>
  <c r="AF13" i="10" s="1"/>
  <c r="AG4" i="10"/>
  <c r="AG13" i="10" s="1"/>
  <c r="AH13" i="10"/>
  <c r="AI13" i="10"/>
  <c r="AJ13" i="10"/>
  <c r="AK13" i="10"/>
  <c r="AL13" i="10"/>
  <c r="AQ21" i="10" s="1"/>
  <c r="I5" i="10"/>
  <c r="I14" i="10" s="1"/>
  <c r="J5" i="10"/>
  <c r="J14" i="10" s="1"/>
  <c r="K5" i="10"/>
  <c r="K14" i="10" s="1"/>
  <c r="L5" i="10"/>
  <c r="L14" i="10" s="1"/>
  <c r="M5" i="10"/>
  <c r="M14" i="10" s="1"/>
  <c r="N5" i="10"/>
  <c r="N14" i="10" s="1"/>
  <c r="O5" i="10"/>
  <c r="O14" i="10" s="1"/>
  <c r="P5" i="10"/>
  <c r="P14" i="10" s="1"/>
  <c r="Q5" i="10"/>
  <c r="Q14" i="10" s="1"/>
  <c r="R5" i="10"/>
  <c r="R14" i="10" s="1"/>
  <c r="S5" i="10"/>
  <c r="S14" i="10" s="1"/>
  <c r="T5" i="10"/>
  <c r="T14" i="10" s="1"/>
  <c r="U5" i="10"/>
  <c r="U14" i="10" s="1"/>
  <c r="V5" i="10"/>
  <c r="V14" i="10" s="1"/>
  <c r="W5" i="10"/>
  <c r="W14" i="10" s="1"/>
  <c r="X5" i="10"/>
  <c r="X14" i="10" s="1"/>
  <c r="Y5" i="10"/>
  <c r="Y14" i="10" s="1"/>
  <c r="Z5" i="10"/>
  <c r="Z14" i="10" s="1"/>
  <c r="AA5" i="10"/>
  <c r="AA14" i="10" s="1"/>
  <c r="AB5" i="10"/>
  <c r="AB14" i="10" s="1"/>
  <c r="AC5" i="10"/>
  <c r="AC14" i="10" s="1"/>
  <c r="AD5" i="10"/>
  <c r="AD14" i="10" s="1"/>
  <c r="AE5" i="10"/>
  <c r="AE14" i="10" s="1"/>
  <c r="AF5" i="10"/>
  <c r="AF14" i="10" s="1"/>
  <c r="AG5" i="10"/>
  <c r="AG14" i="10" s="1"/>
  <c r="AH14" i="10"/>
  <c r="AI14" i="10"/>
  <c r="AJ14" i="10"/>
  <c r="AK14" i="10"/>
  <c r="AL14" i="10"/>
  <c r="I8" i="10"/>
  <c r="I17" i="10" s="1"/>
  <c r="J8" i="10"/>
  <c r="J17" i="10" s="1"/>
  <c r="K8" i="10"/>
  <c r="K17" i="10" s="1"/>
  <c r="L8" i="10"/>
  <c r="L17" i="10" s="1"/>
  <c r="M8" i="10"/>
  <c r="M17" i="10" s="1"/>
  <c r="N8" i="10"/>
  <c r="N17" i="10" s="1"/>
  <c r="O8" i="10"/>
  <c r="O17" i="10" s="1"/>
  <c r="P8" i="10"/>
  <c r="P17" i="10" s="1"/>
  <c r="Q8" i="10"/>
  <c r="Q17" i="10" s="1"/>
  <c r="R8" i="10"/>
  <c r="R17" i="10" s="1"/>
  <c r="S8" i="10"/>
  <c r="S17" i="10" s="1"/>
  <c r="T8" i="10"/>
  <c r="T17" i="10" s="1"/>
  <c r="U8" i="10"/>
  <c r="U17" i="10" s="1"/>
  <c r="V8" i="10"/>
  <c r="V17" i="10" s="1"/>
  <c r="W8" i="10"/>
  <c r="W17" i="10" s="1"/>
  <c r="X8" i="10"/>
  <c r="X17" i="10" s="1"/>
  <c r="Y8" i="10"/>
  <c r="Y17" i="10" s="1"/>
  <c r="Z8" i="10"/>
  <c r="Z17" i="10" s="1"/>
  <c r="AA8" i="10"/>
  <c r="AA17" i="10" s="1"/>
  <c r="AB8" i="10"/>
  <c r="AB17" i="10" s="1"/>
  <c r="AC8" i="10"/>
  <c r="AC17" i="10" s="1"/>
  <c r="AD8" i="10"/>
  <c r="AD17" i="10" s="1"/>
  <c r="AE8" i="10"/>
  <c r="AE17" i="10" s="1"/>
  <c r="AF8" i="10"/>
  <c r="AF17" i="10" s="1"/>
  <c r="AG8" i="10"/>
  <c r="AG17" i="10" s="1"/>
  <c r="AH17" i="10"/>
  <c r="AI17" i="10"/>
  <c r="AJ17" i="10"/>
  <c r="AK17" i="10"/>
  <c r="AL17" i="10"/>
  <c r="D2" i="11"/>
  <c r="E2" i="11" s="1"/>
  <c r="F2" i="11" s="1"/>
  <c r="G2" i="11" s="1"/>
  <c r="H2" i="11" s="1"/>
  <c r="I2" i="11" s="1"/>
  <c r="J2" i="11" s="1"/>
  <c r="K2" i="11" s="1"/>
  <c r="L2" i="11" s="1"/>
  <c r="M2" i="11" s="1"/>
  <c r="N2" i="11" s="1"/>
  <c r="O2" i="11" s="1"/>
  <c r="P2" i="11" s="1"/>
  <c r="Q2" i="11" s="1"/>
  <c r="R2" i="11" s="1"/>
  <c r="S2" i="11" s="1"/>
  <c r="T2" i="11" s="1"/>
  <c r="U2" i="11" s="1"/>
  <c r="V2" i="11" s="1"/>
  <c r="W2" i="11" s="1"/>
  <c r="X2" i="11" s="1"/>
  <c r="Y2" i="11" s="1"/>
  <c r="Z2" i="11" s="1"/>
  <c r="AA2" i="11" s="1"/>
  <c r="AB2" i="11" s="1"/>
  <c r="AC2" i="11" s="1"/>
  <c r="AD2" i="11" s="1"/>
  <c r="AE2" i="11" s="1"/>
  <c r="AF2" i="11" s="1"/>
  <c r="AG2" i="11" s="1"/>
  <c r="AH2" i="11" s="1"/>
  <c r="AI2" i="11" s="1"/>
  <c r="AJ2" i="11" s="1"/>
  <c r="AK2" i="11" s="1"/>
  <c r="AL2" i="11" s="1"/>
  <c r="AM2" i="11" s="1"/>
  <c r="AN2" i="11" s="1"/>
  <c r="AO2" i="11" s="1"/>
  <c r="AP2" i="11" s="1"/>
  <c r="AQ2" i="11" s="1"/>
  <c r="D4" i="11"/>
  <c r="D19" i="11" s="1"/>
  <c r="D59" i="11" s="1"/>
  <c r="D11" i="11" s="1"/>
  <c r="E4" i="11"/>
  <c r="F4" i="11"/>
  <c r="F21" i="11" s="1"/>
  <c r="F65" i="11" s="1"/>
  <c r="G4" i="11"/>
  <c r="G22" i="11" s="1"/>
  <c r="G66" i="11" s="1"/>
  <c r="H4" i="11"/>
  <c r="I4" i="11"/>
  <c r="J4" i="11"/>
  <c r="J25" i="11" s="1"/>
  <c r="J69" i="11" s="1"/>
  <c r="K4" i="11"/>
  <c r="K26" i="11" s="1"/>
  <c r="K70" i="11" s="1"/>
  <c r="L4" i="11"/>
  <c r="L27" i="11" s="1"/>
  <c r="L71" i="11" s="1"/>
  <c r="M4" i="11"/>
  <c r="M28" i="11" s="1"/>
  <c r="N4" i="11"/>
  <c r="N29" i="11" s="1"/>
  <c r="N73" i="11" s="1"/>
  <c r="O4" i="11"/>
  <c r="O30" i="11" s="1"/>
  <c r="O74" i="11" s="1"/>
  <c r="P4" i="11"/>
  <c r="P31" i="11" s="1"/>
  <c r="P75" i="11" s="1"/>
  <c r="Q4" i="11"/>
  <c r="Q32" i="11" s="1"/>
  <c r="R4" i="11"/>
  <c r="R33" i="11" s="1"/>
  <c r="S4" i="11"/>
  <c r="S34" i="11" s="1"/>
  <c r="T4" i="11"/>
  <c r="T35" i="11" s="1"/>
  <c r="T79" i="11" s="1"/>
  <c r="U4" i="11"/>
  <c r="U36" i="11" s="1"/>
  <c r="U80" i="11" s="1"/>
  <c r="V4" i="11"/>
  <c r="V37" i="11" s="1"/>
  <c r="V81" i="11" s="1"/>
  <c r="W4" i="11"/>
  <c r="W38" i="11" s="1"/>
  <c r="X4" i="11"/>
  <c r="X39" i="11" s="1"/>
  <c r="X83" i="11" s="1"/>
  <c r="Y4" i="11"/>
  <c r="Y40" i="11" s="1"/>
  <c r="Y84" i="11" s="1"/>
  <c r="Z4" i="11"/>
  <c r="Z41" i="11" s="1"/>
  <c r="Z85" i="11" s="1"/>
  <c r="AA4" i="11"/>
  <c r="AA42" i="11" s="1"/>
  <c r="AA86" i="11" s="1"/>
  <c r="AB4" i="11"/>
  <c r="AB43" i="11" s="1"/>
  <c r="AB87" i="11" s="1"/>
  <c r="AC4" i="11"/>
  <c r="AC44" i="11" s="1"/>
  <c r="AC88" i="11" s="1"/>
  <c r="AD4" i="11"/>
  <c r="AE4" i="11"/>
  <c r="AF4" i="11"/>
  <c r="AF47" i="11" s="1"/>
  <c r="AG48" i="11"/>
  <c r="AK52" i="11"/>
  <c r="D5" i="11"/>
  <c r="D108" i="11" s="1"/>
  <c r="D148" i="11" s="1"/>
  <c r="D12" i="11" s="1"/>
  <c r="E5" i="11"/>
  <c r="E109" i="11" s="1"/>
  <c r="F5" i="11"/>
  <c r="F110" i="11" s="1"/>
  <c r="G5" i="11"/>
  <c r="G111" i="11" s="1"/>
  <c r="G155" i="11" s="1"/>
  <c r="H5" i="11"/>
  <c r="H112" i="11" s="1"/>
  <c r="H156" i="11" s="1"/>
  <c r="I5" i="11"/>
  <c r="I113" i="11" s="1"/>
  <c r="I157" i="11" s="1"/>
  <c r="J5" i="11"/>
  <c r="J114" i="11" s="1"/>
  <c r="J158" i="11" s="1"/>
  <c r="K5" i="11"/>
  <c r="K115" i="11" s="1"/>
  <c r="L5" i="11"/>
  <c r="L116" i="11" s="1"/>
  <c r="M5" i="11"/>
  <c r="M117" i="11" s="1"/>
  <c r="N5" i="11"/>
  <c r="N118" i="11" s="1"/>
  <c r="N162" i="11" s="1"/>
  <c r="O5" i="11"/>
  <c r="O119" i="11" s="1"/>
  <c r="O163" i="11" s="1"/>
  <c r="P5" i="11"/>
  <c r="P120" i="11" s="1"/>
  <c r="Q5" i="11"/>
  <c r="Q121" i="11" s="1"/>
  <c r="Q165" i="11" s="1"/>
  <c r="R5" i="11"/>
  <c r="R122" i="11" s="1"/>
  <c r="R166" i="11" s="1"/>
  <c r="S5" i="11"/>
  <c r="T5" i="11"/>
  <c r="T124" i="11" s="1"/>
  <c r="T168" i="11" s="1"/>
  <c r="U5" i="11"/>
  <c r="V5" i="11"/>
  <c r="V126" i="11" s="1"/>
  <c r="V170" i="11" s="1"/>
  <c r="W5" i="11"/>
  <c r="W127" i="11" s="1"/>
  <c r="W171" i="11" s="1"/>
  <c r="X5" i="11"/>
  <c r="X128" i="11" s="1"/>
  <c r="X172" i="11" s="1"/>
  <c r="Y5" i="11"/>
  <c r="Y129" i="11" s="1"/>
  <c r="Y173" i="11" s="1"/>
  <c r="Z5" i="11"/>
  <c r="AA5" i="11"/>
  <c r="AA131" i="11" s="1"/>
  <c r="AA175" i="11" s="1"/>
  <c r="AB5" i="11"/>
  <c r="AC5" i="11"/>
  <c r="AC133" i="11" s="1"/>
  <c r="AC177" i="11" s="1"/>
  <c r="AD5" i="11"/>
  <c r="AD134" i="11" s="1"/>
  <c r="AE5" i="11"/>
  <c r="AF5" i="11"/>
  <c r="AF136" i="11" s="1"/>
  <c r="AF180" i="11" s="1"/>
  <c r="AG137" i="11"/>
  <c r="AG181" i="11" s="1"/>
  <c r="AI139" i="11"/>
  <c r="AJ140" i="11"/>
  <c r="AJ184" i="11" s="1"/>
  <c r="D18" i="11"/>
  <c r="E18" i="11" s="1"/>
  <c r="D62" i="11"/>
  <c r="C63" i="11" s="1"/>
  <c r="C64" i="11" s="1"/>
  <c r="C65" i="11" s="1"/>
  <c r="C66" i="11" s="1"/>
  <c r="C67" i="11" s="1"/>
  <c r="C68" i="11" s="1"/>
  <c r="C69" i="11" s="1"/>
  <c r="C70" i="11" s="1"/>
  <c r="C71" i="11" s="1"/>
  <c r="C72" i="11" s="1"/>
  <c r="C73" i="11" s="1"/>
  <c r="C74" i="11" s="1"/>
  <c r="C75" i="11" s="1"/>
  <c r="C76" i="11" s="1"/>
  <c r="C77" i="11" s="1"/>
  <c r="C78" i="11" s="1"/>
  <c r="C79" i="11" s="1"/>
  <c r="C80" i="11" s="1"/>
  <c r="C81" i="11" s="1"/>
  <c r="C82" i="11" s="1"/>
  <c r="C83" i="11" s="1"/>
  <c r="C84" i="11" s="1"/>
  <c r="C85" i="11" s="1"/>
  <c r="C86" i="11" s="1"/>
  <c r="C87" i="11" s="1"/>
  <c r="C88" i="11" s="1"/>
  <c r="C89" i="11" s="1"/>
  <c r="C90" i="11" s="1"/>
  <c r="C91" i="11" s="1"/>
  <c r="C92" i="11" s="1"/>
  <c r="C93" i="11" s="1"/>
  <c r="C94" i="11" s="1"/>
  <c r="C95" i="11" s="1"/>
  <c r="C96" i="11" s="1"/>
  <c r="C97" i="11" s="1"/>
  <c r="C98" i="11" s="1"/>
  <c r="C99" i="11" s="1"/>
  <c r="C100" i="11" s="1"/>
  <c r="C101" i="11" s="1"/>
  <c r="C102" i="11" s="1"/>
  <c r="D107" i="11"/>
  <c r="E107" i="11" s="1"/>
  <c r="D151" i="11"/>
  <c r="E151" i="11" s="1"/>
  <c r="F151" i="11" s="1"/>
  <c r="G151" i="11" s="1"/>
  <c r="H151" i="11" s="1"/>
  <c r="I151" i="11" s="1"/>
  <c r="J151" i="11" s="1"/>
  <c r="K151" i="11" s="1"/>
  <c r="L151" i="11" s="1"/>
  <c r="M151" i="11" s="1"/>
  <c r="N151" i="11" s="1"/>
  <c r="O151" i="11" s="1"/>
  <c r="P151" i="11" s="1"/>
  <c r="Q151" i="11" s="1"/>
  <c r="R151" i="11" s="1"/>
  <c r="S151" i="11" s="1"/>
  <c r="T151" i="11" s="1"/>
  <c r="U151" i="11" s="1"/>
  <c r="V151" i="11" s="1"/>
  <c r="W151" i="11" s="1"/>
  <c r="X151" i="11" s="1"/>
  <c r="Y151" i="11" s="1"/>
  <c r="Z151" i="11" s="1"/>
  <c r="AA151" i="11" s="1"/>
  <c r="AB151" i="11" s="1"/>
  <c r="AC151" i="11" s="1"/>
  <c r="AD151" i="11" s="1"/>
  <c r="AE151" i="11" s="1"/>
  <c r="AF151" i="11" s="1"/>
  <c r="AG151" i="11" s="1"/>
  <c r="AH151" i="11" s="1"/>
  <c r="AI151" i="11" s="1"/>
  <c r="AJ151" i="11" s="1"/>
  <c r="AK151" i="11" s="1"/>
  <c r="AL151" i="11" s="1"/>
  <c r="AM151" i="11" s="1"/>
  <c r="AN151" i="11" s="1"/>
  <c r="AO151" i="11" s="1"/>
  <c r="AP151" i="11" s="1"/>
  <c r="AQ151" i="11" s="1"/>
  <c r="AI50" i="11"/>
  <c r="U82" i="4"/>
  <c r="AJ51" i="11"/>
  <c r="AJ95" i="11" s="1"/>
  <c r="D49" i="5" l="1"/>
  <c r="O19" i="5"/>
  <c r="E29" i="5"/>
  <c r="O29" i="5"/>
  <c r="B28" i="3"/>
  <c r="B38" i="3" s="1"/>
  <c r="E19" i="5"/>
  <c r="F5" i="5"/>
  <c r="F13" i="5"/>
  <c r="F17" i="5"/>
  <c r="F23" i="5"/>
  <c r="F27" i="5"/>
  <c r="F9" i="5"/>
  <c r="F35" i="5" s="1"/>
  <c r="P5" i="5"/>
  <c r="P13" i="5"/>
  <c r="P17" i="5"/>
  <c r="P23" i="5"/>
  <c r="P27" i="5"/>
  <c r="P9" i="5"/>
  <c r="P35" i="5" s="1"/>
  <c r="P17" i="6"/>
  <c r="P5" i="6"/>
  <c r="P9" i="6"/>
  <c r="F5" i="6"/>
  <c r="F9" i="6"/>
  <c r="Q5" i="6"/>
  <c r="Q9" i="6"/>
  <c r="E6" i="4"/>
  <c r="C22" i="4"/>
  <c r="C19" i="4"/>
  <c r="E5" i="4"/>
  <c r="I81" i="4"/>
  <c r="C15" i="4"/>
  <c r="C92" i="4" s="1"/>
  <c r="B25" i="3" s="1"/>
  <c r="N45" i="3"/>
  <c r="O27" i="6"/>
  <c r="M22" i="3" s="1"/>
  <c r="N17" i="9" s="1"/>
  <c r="O1" i="7"/>
  <c r="O14" i="7" s="1"/>
  <c r="O3" i="7" s="1"/>
  <c r="N13" i="7"/>
  <c r="P25" i="6"/>
  <c r="O25" i="3"/>
  <c r="N14" i="7"/>
  <c r="N3" i="7" s="1"/>
  <c r="G92" i="4"/>
  <c r="H70" i="4"/>
  <c r="O26" i="3"/>
  <c r="Q1" i="5"/>
  <c r="P13" i="6"/>
  <c r="P4" i="8"/>
  <c r="O44" i="3"/>
  <c r="P18" i="3"/>
  <c r="R1" i="5" s="1"/>
  <c r="P21" i="6"/>
  <c r="Q25" i="6"/>
  <c r="Q17" i="6"/>
  <c r="Q21" i="6"/>
  <c r="Q13" i="6"/>
  <c r="C73" i="4"/>
  <c r="I4" i="3"/>
  <c r="D9" i="4"/>
  <c r="G4" i="4" s="1"/>
  <c r="C7" i="9"/>
  <c r="C16" i="4"/>
  <c r="E25" i="4"/>
  <c r="B26" i="3"/>
  <c r="A93" i="4"/>
  <c r="C20" i="4"/>
  <c r="C23" i="4"/>
  <c r="C25" i="4"/>
  <c r="C24" i="4"/>
  <c r="C21" i="4"/>
  <c r="C18" i="4"/>
  <c r="C17" i="4"/>
  <c r="E22" i="8"/>
  <c r="E14" i="8"/>
  <c r="E23" i="8"/>
  <c r="F4" i="8"/>
  <c r="E1" i="7"/>
  <c r="C17" i="9"/>
  <c r="D14" i="7"/>
  <c r="D13" i="7"/>
  <c r="D30" i="3" s="1"/>
  <c r="C10" i="9"/>
  <c r="B51" i="9" s="1"/>
  <c r="E27" i="6"/>
  <c r="C22" i="3" s="1"/>
  <c r="G1" i="5"/>
  <c r="G1" i="6"/>
  <c r="F21" i="6"/>
  <c r="F25" i="6"/>
  <c r="F17" i="6"/>
  <c r="F13" i="6"/>
  <c r="Q22" i="10"/>
  <c r="N22" i="10"/>
  <c r="P22" i="10"/>
  <c r="AN21" i="10"/>
  <c r="AL20" i="10"/>
  <c r="M22" i="10"/>
  <c r="AN25" i="10"/>
  <c r="P25" i="10"/>
  <c r="O24" i="8" s="1"/>
  <c r="T25" i="10"/>
  <c r="X25" i="10"/>
  <c r="AB25" i="10"/>
  <c r="AF25" i="10"/>
  <c r="AJ25" i="10"/>
  <c r="AO25" i="10"/>
  <c r="Q25" i="10"/>
  <c r="U25" i="10"/>
  <c r="Y25" i="10"/>
  <c r="AC25" i="10"/>
  <c r="AG25" i="10"/>
  <c r="AK25" i="10"/>
  <c r="AP25" i="10"/>
  <c r="R25" i="10"/>
  <c r="V25" i="10"/>
  <c r="Z25" i="10"/>
  <c r="AD25" i="10"/>
  <c r="AH25" i="10"/>
  <c r="AL25" i="10"/>
  <c r="AQ25" i="10"/>
  <c r="AE25" i="10"/>
  <c r="S25" i="10"/>
  <c r="AI25" i="10"/>
  <c r="W25" i="10"/>
  <c r="O25" i="10"/>
  <c r="N24" i="8" s="1"/>
  <c r="AM25" i="10"/>
  <c r="AA25" i="10"/>
  <c r="L22" i="10"/>
  <c r="O22" i="10"/>
  <c r="C108" i="11"/>
  <c r="C109" i="11" s="1"/>
  <c r="C110" i="11" s="1"/>
  <c r="C111" i="11" s="1"/>
  <c r="C112" i="11" s="1"/>
  <c r="C113" i="11" s="1"/>
  <c r="C114" i="11" s="1"/>
  <c r="C115" i="11" s="1"/>
  <c r="C116" i="11" s="1"/>
  <c r="C117" i="11" s="1"/>
  <c r="C118" i="11" s="1"/>
  <c r="C119" i="11" s="1"/>
  <c r="C120" i="11" s="1"/>
  <c r="C121" i="11" s="1"/>
  <c r="C122" i="11" s="1"/>
  <c r="C123" i="11" s="1"/>
  <c r="C124" i="11" s="1"/>
  <c r="C125" i="11" s="1"/>
  <c r="C126" i="11" s="1"/>
  <c r="C127" i="11" s="1"/>
  <c r="C128" i="11" s="1"/>
  <c r="C129" i="11" s="1"/>
  <c r="C130" i="11" s="1"/>
  <c r="C131" i="11" s="1"/>
  <c r="C132" i="11" s="1"/>
  <c r="C133" i="11" s="1"/>
  <c r="C134" i="11" s="1"/>
  <c r="C135" i="11" s="1"/>
  <c r="C136" i="11" s="1"/>
  <c r="C137" i="11" s="1"/>
  <c r="C138" i="11" s="1"/>
  <c r="C139" i="11" s="1"/>
  <c r="C140" i="11" s="1"/>
  <c r="C141" i="11" s="1"/>
  <c r="C147" i="11" s="1"/>
  <c r="P164" i="11"/>
  <c r="E153" i="11"/>
  <c r="E62" i="11"/>
  <c r="F62" i="11" s="1"/>
  <c r="G62" i="11" s="1"/>
  <c r="H62" i="11" s="1"/>
  <c r="I62" i="11" s="1"/>
  <c r="J62" i="11" s="1"/>
  <c r="K62" i="11" s="1"/>
  <c r="L62" i="11" s="1"/>
  <c r="M62" i="11" s="1"/>
  <c r="N62" i="11" s="1"/>
  <c r="O62" i="11" s="1"/>
  <c r="P62" i="11" s="1"/>
  <c r="Q62" i="11" s="1"/>
  <c r="R62" i="11" s="1"/>
  <c r="S62" i="11" s="1"/>
  <c r="T62" i="11" s="1"/>
  <c r="U62" i="11" s="1"/>
  <c r="V62" i="11" s="1"/>
  <c r="W62" i="11" s="1"/>
  <c r="X62" i="11" s="1"/>
  <c r="Y62" i="11" s="1"/>
  <c r="Z62" i="11" s="1"/>
  <c r="AA62" i="11" s="1"/>
  <c r="AB62" i="11" s="1"/>
  <c r="AC62" i="11" s="1"/>
  <c r="AD62" i="11" s="1"/>
  <c r="AE62" i="11" s="1"/>
  <c r="AF62" i="11" s="1"/>
  <c r="AG62" i="11" s="1"/>
  <c r="AH62" i="11" s="1"/>
  <c r="AI62" i="11" s="1"/>
  <c r="AJ62" i="11" s="1"/>
  <c r="AK62" i="11" s="1"/>
  <c r="AL62" i="11" s="1"/>
  <c r="AM62" i="11" s="1"/>
  <c r="AN62" i="11" s="1"/>
  <c r="AO62" i="11" s="1"/>
  <c r="AP62" i="11" s="1"/>
  <c r="AQ62" i="11" s="1"/>
  <c r="C152" i="11"/>
  <c r="C153" i="11" s="1"/>
  <c r="C154" i="11" s="1"/>
  <c r="C155" i="11" s="1"/>
  <c r="C156" i="11" s="1"/>
  <c r="C157" i="11" s="1"/>
  <c r="C158" i="11" s="1"/>
  <c r="C159" i="11" s="1"/>
  <c r="C160" i="11" s="1"/>
  <c r="C161" i="11" s="1"/>
  <c r="C162" i="11" s="1"/>
  <c r="C163" i="11" s="1"/>
  <c r="C164" i="11" s="1"/>
  <c r="C165" i="11" s="1"/>
  <c r="C166" i="11" s="1"/>
  <c r="C167" i="11" s="1"/>
  <c r="C168" i="11" s="1"/>
  <c r="C169" i="11" s="1"/>
  <c r="C170" i="11" s="1"/>
  <c r="C171" i="11" s="1"/>
  <c r="C172" i="11" s="1"/>
  <c r="C173" i="11" s="1"/>
  <c r="C174" i="11" s="1"/>
  <c r="C175" i="11" s="1"/>
  <c r="C176" i="11" s="1"/>
  <c r="C177" i="11" s="1"/>
  <c r="C178" i="11" s="1"/>
  <c r="C179" i="11" s="1"/>
  <c r="C180" i="11" s="1"/>
  <c r="C181" i="11" s="1"/>
  <c r="C182" i="11" s="1"/>
  <c r="C183" i="11" s="1"/>
  <c r="C184" i="11" s="1"/>
  <c r="C185" i="11" s="1"/>
  <c r="C186" i="11" s="1"/>
  <c r="C187" i="11" s="1"/>
  <c r="C188" i="11" s="1"/>
  <c r="C189" i="11" s="1"/>
  <c r="C190" i="11" s="1"/>
  <c r="C191" i="11" s="1"/>
  <c r="H23" i="11"/>
  <c r="H67" i="11" s="1"/>
  <c r="AF91" i="11"/>
  <c r="C19" i="11"/>
  <c r="C20" i="11" s="1"/>
  <c r="C21" i="11" s="1"/>
  <c r="C22" i="11" s="1"/>
  <c r="C23" i="11" s="1"/>
  <c r="C24" i="11" s="1"/>
  <c r="C25" i="11" s="1"/>
  <c r="C26" i="11" s="1"/>
  <c r="C27" i="11" s="1"/>
  <c r="C28" i="11" s="1"/>
  <c r="C29" i="11" s="1"/>
  <c r="C30" i="11" s="1"/>
  <c r="C31" i="11" s="1"/>
  <c r="C32" i="11" s="1"/>
  <c r="C33" i="11" s="1"/>
  <c r="C34" i="11" s="1"/>
  <c r="C35" i="11" s="1"/>
  <c r="C36" i="11" s="1"/>
  <c r="C37" i="11" s="1"/>
  <c r="C38" i="11" s="1"/>
  <c r="C39" i="11" s="1"/>
  <c r="C40" i="11" s="1"/>
  <c r="C41" i="11" s="1"/>
  <c r="C42" i="11" s="1"/>
  <c r="C43" i="11" s="1"/>
  <c r="C44" i="11" s="1"/>
  <c r="C45" i="11" s="1"/>
  <c r="C46" i="11" s="1"/>
  <c r="C47" i="11" s="1"/>
  <c r="C48" i="11" s="1"/>
  <c r="C49" i="11" s="1"/>
  <c r="C50" i="11" s="1"/>
  <c r="C51" i="11" s="1"/>
  <c r="C52" i="11" s="1"/>
  <c r="C53" i="11" s="1"/>
  <c r="C54" i="11" s="1"/>
  <c r="C55" i="11" s="1"/>
  <c r="C56" i="11" s="1"/>
  <c r="C57" i="11" s="1"/>
  <c r="C58" i="11" s="1"/>
  <c r="AM22" i="10"/>
  <c r="AQ22" i="10"/>
  <c r="AN22" i="10"/>
  <c r="AO22" i="10"/>
  <c r="AP22" i="10"/>
  <c r="AM21" i="10"/>
  <c r="AK20" i="10"/>
  <c r="AP21" i="10"/>
  <c r="AN20" i="10"/>
  <c r="AO21" i="10"/>
  <c r="AM20" i="10"/>
  <c r="F25" i="10"/>
  <c r="E24" i="8" s="1"/>
  <c r="J25" i="10"/>
  <c r="N25" i="10"/>
  <c r="G25" i="10"/>
  <c r="H25" i="10"/>
  <c r="L25" i="10"/>
  <c r="E25" i="10"/>
  <c r="D24" i="8" s="1"/>
  <c r="I25" i="10"/>
  <c r="M25" i="10"/>
  <c r="K25" i="10"/>
  <c r="D25" i="10"/>
  <c r="C24" i="8" s="1"/>
  <c r="AH20" i="10"/>
  <c r="AF20" i="10"/>
  <c r="K20" i="10"/>
  <c r="AD21" i="10"/>
  <c r="D63" i="11"/>
  <c r="W82" i="11"/>
  <c r="M20" i="10"/>
  <c r="AJ20" i="10"/>
  <c r="M161" i="11"/>
  <c r="Z130" i="11"/>
  <c r="Z174" i="11" s="1"/>
  <c r="AH49" i="11"/>
  <c r="AH93" i="11" s="1"/>
  <c r="L20" i="10"/>
  <c r="AD178" i="11"/>
  <c r="E20" i="11"/>
  <c r="E64" i="11" s="1"/>
  <c r="AD45" i="11"/>
  <c r="AD89" i="11" s="1"/>
  <c r="K159" i="11"/>
  <c r="AE135" i="11"/>
  <c r="AE179" i="11" s="1"/>
  <c r="S123" i="11"/>
  <c r="S167" i="11" s="1"/>
  <c r="L160" i="11"/>
  <c r="D152" i="11"/>
  <c r="AI94" i="11"/>
  <c r="AB21" i="10"/>
  <c r="AI20" i="10"/>
  <c r="F154" i="11"/>
  <c r="AK96" i="11"/>
  <c r="W21" i="10"/>
  <c r="AC20" i="10"/>
  <c r="F107" i="11"/>
  <c r="G107" i="11" s="1"/>
  <c r="H107" i="11" s="1"/>
  <c r="I107" i="11" s="1"/>
  <c r="J107" i="11" s="1"/>
  <c r="F18" i="11"/>
  <c r="Y20" i="10"/>
  <c r="Z20" i="10"/>
  <c r="AA20" i="10"/>
  <c r="AA22" i="10"/>
  <c r="AC22" i="10"/>
  <c r="AE22" i="10"/>
  <c r="AD22" i="10"/>
  <c r="L21" i="10"/>
  <c r="K21" i="10"/>
  <c r="AL21" i="10"/>
  <c r="M72" i="11"/>
  <c r="X20" i="10"/>
  <c r="J21" i="10"/>
  <c r="I20" i="10"/>
  <c r="AI183" i="11"/>
  <c r="R77" i="11"/>
  <c r="AB22" i="10"/>
  <c r="O20" i="10"/>
  <c r="N19" i="8" s="1"/>
  <c r="H22" i="10"/>
  <c r="E22" i="10"/>
  <c r="F22" i="10"/>
  <c r="K22" i="10"/>
  <c r="G22" i="10"/>
  <c r="J22" i="10"/>
  <c r="D22" i="10"/>
  <c r="C21" i="8" s="1"/>
  <c r="I22" i="10"/>
  <c r="E21" i="10"/>
  <c r="I21" i="10"/>
  <c r="F21" i="10"/>
  <c r="D21" i="10"/>
  <c r="C20" i="8" s="1"/>
  <c r="G21" i="10"/>
  <c r="H21" i="10"/>
  <c r="H20" i="10"/>
  <c r="G20" i="10"/>
  <c r="F20" i="10"/>
  <c r="E19" i="8" s="1"/>
  <c r="E20" i="10"/>
  <c r="D19" i="8" s="1"/>
  <c r="Z22" i="10"/>
  <c r="Y22" i="10"/>
  <c r="X22" i="10"/>
  <c r="W22" i="10"/>
  <c r="U22" i="10"/>
  <c r="AK21" i="10"/>
  <c r="AG21" i="10"/>
  <c r="AH21" i="10"/>
  <c r="AC21" i="10"/>
  <c r="AE21" i="10"/>
  <c r="AA21" i="10"/>
  <c r="Z21" i="10"/>
  <c r="U21" i="10"/>
  <c r="T21" i="10"/>
  <c r="S21" i="10"/>
  <c r="N21" i="10"/>
  <c r="Q21" i="10"/>
  <c r="R21" i="10"/>
  <c r="P21" i="10"/>
  <c r="O21" i="10"/>
  <c r="AE20" i="10"/>
  <c r="AB20" i="10"/>
  <c r="AD20" i="10"/>
  <c r="W20" i="10"/>
  <c r="U20" i="10"/>
  <c r="V20" i="10"/>
  <c r="T20" i="10"/>
  <c r="Q20" i="10"/>
  <c r="R20" i="10"/>
  <c r="P20" i="10"/>
  <c r="O19" i="8" s="1"/>
  <c r="AK141" i="11"/>
  <c r="AK185" i="11" s="1"/>
  <c r="U125" i="11"/>
  <c r="U169" i="11" s="1"/>
  <c r="AE46" i="11"/>
  <c r="AE90" i="11" s="1"/>
  <c r="S78" i="11"/>
  <c r="I24" i="11"/>
  <c r="I68" i="11" s="1"/>
  <c r="AI21" i="10"/>
  <c r="AJ21" i="10"/>
  <c r="Y21" i="10"/>
  <c r="AB132" i="11"/>
  <c r="AB176" i="11" s="1"/>
  <c r="V22" i="10"/>
  <c r="R22" i="10"/>
  <c r="T22" i="10"/>
  <c r="S22" i="10"/>
  <c r="AJ22" i="10"/>
  <c r="AK22" i="10"/>
  <c r="AG22" i="10"/>
  <c r="AF22" i="10"/>
  <c r="AL22" i="10"/>
  <c r="AI22" i="10"/>
  <c r="AH22" i="10"/>
  <c r="V21" i="10"/>
  <c r="S20" i="10"/>
  <c r="M21" i="10"/>
  <c r="AH138" i="11"/>
  <c r="AH182" i="11" s="1"/>
  <c r="Q76" i="11"/>
  <c r="X21" i="10"/>
  <c r="AF21" i="10"/>
  <c r="AG20" i="10"/>
  <c r="N20" i="10"/>
  <c r="J20" i="10"/>
  <c r="AG92" i="11"/>
  <c r="I6" i="3" l="1"/>
  <c r="O49" i="5"/>
  <c r="F27" i="6"/>
  <c r="D22" i="3" s="1"/>
  <c r="E49" i="5"/>
  <c r="C28" i="3" s="1"/>
  <c r="F29" i="5"/>
  <c r="P29" i="5"/>
  <c r="P19" i="5"/>
  <c r="G13" i="5"/>
  <c r="G17" i="5"/>
  <c r="G23" i="5"/>
  <c r="G27" i="5"/>
  <c r="G9" i="5"/>
  <c r="G35" i="5" s="1"/>
  <c r="G5" i="5"/>
  <c r="R5" i="5"/>
  <c r="R13" i="5"/>
  <c r="R17" i="5"/>
  <c r="R9" i="5"/>
  <c r="R35" i="5" s="1"/>
  <c r="R23" i="5"/>
  <c r="R27" i="5"/>
  <c r="Q13" i="5"/>
  <c r="Q17" i="5"/>
  <c r="Q23" i="5"/>
  <c r="Q27" i="5"/>
  <c r="Q9" i="5"/>
  <c r="Q35" i="5" s="1"/>
  <c r="Q5" i="5"/>
  <c r="F19" i="5"/>
  <c r="G5" i="6"/>
  <c r="G9" i="6"/>
  <c r="C25" i="8"/>
  <c r="B48" i="3" s="1"/>
  <c r="P19" i="8"/>
  <c r="E9" i="4"/>
  <c r="D30" i="4"/>
  <c r="U89" i="4" s="1"/>
  <c r="O13" i="7"/>
  <c r="Q18" i="3"/>
  <c r="R4" i="8" s="1"/>
  <c r="Q27" i="6"/>
  <c r="O22" i="3" s="1"/>
  <c r="P17" i="9" s="1"/>
  <c r="O45" i="3"/>
  <c r="P27" i="6"/>
  <c r="N22" i="3" s="1"/>
  <c r="O17" i="9" s="1"/>
  <c r="P44" i="3"/>
  <c r="P26" i="3"/>
  <c r="R1" i="6"/>
  <c r="P1" i="7"/>
  <c r="P23" i="8"/>
  <c r="P25" i="3"/>
  <c r="P22" i="8"/>
  <c r="P24" i="8"/>
  <c r="Q4" i="8"/>
  <c r="Q14" i="8" s="1"/>
  <c r="P14" i="8"/>
  <c r="B50" i="3"/>
  <c r="B52" i="3" s="1"/>
  <c r="B55" i="3" s="1"/>
  <c r="B93" i="4"/>
  <c r="C18" i="9"/>
  <c r="C20" i="9" s="1"/>
  <c r="A94" i="4"/>
  <c r="B33" i="3"/>
  <c r="D3" i="7"/>
  <c r="G4" i="8"/>
  <c r="F1" i="7"/>
  <c r="F23" i="8"/>
  <c r="F24" i="8"/>
  <c r="F19" i="8"/>
  <c r="F22" i="8"/>
  <c r="F14" i="8"/>
  <c r="C39" i="3"/>
  <c r="E14" i="7"/>
  <c r="E13" i="7"/>
  <c r="E30" i="3" s="1"/>
  <c r="G17" i="6"/>
  <c r="G25" i="6"/>
  <c r="G13" i="6"/>
  <c r="G21" i="6"/>
  <c r="H1" i="5"/>
  <c r="H1" i="6"/>
  <c r="D17" i="9"/>
  <c r="E108" i="11"/>
  <c r="E148" i="11" s="1"/>
  <c r="E12" i="11" s="1"/>
  <c r="D21" i="8" s="1"/>
  <c r="E19" i="11"/>
  <c r="E63" i="11" s="1"/>
  <c r="F109" i="11"/>
  <c r="F153" i="11" s="1"/>
  <c r="G109" i="11" s="1"/>
  <c r="G153" i="11" s="1"/>
  <c r="G110" i="11"/>
  <c r="G154" i="11" s="1"/>
  <c r="H110" i="11" s="1"/>
  <c r="H154" i="11" s="1"/>
  <c r="I110" i="11" s="1"/>
  <c r="I154" i="11" s="1"/>
  <c r="I112" i="11"/>
  <c r="I156" i="11" s="1"/>
  <c r="J112" i="11" s="1"/>
  <c r="J156" i="11" s="1"/>
  <c r="H111" i="11"/>
  <c r="H155" i="11" s="1"/>
  <c r="I111" i="11" s="1"/>
  <c r="I155" i="11" s="1"/>
  <c r="J111" i="11" s="1"/>
  <c r="J155" i="11" s="1"/>
  <c r="G18" i="11"/>
  <c r="F20" i="11"/>
  <c r="F64" i="11" s="1"/>
  <c r="K107" i="11"/>
  <c r="J113" i="11"/>
  <c r="J157" i="11" s="1"/>
  <c r="F49" i="5" l="1"/>
  <c r="P49" i="5"/>
  <c r="Q29" i="5"/>
  <c r="G29" i="5"/>
  <c r="G19" i="5"/>
  <c r="R29" i="5"/>
  <c r="H9" i="5"/>
  <c r="H35" i="5" s="1"/>
  <c r="H23" i="5"/>
  <c r="H27" i="5"/>
  <c r="H5" i="5"/>
  <c r="H13" i="5"/>
  <c r="H17" i="5"/>
  <c r="Q19" i="5"/>
  <c r="R19" i="5"/>
  <c r="R49" i="5" s="1"/>
  <c r="R5" i="6"/>
  <c r="R9" i="6"/>
  <c r="H9" i="6"/>
  <c r="H5" i="6"/>
  <c r="E93" i="4"/>
  <c r="F93" i="4"/>
  <c r="R17" i="6"/>
  <c r="S1" i="6"/>
  <c r="S17" i="6" s="1"/>
  <c r="S1" i="5"/>
  <c r="Q25" i="3"/>
  <c r="Q26" i="3"/>
  <c r="Q1" i="7"/>
  <c r="Q13" i="7" s="1"/>
  <c r="R18" i="3"/>
  <c r="Q44" i="3"/>
  <c r="D28" i="3"/>
  <c r="D38" i="3" s="1"/>
  <c r="R25" i="6"/>
  <c r="P45" i="3"/>
  <c r="O39" i="3"/>
  <c r="N39" i="3"/>
  <c r="O21" i="9"/>
  <c r="P21" i="9"/>
  <c r="P13" i="7"/>
  <c r="P14" i="7"/>
  <c r="P3" i="7" s="1"/>
  <c r="Q22" i="8"/>
  <c r="R13" i="6"/>
  <c r="R21" i="6"/>
  <c r="Q24" i="8"/>
  <c r="Q23" i="8"/>
  <c r="Q19" i="8"/>
  <c r="R19" i="8"/>
  <c r="R14" i="8"/>
  <c r="R22" i="8"/>
  <c r="R23" i="8"/>
  <c r="R24" i="8"/>
  <c r="B94" i="4"/>
  <c r="A95" i="4"/>
  <c r="D93" i="4"/>
  <c r="C26" i="3" s="1"/>
  <c r="C93" i="4"/>
  <c r="C25" i="3" s="1"/>
  <c r="E3" i="7"/>
  <c r="D18" i="9"/>
  <c r="D22" i="9" s="1"/>
  <c r="C40" i="3"/>
  <c r="G19" i="8"/>
  <c r="G23" i="8"/>
  <c r="G24" i="8"/>
  <c r="G22" i="8"/>
  <c r="G14" i="8"/>
  <c r="C38" i="3"/>
  <c r="F14" i="7"/>
  <c r="F13" i="7"/>
  <c r="F30" i="3" s="1"/>
  <c r="G1" i="7"/>
  <c r="H4" i="8"/>
  <c r="D39" i="3"/>
  <c r="E17" i="9"/>
  <c r="E21" i="9" s="1"/>
  <c r="G27" i="6"/>
  <c r="E22" i="3" s="1"/>
  <c r="E152" i="11"/>
  <c r="F108" i="11" s="1"/>
  <c r="F148" i="11" s="1"/>
  <c r="F12" i="11" s="1"/>
  <c r="E21" i="8" s="1"/>
  <c r="K113" i="11"/>
  <c r="K157" i="11" s="1"/>
  <c r="I1" i="6"/>
  <c r="I1" i="5"/>
  <c r="H21" i="6"/>
  <c r="H25" i="6"/>
  <c r="H13" i="6"/>
  <c r="H17" i="6"/>
  <c r="D21" i="9"/>
  <c r="E59" i="11"/>
  <c r="E11" i="11" s="1"/>
  <c r="D20" i="8" s="1"/>
  <c r="D25" i="8" s="1"/>
  <c r="F19" i="11"/>
  <c r="F59" i="11" s="1"/>
  <c r="F11" i="11" s="1"/>
  <c r="E20" i="8" s="1"/>
  <c r="G20" i="11"/>
  <c r="G64" i="11" s="1"/>
  <c r="H18" i="11"/>
  <c r="G21" i="11"/>
  <c r="G65" i="11" s="1"/>
  <c r="L107" i="11"/>
  <c r="K114" i="11"/>
  <c r="K158" i="11" s="1"/>
  <c r="H109" i="11"/>
  <c r="H153" i="11" s="1"/>
  <c r="J110" i="11"/>
  <c r="J154" i="11" s="1"/>
  <c r="K112" i="11"/>
  <c r="K156" i="11" s="1"/>
  <c r="K111" i="11"/>
  <c r="K155" i="11" s="1"/>
  <c r="T1" i="6" l="1"/>
  <c r="T9" i="6" s="1"/>
  <c r="T1" i="5"/>
  <c r="T9" i="5" s="1"/>
  <c r="T35" i="5" s="1"/>
  <c r="R44" i="3"/>
  <c r="S4" i="8"/>
  <c r="S24" i="8" s="1"/>
  <c r="Q49" i="5"/>
  <c r="G49" i="5"/>
  <c r="E28" i="3" s="1"/>
  <c r="E40" i="3" s="1"/>
  <c r="S18" i="3"/>
  <c r="U1" i="5" s="1"/>
  <c r="H29" i="5"/>
  <c r="I13" i="5"/>
  <c r="I17" i="5"/>
  <c r="I23" i="5"/>
  <c r="I27" i="5"/>
  <c r="I9" i="5"/>
  <c r="I35" i="5" s="1"/>
  <c r="I5" i="5"/>
  <c r="S13" i="5"/>
  <c r="S17" i="5"/>
  <c r="S23" i="5"/>
  <c r="S27" i="5"/>
  <c r="S9" i="5"/>
  <c r="S35" i="5" s="1"/>
  <c r="S5" i="5"/>
  <c r="H19" i="5"/>
  <c r="I9" i="6"/>
  <c r="I5" i="6"/>
  <c r="S21" i="6"/>
  <c r="S5" i="6"/>
  <c r="S9" i="6"/>
  <c r="S13" i="6"/>
  <c r="S25" i="6"/>
  <c r="G93" i="4"/>
  <c r="C44" i="3" s="1"/>
  <c r="C45" i="3" s="1"/>
  <c r="F94" i="4"/>
  <c r="E94" i="4"/>
  <c r="R25" i="3"/>
  <c r="R1" i="7"/>
  <c r="R13" i="7" s="1"/>
  <c r="D40" i="3"/>
  <c r="E18" i="9"/>
  <c r="E22" i="9" s="1"/>
  <c r="R26" i="3"/>
  <c r="Q14" i="7"/>
  <c r="Q3" i="7" s="1"/>
  <c r="Q45" i="3"/>
  <c r="R27" i="6"/>
  <c r="P22" i="3" s="1"/>
  <c r="Q17" i="9" s="1"/>
  <c r="C41" i="3"/>
  <c r="T17" i="6"/>
  <c r="C50" i="3"/>
  <c r="C52" i="3" s="1"/>
  <c r="C55" i="3" s="1"/>
  <c r="C94" i="4"/>
  <c r="B95" i="4"/>
  <c r="A96" i="4"/>
  <c r="D94" i="4"/>
  <c r="D26" i="3" s="1"/>
  <c r="E25" i="8"/>
  <c r="D48" i="3" s="1"/>
  <c r="D20" i="9"/>
  <c r="H1" i="7"/>
  <c r="I4" i="8"/>
  <c r="H23" i="8"/>
  <c r="H24" i="8"/>
  <c r="H22" i="8"/>
  <c r="H14" i="8"/>
  <c r="H19" i="8"/>
  <c r="F3" i="7"/>
  <c r="F17" i="9"/>
  <c r="F21" i="9" s="1"/>
  <c r="E39" i="3"/>
  <c r="D41" i="3"/>
  <c r="G13" i="7"/>
  <c r="G30" i="3" s="1"/>
  <c r="G14" i="7"/>
  <c r="F152" i="11"/>
  <c r="G108" i="11" s="1"/>
  <c r="G148" i="11" s="1"/>
  <c r="G12" i="11" s="1"/>
  <c r="F21" i="8" s="1"/>
  <c r="H27" i="6"/>
  <c r="F22" i="3" s="1"/>
  <c r="I25" i="6"/>
  <c r="I17" i="6"/>
  <c r="I21" i="6"/>
  <c r="I13" i="6"/>
  <c r="J1" i="5"/>
  <c r="J1" i="6"/>
  <c r="C48" i="3"/>
  <c r="H21" i="11"/>
  <c r="H65" i="11" s="1"/>
  <c r="F63" i="11"/>
  <c r="G19" i="11" s="1"/>
  <c r="G59" i="11" s="1"/>
  <c r="G11" i="11" s="1"/>
  <c r="F20" i="8" s="1"/>
  <c r="L114" i="11"/>
  <c r="L158" i="11" s="1"/>
  <c r="M107" i="11"/>
  <c r="L115" i="11"/>
  <c r="L159" i="11" s="1"/>
  <c r="I18" i="11"/>
  <c r="H22" i="11"/>
  <c r="H66" i="11" s="1"/>
  <c r="H20" i="11"/>
  <c r="H64" i="11" s="1"/>
  <c r="L113" i="11"/>
  <c r="L157" i="11" s="1"/>
  <c r="L112" i="11"/>
  <c r="L156" i="11" s="1"/>
  <c r="L111" i="11"/>
  <c r="L155" i="11" s="1"/>
  <c r="I109" i="11"/>
  <c r="I153" i="11" s="1"/>
  <c r="K110" i="11"/>
  <c r="K154" i="11" s="1"/>
  <c r="R14" i="7" l="1"/>
  <c r="R3" i="7" s="1"/>
  <c r="T21" i="6"/>
  <c r="T13" i="6"/>
  <c r="T25" i="6"/>
  <c r="T5" i="6"/>
  <c r="T18" i="3"/>
  <c r="T1" i="7" s="1"/>
  <c r="S23" i="8"/>
  <c r="S22" i="8"/>
  <c r="S19" i="8"/>
  <c r="S14" i="8"/>
  <c r="U1" i="6"/>
  <c r="U5" i="6" s="1"/>
  <c r="S25" i="3"/>
  <c r="S1" i="7"/>
  <c r="S13" i="7" s="1"/>
  <c r="T23" i="5"/>
  <c r="T17" i="5"/>
  <c r="T13" i="5"/>
  <c r="S44" i="3"/>
  <c r="T4" i="8"/>
  <c r="T14" i="8" s="1"/>
  <c r="S26" i="3"/>
  <c r="T5" i="5"/>
  <c r="T27" i="5"/>
  <c r="H49" i="5"/>
  <c r="F28" i="3" s="1"/>
  <c r="F40" i="3" s="1"/>
  <c r="I29" i="5"/>
  <c r="S29" i="5"/>
  <c r="I19" i="5"/>
  <c r="S19" i="5"/>
  <c r="U13" i="5"/>
  <c r="U17" i="5"/>
  <c r="U23" i="5"/>
  <c r="U27" i="5"/>
  <c r="U9" i="5"/>
  <c r="U35" i="5" s="1"/>
  <c r="U5" i="5"/>
  <c r="J5" i="5"/>
  <c r="J13" i="5"/>
  <c r="J17" i="5"/>
  <c r="J23" i="5"/>
  <c r="J27" i="5"/>
  <c r="J9" i="5"/>
  <c r="J35" i="5" s="1"/>
  <c r="J5" i="6"/>
  <c r="J9" i="6"/>
  <c r="S27" i="6"/>
  <c r="Q22" i="3" s="1"/>
  <c r="R17" i="9" s="1"/>
  <c r="R21" i="9" s="1"/>
  <c r="G94" i="4"/>
  <c r="D44" i="3" s="1"/>
  <c r="E95" i="4"/>
  <c r="F95" i="4"/>
  <c r="R45" i="3"/>
  <c r="E20" i="9"/>
  <c r="P39" i="3"/>
  <c r="Q21" i="9"/>
  <c r="C95" i="4"/>
  <c r="E25" i="3" s="1"/>
  <c r="B96" i="4"/>
  <c r="A97" i="4"/>
  <c r="D95" i="4"/>
  <c r="E26" i="3" s="1"/>
  <c r="G152" i="11"/>
  <c r="H108" i="11" s="1"/>
  <c r="H148" i="11" s="1"/>
  <c r="H12" i="11" s="1"/>
  <c r="G21" i="8" s="1"/>
  <c r="G3" i="7"/>
  <c r="G17" i="9"/>
  <c r="G21" i="9" s="1"/>
  <c r="F39" i="3"/>
  <c r="F25" i="8"/>
  <c r="J4" i="8"/>
  <c r="I1" i="7"/>
  <c r="I14" i="7" s="1"/>
  <c r="E38" i="3"/>
  <c r="I22" i="8"/>
  <c r="I14" i="8"/>
  <c r="I19" i="8"/>
  <c r="I23" i="8"/>
  <c r="I24" i="8"/>
  <c r="H13" i="7"/>
  <c r="H30" i="3" s="1"/>
  <c r="H14" i="7"/>
  <c r="F18" i="9"/>
  <c r="I27" i="6"/>
  <c r="G22" i="3" s="1"/>
  <c r="J21" i="6"/>
  <c r="J25" i="6"/>
  <c r="J17" i="6"/>
  <c r="J13" i="6"/>
  <c r="K1" i="5"/>
  <c r="K1" i="6"/>
  <c r="I20" i="11"/>
  <c r="I64" i="11" s="1"/>
  <c r="I22" i="11"/>
  <c r="I66" i="11" s="1"/>
  <c r="M113" i="11"/>
  <c r="M157" i="11" s="1"/>
  <c r="N107" i="11"/>
  <c r="M116" i="11"/>
  <c r="M160" i="11" s="1"/>
  <c r="I23" i="11"/>
  <c r="I67" i="11" s="1"/>
  <c r="J18" i="11"/>
  <c r="I21" i="11"/>
  <c r="I65" i="11" s="1"/>
  <c r="M115" i="11"/>
  <c r="M159" i="11" s="1"/>
  <c r="G63" i="11"/>
  <c r="M114" i="11"/>
  <c r="M158" i="11" s="1"/>
  <c r="L110" i="11"/>
  <c r="L154" i="11" s="1"/>
  <c r="J109" i="11"/>
  <c r="J153" i="11" s="1"/>
  <c r="M111" i="11"/>
  <c r="M155" i="11" s="1"/>
  <c r="M112" i="11"/>
  <c r="M156" i="11" s="1"/>
  <c r="U4" i="8" l="1"/>
  <c r="U23" i="8" s="1"/>
  <c r="T27" i="6"/>
  <c r="R22" i="3" s="1"/>
  <c r="R39" i="3" s="1"/>
  <c r="T44" i="3"/>
  <c r="T25" i="3"/>
  <c r="U18" i="3"/>
  <c r="W1" i="6" s="1"/>
  <c r="V1" i="6"/>
  <c r="V21" i="6" s="1"/>
  <c r="T26" i="3"/>
  <c r="V1" i="5"/>
  <c r="V13" i="5" s="1"/>
  <c r="U13" i="6"/>
  <c r="S14" i="7"/>
  <c r="S3" i="7" s="1"/>
  <c r="T19" i="8"/>
  <c r="U25" i="6"/>
  <c r="T19" i="5"/>
  <c r="U21" i="6"/>
  <c r="U9" i="6"/>
  <c r="U17" i="6"/>
  <c r="T29" i="5"/>
  <c r="S45" i="3"/>
  <c r="T23" i="8"/>
  <c r="T22" i="8"/>
  <c r="T24" i="8"/>
  <c r="S49" i="5"/>
  <c r="I49" i="5"/>
  <c r="G28" i="3" s="1"/>
  <c r="G40" i="3" s="1"/>
  <c r="J29" i="5"/>
  <c r="U29" i="5"/>
  <c r="U19" i="5"/>
  <c r="K13" i="5"/>
  <c r="K17" i="5"/>
  <c r="K23" i="5"/>
  <c r="K27" i="5"/>
  <c r="K9" i="5"/>
  <c r="K35" i="5" s="1"/>
  <c r="K5" i="5"/>
  <c r="J19" i="5"/>
  <c r="K5" i="6"/>
  <c r="K9" i="6"/>
  <c r="Q39" i="3"/>
  <c r="G95" i="4"/>
  <c r="E44" i="3" s="1"/>
  <c r="E96" i="4"/>
  <c r="F96" i="4"/>
  <c r="E41" i="3"/>
  <c r="T14" i="7"/>
  <c r="T3" i="7" s="1"/>
  <c r="T13" i="7"/>
  <c r="U19" i="8"/>
  <c r="U22" i="8"/>
  <c r="U24" i="8"/>
  <c r="B97" i="4"/>
  <c r="E50" i="3"/>
  <c r="E52" i="3" s="1"/>
  <c r="E55" i="3" s="1"/>
  <c r="A98" i="4"/>
  <c r="B98" i="4" s="1"/>
  <c r="C96" i="4"/>
  <c r="F25" i="3" s="1"/>
  <c r="D96" i="4"/>
  <c r="F26" i="3" s="1"/>
  <c r="H152" i="11"/>
  <c r="I108" i="11" s="1"/>
  <c r="I148" i="11" s="1"/>
  <c r="I12" i="11" s="1"/>
  <c r="H21" i="8" s="1"/>
  <c r="H3" i="7"/>
  <c r="G39" i="3"/>
  <c r="J19" i="8"/>
  <c r="J24" i="8"/>
  <c r="J22" i="8"/>
  <c r="J14" i="8"/>
  <c r="J23" i="8"/>
  <c r="I13" i="7"/>
  <c r="I30" i="3" s="1"/>
  <c r="K4" i="8"/>
  <c r="J1" i="7"/>
  <c r="J14" i="7" s="1"/>
  <c r="G18" i="9"/>
  <c r="G22" i="9" s="1"/>
  <c r="H17" i="9"/>
  <c r="H21" i="9" s="1"/>
  <c r="F38" i="3"/>
  <c r="F41" i="3" s="1"/>
  <c r="F20" i="9"/>
  <c r="F22" i="9"/>
  <c r="J27" i="6"/>
  <c r="H22" i="3" s="1"/>
  <c r="L1" i="5"/>
  <c r="L1" i="6"/>
  <c r="K17" i="6"/>
  <c r="K25" i="6"/>
  <c r="K13" i="6"/>
  <c r="K21" i="6"/>
  <c r="J22" i="11"/>
  <c r="J66" i="11" s="1"/>
  <c r="J23" i="11"/>
  <c r="J67" i="11" s="1"/>
  <c r="N115" i="11"/>
  <c r="N159" i="11" s="1"/>
  <c r="J21" i="11"/>
  <c r="J65" i="11" s="1"/>
  <c r="N113" i="11"/>
  <c r="N157" i="11" s="1"/>
  <c r="E48" i="3"/>
  <c r="N117" i="11"/>
  <c r="N161" i="11" s="1"/>
  <c r="O107" i="11"/>
  <c r="H19" i="11"/>
  <c r="H59" i="11" s="1"/>
  <c r="H11" i="11" s="1"/>
  <c r="G20" i="8" s="1"/>
  <c r="G25" i="8" s="1"/>
  <c r="K18" i="11"/>
  <c r="J24" i="11"/>
  <c r="J68" i="11" s="1"/>
  <c r="N114" i="11"/>
  <c r="N158" i="11" s="1"/>
  <c r="N116" i="11"/>
  <c r="N160" i="11" s="1"/>
  <c r="J20" i="11"/>
  <c r="J64" i="11" s="1"/>
  <c r="N112" i="11"/>
  <c r="N156" i="11" s="1"/>
  <c r="K109" i="11"/>
  <c r="K153" i="11" s="1"/>
  <c r="N111" i="11"/>
  <c r="N155" i="11" s="1"/>
  <c r="M110" i="11"/>
  <c r="M154" i="11" s="1"/>
  <c r="S17" i="9" l="1"/>
  <c r="S21" i="9" s="1"/>
  <c r="U14" i="8"/>
  <c r="V27" i="5"/>
  <c r="T45" i="3"/>
  <c r="U26" i="3"/>
  <c r="U1" i="7"/>
  <c r="U14" i="7" s="1"/>
  <c r="U3" i="7" s="1"/>
  <c r="V5" i="6"/>
  <c r="V17" i="5"/>
  <c r="V13" i="6"/>
  <c r="V5" i="5"/>
  <c r="V23" i="5"/>
  <c r="V29" i="5" s="1"/>
  <c r="V4" i="8"/>
  <c r="V22" i="8" s="1"/>
  <c r="V25" i="6"/>
  <c r="U44" i="3"/>
  <c r="V17" i="6"/>
  <c r="U25" i="3"/>
  <c r="W1" i="5"/>
  <c r="W13" i="5" s="1"/>
  <c r="V9" i="6"/>
  <c r="V18" i="3"/>
  <c r="W4" i="8" s="1"/>
  <c r="T49" i="5"/>
  <c r="V9" i="5"/>
  <c r="V35" i="5" s="1"/>
  <c r="U27" i="6"/>
  <c r="S22" i="3" s="1"/>
  <c r="T17" i="9" s="1"/>
  <c r="U49" i="5"/>
  <c r="J49" i="5"/>
  <c r="H28" i="3" s="1"/>
  <c r="I18" i="9" s="1"/>
  <c r="K29" i="5"/>
  <c r="K19" i="5"/>
  <c r="L13" i="5"/>
  <c r="L17" i="5"/>
  <c r="L5" i="5"/>
  <c r="L23" i="5"/>
  <c r="L27" i="5"/>
  <c r="L9" i="5"/>
  <c r="L35" i="5" s="1"/>
  <c r="W17" i="5"/>
  <c r="L5" i="6"/>
  <c r="L9" i="6"/>
  <c r="W5" i="6"/>
  <c r="W9" i="6"/>
  <c r="G96" i="4"/>
  <c r="F97" i="4"/>
  <c r="E97" i="4"/>
  <c r="F98" i="4"/>
  <c r="E98" i="4"/>
  <c r="W13" i="6"/>
  <c r="W25" i="6"/>
  <c r="W17" i="6"/>
  <c r="W21" i="6"/>
  <c r="A99" i="4"/>
  <c r="A100" i="4" s="1"/>
  <c r="C97" i="4"/>
  <c r="G25" i="3" s="1"/>
  <c r="D97" i="4"/>
  <c r="G26" i="3" s="1"/>
  <c r="F50" i="3"/>
  <c r="F52" i="3" s="1"/>
  <c r="F55" i="3" s="1"/>
  <c r="I152" i="11"/>
  <c r="J108" i="11" s="1"/>
  <c r="J148" i="11" s="1"/>
  <c r="J12" i="11" s="1"/>
  <c r="I21" i="8" s="1"/>
  <c r="K22" i="11"/>
  <c r="K66" i="11" s="1"/>
  <c r="H18" i="9"/>
  <c r="H22" i="9" s="1"/>
  <c r="G38" i="3"/>
  <c r="G41" i="3" s="1"/>
  <c r="G20" i="9"/>
  <c r="I17" i="9"/>
  <c r="I21" i="9" s="1"/>
  <c r="H39" i="3"/>
  <c r="J13" i="7"/>
  <c r="J30" i="3" s="1"/>
  <c r="K1" i="7"/>
  <c r="L4" i="8"/>
  <c r="K19" i="8"/>
  <c r="K23" i="8"/>
  <c r="K24" i="8"/>
  <c r="K22" i="8"/>
  <c r="K14" i="8"/>
  <c r="I3" i="7"/>
  <c r="K27" i="6"/>
  <c r="I22" i="3" s="1"/>
  <c r="M1" i="6"/>
  <c r="M1" i="5"/>
  <c r="L21" i="6"/>
  <c r="L17" i="6"/>
  <c r="L13" i="6"/>
  <c r="L25" i="6"/>
  <c r="O115" i="11"/>
  <c r="O159" i="11" s="1"/>
  <c r="F48" i="3"/>
  <c r="O114" i="11"/>
  <c r="O158" i="11" s="1"/>
  <c r="K23" i="11"/>
  <c r="K67" i="11" s="1"/>
  <c r="H63" i="11"/>
  <c r="D98" i="4"/>
  <c r="H26" i="3" s="1"/>
  <c r="C98" i="4"/>
  <c r="H25" i="3" s="1"/>
  <c r="P107" i="11"/>
  <c r="O118" i="11"/>
  <c r="O162" i="11" s="1"/>
  <c r="K20" i="11"/>
  <c r="K24" i="11"/>
  <c r="K68" i="11" s="1"/>
  <c r="O117" i="11"/>
  <c r="O161" i="11" s="1"/>
  <c r="O116" i="11"/>
  <c r="O160" i="11" s="1"/>
  <c r="L18" i="11"/>
  <c r="K25" i="11"/>
  <c r="K69" i="11" s="1"/>
  <c r="K21" i="11"/>
  <c r="K65" i="11" s="1"/>
  <c r="O113" i="11"/>
  <c r="O157" i="11" s="1"/>
  <c r="O111" i="11"/>
  <c r="O155" i="11" s="1"/>
  <c r="N110" i="11"/>
  <c r="N154" i="11" s="1"/>
  <c r="L109" i="11"/>
  <c r="L153" i="11" s="1"/>
  <c r="O112" i="11"/>
  <c r="O156" i="11" s="1"/>
  <c r="T21" i="9" l="1"/>
  <c r="V27" i="6"/>
  <c r="T22" i="3" s="1"/>
  <c r="T39" i="3" s="1"/>
  <c r="U13" i="7"/>
  <c r="V14" i="8"/>
  <c r="V23" i="8"/>
  <c r="V19" i="8"/>
  <c r="V24" i="8"/>
  <c r="W23" i="5"/>
  <c r="W5" i="5"/>
  <c r="W27" i="5"/>
  <c r="X1" i="6"/>
  <c r="X25" i="6" s="1"/>
  <c r="V26" i="3"/>
  <c r="V1" i="7"/>
  <c r="V13" i="7" s="1"/>
  <c r="W18" i="3"/>
  <c r="X4" i="8" s="1"/>
  <c r="U45" i="3"/>
  <c r="V25" i="3"/>
  <c r="X1" i="5"/>
  <c r="X23" i="5" s="1"/>
  <c r="W9" i="5"/>
  <c r="W35" i="5" s="1"/>
  <c r="V44" i="3"/>
  <c r="V19" i="5"/>
  <c r="V49" i="5" s="1"/>
  <c r="S39" i="3"/>
  <c r="K49" i="5"/>
  <c r="I28" i="3" s="1"/>
  <c r="I40" i="3" s="1"/>
  <c r="L29" i="5"/>
  <c r="L19" i="5"/>
  <c r="X9" i="5"/>
  <c r="X35" i="5" s="1"/>
  <c r="M13" i="5"/>
  <c r="M17" i="5"/>
  <c r="M23" i="5"/>
  <c r="M27" i="5"/>
  <c r="M9" i="5"/>
  <c r="M35" i="5" s="1"/>
  <c r="M5" i="5"/>
  <c r="M9" i="6"/>
  <c r="M5" i="6"/>
  <c r="G97" i="4"/>
  <c r="G44" i="3" s="1"/>
  <c r="B99" i="4"/>
  <c r="C99" i="4" s="1"/>
  <c r="I25" i="3" s="1"/>
  <c r="W27" i="6"/>
  <c r="U22" i="3" s="1"/>
  <c r="W22" i="8"/>
  <c r="W23" i="8"/>
  <c r="W24" i="8"/>
  <c r="W14" i="8"/>
  <c r="W19" i="8"/>
  <c r="G50" i="3"/>
  <c r="G52" i="3" s="1"/>
  <c r="G55" i="3" s="1"/>
  <c r="H50" i="3"/>
  <c r="H52" i="3" s="1"/>
  <c r="H55" i="3" s="1"/>
  <c r="L44" i="3"/>
  <c r="L26" i="3"/>
  <c r="L25" i="3"/>
  <c r="L22" i="11"/>
  <c r="L66" i="11" s="1"/>
  <c r="I22" i="9"/>
  <c r="H40" i="3"/>
  <c r="H38" i="3"/>
  <c r="H41" i="3" s="1"/>
  <c r="H20" i="9"/>
  <c r="P116" i="11"/>
  <c r="P160" i="11" s="1"/>
  <c r="I20" i="9"/>
  <c r="I39" i="3"/>
  <c r="L1" i="7"/>
  <c r="M4" i="8"/>
  <c r="L23" i="8"/>
  <c r="L24" i="8"/>
  <c r="L19" i="8"/>
  <c r="L22" i="8"/>
  <c r="L14" i="8"/>
  <c r="J3" i="7"/>
  <c r="K13" i="7"/>
  <c r="K30" i="3" s="1"/>
  <c r="K14" i="7"/>
  <c r="A101" i="4"/>
  <c r="B100" i="4"/>
  <c r="J17" i="9"/>
  <c r="L27" i="6"/>
  <c r="J22" i="3" s="1"/>
  <c r="N1" i="5"/>
  <c r="N1" i="6"/>
  <c r="M25" i="6"/>
  <c r="M17" i="6"/>
  <c r="M21" i="6"/>
  <c r="M13" i="6"/>
  <c r="P115" i="11"/>
  <c r="P159" i="11" s="1"/>
  <c r="L21" i="11"/>
  <c r="P117" i="11"/>
  <c r="P161" i="11" s="1"/>
  <c r="P118" i="11"/>
  <c r="P162" i="11" s="1"/>
  <c r="P113" i="11"/>
  <c r="P157" i="11" s="1"/>
  <c r="L23" i="11"/>
  <c r="L67" i="11" s="1"/>
  <c r="L24" i="11"/>
  <c r="L68" i="11" s="1"/>
  <c r="K59" i="11"/>
  <c r="K11" i="11" s="1"/>
  <c r="J20" i="8" s="1"/>
  <c r="Q107" i="11"/>
  <c r="P119" i="11"/>
  <c r="P163" i="11" s="1"/>
  <c r="M18" i="11"/>
  <c r="L26" i="11"/>
  <c r="L70" i="11" s="1"/>
  <c r="P114" i="11"/>
  <c r="P158" i="11" s="1"/>
  <c r="L25" i="11"/>
  <c r="L69" i="11" s="1"/>
  <c r="G98" i="4"/>
  <c r="H44" i="3" s="1"/>
  <c r="I19" i="11"/>
  <c r="I59" i="11" s="1"/>
  <c r="I11" i="11" s="1"/>
  <c r="H20" i="8" s="1"/>
  <c r="H25" i="8" s="1"/>
  <c r="J152" i="11"/>
  <c r="K108" i="11" s="1"/>
  <c r="K148" i="11" s="1"/>
  <c r="K12" i="11" s="1"/>
  <c r="J21" i="8" s="1"/>
  <c r="P112" i="11"/>
  <c r="P156" i="11" s="1"/>
  <c r="M109" i="11"/>
  <c r="M153" i="11" s="1"/>
  <c r="U39" i="3" l="1"/>
  <c r="U17" i="9"/>
  <c r="U21" i="9" s="1"/>
  <c r="X13" i="6"/>
  <c r="V14" i="7"/>
  <c r="V3" i="7" s="1"/>
  <c r="X17" i="6"/>
  <c r="X21" i="6"/>
  <c r="X9" i="6"/>
  <c r="X13" i="5"/>
  <c r="W29" i="5"/>
  <c r="X5" i="6"/>
  <c r="X5" i="5"/>
  <c r="V45" i="3"/>
  <c r="W25" i="3"/>
  <c r="Y1" i="5"/>
  <c r="Y13" i="5" s="1"/>
  <c r="X27" i="5"/>
  <c r="X29" i="5" s="1"/>
  <c r="Y1" i="6"/>
  <c r="Y21" i="6" s="1"/>
  <c r="W26" i="3"/>
  <c r="X17" i="5"/>
  <c r="X18" i="3"/>
  <c r="Z1" i="5" s="1"/>
  <c r="W1" i="7"/>
  <c r="W14" i="7" s="1"/>
  <c r="W3" i="7" s="1"/>
  <c r="W44" i="3"/>
  <c r="W19" i="5"/>
  <c r="L49" i="5"/>
  <c r="J28" i="3" s="1"/>
  <c r="J40" i="3" s="1"/>
  <c r="M29" i="5"/>
  <c r="M19" i="5"/>
  <c r="N5" i="5"/>
  <c r="N13" i="5"/>
  <c r="N17" i="5"/>
  <c r="N23" i="5"/>
  <c r="N27" i="5"/>
  <c r="N9" i="5"/>
  <c r="N35" i="5" s="1"/>
  <c r="Y9" i="6"/>
  <c r="N5" i="6"/>
  <c r="N9" i="6"/>
  <c r="E100" i="4"/>
  <c r="F100" i="4"/>
  <c r="E99" i="4"/>
  <c r="F99" i="4"/>
  <c r="D99" i="4"/>
  <c r="I26" i="3" s="1"/>
  <c r="I50" i="3" s="1"/>
  <c r="I52" i="3" s="1"/>
  <c r="I55" i="3" s="1"/>
  <c r="V17" i="9"/>
  <c r="W45" i="3"/>
  <c r="D100" i="4"/>
  <c r="J26" i="3" s="1"/>
  <c r="C100" i="4"/>
  <c r="J25" i="3" s="1"/>
  <c r="X19" i="8"/>
  <c r="X23" i="8"/>
  <c r="X24" i="8"/>
  <c r="X14" i="8"/>
  <c r="X22" i="8"/>
  <c r="J18" i="9"/>
  <c r="J22" i="9" s="1"/>
  <c r="I38" i="3"/>
  <c r="I41" i="3" s="1"/>
  <c r="L45" i="3"/>
  <c r="B101" i="4"/>
  <c r="J25" i="8"/>
  <c r="I48" i="3" s="1"/>
  <c r="J21" i="9"/>
  <c r="L14" i="7"/>
  <c r="L13" i="7"/>
  <c r="L30" i="3" s="1"/>
  <c r="J39" i="3"/>
  <c r="K3" i="7"/>
  <c r="M22" i="8"/>
  <c r="M14" i="8"/>
  <c r="M23" i="8"/>
  <c r="M19" i="8"/>
  <c r="M24" i="8"/>
  <c r="K17" i="9"/>
  <c r="K21" i="9" s="1"/>
  <c r="M27" i="6"/>
  <c r="K22" i="3" s="1"/>
  <c r="N21" i="6"/>
  <c r="N25" i="6"/>
  <c r="N17" i="6"/>
  <c r="N13" i="6"/>
  <c r="G48" i="3"/>
  <c r="Q115" i="11"/>
  <c r="Q159" i="11" s="1"/>
  <c r="Q117" i="11"/>
  <c r="Q161" i="11" s="1"/>
  <c r="M23" i="11"/>
  <c r="M67" i="11" s="1"/>
  <c r="Q118" i="11"/>
  <c r="Q162" i="11" s="1"/>
  <c r="Q114" i="11"/>
  <c r="Q158" i="11" s="1"/>
  <c r="M25" i="11"/>
  <c r="M69" i="11" s="1"/>
  <c r="Q119" i="11"/>
  <c r="Q163" i="11" s="1"/>
  <c r="M24" i="11"/>
  <c r="M68" i="11" s="1"/>
  <c r="I63" i="11"/>
  <c r="J19" i="11" s="1"/>
  <c r="J59" i="11" s="1"/>
  <c r="J11" i="11" s="1"/>
  <c r="I20" i="8" s="1"/>
  <c r="I25" i="8" s="1"/>
  <c r="N18" i="11"/>
  <c r="M27" i="11"/>
  <c r="M71" i="11" s="1"/>
  <c r="R107" i="11"/>
  <c r="Q120" i="11"/>
  <c r="Q164" i="11" s="1"/>
  <c r="Q113" i="11"/>
  <c r="Q157" i="11" s="1"/>
  <c r="L59" i="11"/>
  <c r="L11" i="11" s="1"/>
  <c r="K20" i="8" s="1"/>
  <c r="M22" i="11"/>
  <c r="M26" i="11"/>
  <c r="M70" i="11" s="1"/>
  <c r="Q116" i="11"/>
  <c r="Q160" i="11" s="1"/>
  <c r="K152" i="11"/>
  <c r="L108" i="11" s="1"/>
  <c r="L148" i="11" s="1"/>
  <c r="L12" i="11" s="1"/>
  <c r="K21" i="8" s="1"/>
  <c r="V21" i="9" l="1"/>
  <c r="X25" i="3"/>
  <c r="Y17" i="6"/>
  <c r="X1" i="7"/>
  <c r="X14" i="7" s="1"/>
  <c r="X3" i="7" s="1"/>
  <c r="W49" i="5"/>
  <c r="X19" i="5"/>
  <c r="X27" i="6"/>
  <c r="V22" i="3" s="1"/>
  <c r="W17" i="9" s="1"/>
  <c r="Y4" i="8"/>
  <c r="Y19" i="8" s="1"/>
  <c r="Y5" i="5"/>
  <c r="X26" i="3"/>
  <c r="Y25" i="6"/>
  <c r="Y5" i="6"/>
  <c r="Y18" i="3"/>
  <c r="AA1" i="5" s="1"/>
  <c r="W13" i="7"/>
  <c r="Z1" i="6"/>
  <c r="Z17" i="6" s="1"/>
  <c r="X44" i="3"/>
  <c r="Y13" i="6"/>
  <c r="Y17" i="5"/>
  <c r="Y27" i="5"/>
  <c r="Y23" i="5"/>
  <c r="Y9" i="5"/>
  <c r="Y35" i="5" s="1"/>
  <c r="X49" i="5"/>
  <c r="M49" i="5"/>
  <c r="K28" i="3" s="1"/>
  <c r="K38" i="3" s="1"/>
  <c r="N29" i="5"/>
  <c r="Z5" i="5"/>
  <c r="Z13" i="5"/>
  <c r="Z17" i="5"/>
  <c r="Z23" i="5"/>
  <c r="Z27" i="5"/>
  <c r="Z9" i="5"/>
  <c r="Z35" i="5" s="1"/>
  <c r="N19" i="5"/>
  <c r="G99" i="4"/>
  <c r="I44" i="3" s="1"/>
  <c r="I45" i="3" s="1"/>
  <c r="E101" i="4"/>
  <c r="E102" i="4" s="1"/>
  <c r="F101" i="4"/>
  <c r="F102" i="4" s="1"/>
  <c r="W21" i="9"/>
  <c r="C101" i="4"/>
  <c r="D101" i="4"/>
  <c r="K26" i="3" s="1"/>
  <c r="J20" i="9"/>
  <c r="J50" i="3"/>
  <c r="J52" i="3" s="1"/>
  <c r="J55" i="3" s="1"/>
  <c r="N27" i="6"/>
  <c r="L22" i="3" s="1"/>
  <c r="M39" i="3" s="1"/>
  <c r="L3" i="7"/>
  <c r="K18" i="9"/>
  <c r="K22" i="9" s="1"/>
  <c r="J38" i="3"/>
  <c r="J41" i="3" s="1"/>
  <c r="G100" i="4"/>
  <c r="J44" i="3" s="1"/>
  <c r="M30" i="3"/>
  <c r="K25" i="8"/>
  <c r="J48" i="3" s="1"/>
  <c r="K39" i="3"/>
  <c r="L17" i="9"/>
  <c r="L21" i="9" s="1"/>
  <c r="H48" i="3"/>
  <c r="R114" i="11"/>
  <c r="R158" i="11" s="1"/>
  <c r="R118" i="11"/>
  <c r="R162" i="11" s="1"/>
  <c r="N25" i="11"/>
  <c r="N69" i="11" s="1"/>
  <c r="R116" i="11"/>
  <c r="R160" i="11" s="1"/>
  <c r="R119" i="11"/>
  <c r="R163" i="11" s="1"/>
  <c r="R115" i="11"/>
  <c r="R159" i="11" s="1"/>
  <c r="R120" i="11"/>
  <c r="R164" i="11" s="1"/>
  <c r="R117" i="11"/>
  <c r="R161" i="11" s="1"/>
  <c r="N26" i="11"/>
  <c r="N70" i="11" s="1"/>
  <c r="N23" i="11"/>
  <c r="S107" i="11"/>
  <c r="R121" i="11"/>
  <c r="R165" i="11" s="1"/>
  <c r="M59" i="11"/>
  <c r="M11" i="11" s="1"/>
  <c r="L20" i="8" s="1"/>
  <c r="N27" i="11"/>
  <c r="N71" i="11" s="1"/>
  <c r="O18" i="11"/>
  <c r="N28" i="11"/>
  <c r="N72" i="11" s="1"/>
  <c r="N24" i="11"/>
  <c r="L152" i="11"/>
  <c r="X45" i="3" l="1"/>
  <c r="Y27" i="6"/>
  <c r="W22" i="3" s="1"/>
  <c r="W39" i="3" s="1"/>
  <c r="Y24" i="8"/>
  <c r="Y22" i="8"/>
  <c r="X13" i="7"/>
  <c r="Y14" i="8"/>
  <c r="Y19" i="5"/>
  <c r="Y25" i="3"/>
  <c r="Y1" i="7"/>
  <c r="Y14" i="7" s="1"/>
  <c r="Y3" i="7" s="1"/>
  <c r="Y26" i="3"/>
  <c r="Y23" i="8"/>
  <c r="Z4" i="8"/>
  <c r="Z19" i="8" s="1"/>
  <c r="Y29" i="5"/>
  <c r="V39" i="3"/>
  <c r="Z13" i="6"/>
  <c r="Z9" i="6"/>
  <c r="Z5" i="6"/>
  <c r="Z25" i="6"/>
  <c r="Z21" i="6"/>
  <c r="Z18" i="3"/>
  <c r="AB1" i="6" s="1"/>
  <c r="AA1" i="6"/>
  <c r="AA13" i="6" s="1"/>
  <c r="Y44" i="3"/>
  <c r="N49" i="5"/>
  <c r="L28" i="3" s="1"/>
  <c r="Z29" i="5"/>
  <c r="AA13" i="5"/>
  <c r="AA17" i="5"/>
  <c r="AA23" i="5"/>
  <c r="AA27" i="5"/>
  <c r="AA9" i="5"/>
  <c r="AA35" i="5" s="1"/>
  <c r="AA5" i="5"/>
  <c r="Z19" i="5"/>
  <c r="X17" i="9"/>
  <c r="X21" i="9" s="1"/>
  <c r="D102" i="4"/>
  <c r="D25" i="3"/>
  <c r="D45" i="3" s="1"/>
  <c r="K25" i="3"/>
  <c r="K50" i="3" s="1"/>
  <c r="K52" i="3" s="1"/>
  <c r="K55" i="3" s="1"/>
  <c r="L39" i="3"/>
  <c r="M17" i="9"/>
  <c r="K40" i="3"/>
  <c r="C102" i="4"/>
  <c r="L18" i="9"/>
  <c r="G101" i="4"/>
  <c r="B44" i="3" s="1"/>
  <c r="B45" i="3" s="1"/>
  <c r="K20" i="9"/>
  <c r="K41" i="3"/>
  <c r="N30" i="3"/>
  <c r="S116" i="11"/>
  <c r="S160" i="11" s="1"/>
  <c r="S115" i="11"/>
  <c r="S159" i="11" s="1"/>
  <c r="O27" i="11"/>
  <c r="O71" i="11" s="1"/>
  <c r="S119" i="11"/>
  <c r="S163" i="11" s="1"/>
  <c r="S121" i="11"/>
  <c r="S165" i="11" s="1"/>
  <c r="S117" i="11"/>
  <c r="S161" i="11" s="1"/>
  <c r="S120" i="11"/>
  <c r="S164" i="11" s="1"/>
  <c r="O29" i="11"/>
  <c r="O73" i="11" s="1"/>
  <c r="P18" i="11"/>
  <c r="S122" i="11"/>
  <c r="S166" i="11" s="1"/>
  <c r="T107" i="11"/>
  <c r="S118" i="11"/>
  <c r="S162" i="11" s="1"/>
  <c r="O28" i="11"/>
  <c r="O72" i="11" s="1"/>
  <c r="O25" i="11"/>
  <c r="O69" i="11" s="1"/>
  <c r="N59" i="11"/>
  <c r="N11" i="11" s="1"/>
  <c r="M20" i="8" s="1"/>
  <c r="N68" i="11"/>
  <c r="O24" i="11" s="1"/>
  <c r="O26" i="11"/>
  <c r="O70" i="11" s="1"/>
  <c r="R148" i="11"/>
  <c r="R12" i="11" s="1"/>
  <c r="Q21" i="8" s="1"/>
  <c r="Q148" i="11"/>
  <c r="Q12" i="11" s="1"/>
  <c r="P21" i="8" s="1"/>
  <c r="M148" i="11"/>
  <c r="M12" i="11" s="1"/>
  <c r="L21" i="8" s="1"/>
  <c r="L25" i="8" s="1"/>
  <c r="Z25" i="3" l="1"/>
  <c r="Y45" i="3"/>
  <c r="Z27" i="6"/>
  <c r="X22" i="3" s="1"/>
  <c r="X39" i="3" s="1"/>
  <c r="Y49" i="5"/>
  <c r="Y13" i="7"/>
  <c r="AA5" i="6"/>
  <c r="Z22" i="8"/>
  <c r="Z23" i="8"/>
  <c r="Z14" i="8"/>
  <c r="Z24" i="8"/>
  <c r="AA21" i="6"/>
  <c r="AA25" i="6"/>
  <c r="AB1" i="5"/>
  <c r="AB13" i="5" s="1"/>
  <c r="AA18" i="3"/>
  <c r="AC1" i="5" s="1"/>
  <c r="Z1" i="7"/>
  <c r="Z14" i="7" s="1"/>
  <c r="Z3" i="7" s="1"/>
  <c r="Z44" i="3"/>
  <c r="AA4" i="8"/>
  <c r="AA22" i="8" s="1"/>
  <c r="Z26" i="3"/>
  <c r="AA17" i="6"/>
  <c r="AA9" i="6"/>
  <c r="L50" i="3"/>
  <c r="L52" i="3" s="1"/>
  <c r="L55" i="3" s="1"/>
  <c r="L38" i="3"/>
  <c r="L41" i="3" s="1"/>
  <c r="L40" i="3"/>
  <c r="M18" i="9"/>
  <c r="M20" i="9" s="1"/>
  <c r="Z49" i="5"/>
  <c r="AA29" i="5"/>
  <c r="AA19" i="5"/>
  <c r="AB5" i="6"/>
  <c r="AB9" i="6"/>
  <c r="B4" i="9"/>
  <c r="C4" i="9" s="1"/>
  <c r="B50" i="9" s="1"/>
  <c r="M21" i="9"/>
  <c r="N21" i="9"/>
  <c r="AB17" i="6"/>
  <c r="AB25" i="6"/>
  <c r="AB21" i="6"/>
  <c r="AB13" i="6"/>
  <c r="D50" i="3"/>
  <c r="D52" i="3" s="1"/>
  <c r="D55" i="3" s="1"/>
  <c r="G102" i="4"/>
  <c r="F44" i="3"/>
  <c r="F45" i="3" s="1"/>
  <c r="K44" i="3"/>
  <c r="K45" i="3" s="1"/>
  <c r="M28" i="3"/>
  <c r="G45" i="3"/>
  <c r="H45" i="3"/>
  <c r="E45" i="3"/>
  <c r="L22" i="9"/>
  <c r="J45" i="3"/>
  <c r="L20" i="9"/>
  <c r="O30" i="3"/>
  <c r="P27" i="11"/>
  <c r="P71" i="11" s="1"/>
  <c r="T116" i="11"/>
  <c r="T160" i="11" s="1"/>
  <c r="P28" i="11"/>
  <c r="P72" i="11" s="1"/>
  <c r="P26" i="11"/>
  <c r="P70" i="11" s="1"/>
  <c r="P25" i="11"/>
  <c r="T121" i="11"/>
  <c r="T165" i="11" s="1"/>
  <c r="T119" i="11"/>
  <c r="T163" i="11" s="1"/>
  <c r="T118" i="11"/>
  <c r="T162" i="11" s="1"/>
  <c r="T117" i="11"/>
  <c r="T161" i="11" s="1"/>
  <c r="O59" i="11"/>
  <c r="O11" i="11" s="1"/>
  <c r="N20" i="8" s="1"/>
  <c r="U107" i="11"/>
  <c r="T123" i="11"/>
  <c r="T167" i="11" s="1"/>
  <c r="T120" i="11"/>
  <c r="T164" i="11" s="1"/>
  <c r="Q18" i="11"/>
  <c r="P30" i="11"/>
  <c r="P74" i="11" s="1"/>
  <c r="T122" i="11"/>
  <c r="T166" i="11" s="1"/>
  <c r="P29" i="11"/>
  <c r="P73" i="11" s="1"/>
  <c r="S148" i="11"/>
  <c r="S12" i="11" s="1"/>
  <c r="R21" i="8" s="1"/>
  <c r="K48" i="3"/>
  <c r="Y17" i="9" l="1"/>
  <c r="Y21" i="9" s="1"/>
  <c r="AA27" i="6"/>
  <c r="Y22" i="3" s="1"/>
  <c r="Y39" i="3" s="1"/>
  <c r="Z45" i="3"/>
  <c r="Z13" i="7"/>
  <c r="AB17" i="5"/>
  <c r="AB27" i="5"/>
  <c r="AA26" i="3"/>
  <c r="AA24" i="8"/>
  <c r="AB5" i="5"/>
  <c r="AB18" i="3"/>
  <c r="AD1" i="6" s="1"/>
  <c r="AC1" i="6"/>
  <c r="AC9" i="6" s="1"/>
  <c r="AA14" i="8"/>
  <c r="AA1" i="7"/>
  <c r="AA13" i="7" s="1"/>
  <c r="AB9" i="5"/>
  <c r="AB35" i="5" s="1"/>
  <c r="AB23" i="5"/>
  <c r="AA25" i="3"/>
  <c r="AB4" i="8"/>
  <c r="AB14" i="8" s="1"/>
  <c r="AA23" i="8"/>
  <c r="AA44" i="3"/>
  <c r="AA19" i="8"/>
  <c r="M22" i="9"/>
  <c r="AA49" i="5"/>
  <c r="AC13" i="5"/>
  <c r="AC17" i="5"/>
  <c r="AC23" i="5"/>
  <c r="AC27" i="5"/>
  <c r="AC9" i="5"/>
  <c r="AC35" i="5" s="1"/>
  <c r="AC5" i="5"/>
  <c r="AB27" i="6"/>
  <c r="Z22" i="3" s="1"/>
  <c r="AA17" i="9" s="1"/>
  <c r="N18" i="9"/>
  <c r="N20" i="9" s="1"/>
  <c r="M40" i="3"/>
  <c r="M50" i="3"/>
  <c r="M52" i="3" s="1"/>
  <c r="M55" i="3" s="1"/>
  <c r="M38" i="3"/>
  <c r="M41" i="3" s="1"/>
  <c r="N28" i="3"/>
  <c r="P30" i="3"/>
  <c r="Q28" i="11"/>
  <c r="Q72" i="11" s="1"/>
  <c r="U118" i="11"/>
  <c r="U162" i="11" s="1"/>
  <c r="Q27" i="11"/>
  <c r="Q71" i="11" s="1"/>
  <c r="Q30" i="11"/>
  <c r="Q74" i="11" s="1"/>
  <c r="T148" i="11"/>
  <c r="T12" i="11" s="1"/>
  <c r="S21" i="8" s="1"/>
  <c r="Q29" i="11"/>
  <c r="Q73" i="11" s="1"/>
  <c r="U123" i="11"/>
  <c r="U167" i="11" s="1"/>
  <c r="U121" i="11"/>
  <c r="U165" i="11" s="1"/>
  <c r="P59" i="11"/>
  <c r="P11" i="11" s="1"/>
  <c r="O20" i="8" s="1"/>
  <c r="Q31" i="11"/>
  <c r="Q75" i="11" s="1"/>
  <c r="R18" i="11"/>
  <c r="U117" i="11"/>
  <c r="U161" i="11" s="1"/>
  <c r="Q26" i="11"/>
  <c r="V107" i="11"/>
  <c r="U124" i="11"/>
  <c r="U168" i="11" s="1"/>
  <c r="U122" i="11"/>
  <c r="U166" i="11" s="1"/>
  <c r="U120" i="11"/>
  <c r="U164" i="11" s="1"/>
  <c r="U119" i="11"/>
  <c r="U163" i="11" s="1"/>
  <c r="V119" i="11" s="1"/>
  <c r="V163" i="11" s="1"/>
  <c r="N148" i="11"/>
  <c r="N12" i="11" s="1"/>
  <c r="M21" i="8" s="1"/>
  <c r="M25" i="8" s="1"/>
  <c r="AC13" i="6" l="1"/>
  <c r="Z17" i="9"/>
  <c r="Z21" i="9" s="1"/>
  <c r="AA45" i="3"/>
  <c r="AC25" i="6"/>
  <c r="AB44" i="3"/>
  <c r="AD1" i="5"/>
  <c r="AD5" i="5" s="1"/>
  <c r="AC18" i="3"/>
  <c r="AD4" i="8" s="1"/>
  <c r="AB1" i="7"/>
  <c r="AB14" i="7" s="1"/>
  <c r="AB3" i="7" s="1"/>
  <c r="AC21" i="6"/>
  <c r="AC5" i="6"/>
  <c r="AB29" i="5"/>
  <c r="AB26" i="3"/>
  <c r="AC17" i="6"/>
  <c r="AB19" i="5"/>
  <c r="AB25" i="3"/>
  <c r="AC4" i="8"/>
  <c r="AC19" i="8" s="1"/>
  <c r="AB23" i="8"/>
  <c r="AA14" i="7"/>
  <c r="AA3" i="7" s="1"/>
  <c r="AB22" i="8"/>
  <c r="AB19" i="8"/>
  <c r="AB24" i="8"/>
  <c r="AC19" i="5"/>
  <c r="AC29" i="5"/>
  <c r="N22" i="9"/>
  <c r="AD5" i="6"/>
  <c r="AD9" i="6"/>
  <c r="Z39" i="3"/>
  <c r="O18" i="9"/>
  <c r="O20" i="9" s="1"/>
  <c r="N40" i="3"/>
  <c r="N38" i="3"/>
  <c r="N41" i="3" s="1"/>
  <c r="N50" i="3"/>
  <c r="N52" i="3" s="1"/>
  <c r="N55" i="3" s="1"/>
  <c r="AD17" i="6"/>
  <c r="AD25" i="6"/>
  <c r="AD13" i="6"/>
  <c r="AD21" i="6"/>
  <c r="O28" i="3"/>
  <c r="Q30" i="3"/>
  <c r="R28" i="11"/>
  <c r="R72" i="11" s="1"/>
  <c r="R30" i="11"/>
  <c r="R74" i="11" s="1"/>
  <c r="V118" i="11"/>
  <c r="V162" i="11" s="1"/>
  <c r="V120" i="11"/>
  <c r="V164" i="11" s="1"/>
  <c r="Q59" i="11"/>
  <c r="Q11" i="11" s="1"/>
  <c r="V124" i="11"/>
  <c r="V168" i="11" s="1"/>
  <c r="S18" i="11"/>
  <c r="R32" i="11"/>
  <c r="R76" i="11" s="1"/>
  <c r="V122" i="11"/>
  <c r="V166" i="11" s="1"/>
  <c r="U148" i="11"/>
  <c r="U12" i="11" s="1"/>
  <c r="T21" i="8" s="1"/>
  <c r="R31" i="11"/>
  <c r="R75" i="11" s="1"/>
  <c r="V121" i="11"/>
  <c r="V165" i="11" s="1"/>
  <c r="V123" i="11"/>
  <c r="V167" i="11" s="1"/>
  <c r="R27" i="11"/>
  <c r="W107" i="11"/>
  <c r="W119" i="11" s="1"/>
  <c r="W163" i="11" s="1"/>
  <c r="V125" i="11"/>
  <c r="V169" i="11" s="1"/>
  <c r="R29" i="11"/>
  <c r="R73" i="11" s="1"/>
  <c r="L48" i="3"/>
  <c r="AA21" i="9" l="1"/>
  <c r="AD9" i="5"/>
  <c r="AD35" i="5" s="1"/>
  <c r="AD13" i="5"/>
  <c r="AB49" i="5"/>
  <c r="AD23" i="5"/>
  <c r="AB13" i="7"/>
  <c r="AC27" i="6"/>
  <c r="AA22" i="3" s="1"/>
  <c r="AB17" i="9" s="1"/>
  <c r="AB21" i="9" s="1"/>
  <c r="AD17" i="5"/>
  <c r="AB45" i="3"/>
  <c r="AE1" i="5"/>
  <c r="AE13" i="5" s="1"/>
  <c r="AC44" i="3"/>
  <c r="AC1" i="7"/>
  <c r="AC14" i="7" s="1"/>
  <c r="AC3" i="7" s="1"/>
  <c r="AC25" i="3"/>
  <c r="AC24" i="8"/>
  <c r="AD27" i="5"/>
  <c r="AD18" i="3"/>
  <c r="AF1" i="5" s="1"/>
  <c r="AE1" i="6"/>
  <c r="AE9" i="6" s="1"/>
  <c r="AC26" i="3"/>
  <c r="AC22" i="8"/>
  <c r="AC14" i="8"/>
  <c r="AC23" i="8"/>
  <c r="AC49" i="5"/>
  <c r="O22" i="9"/>
  <c r="P20" i="8"/>
  <c r="P25" i="8" s="1"/>
  <c r="O48" i="3" s="1"/>
  <c r="AD27" i="6"/>
  <c r="AB22" i="3" s="1"/>
  <c r="AC17" i="9" s="1"/>
  <c r="P18" i="9"/>
  <c r="P20" i="9" s="1"/>
  <c r="O40" i="3"/>
  <c r="O50" i="3"/>
  <c r="O52" i="3" s="1"/>
  <c r="O55" i="3" s="1"/>
  <c r="O38" i="3"/>
  <c r="O41" i="3" s="1"/>
  <c r="AD19" i="8"/>
  <c r="AD14" i="8"/>
  <c r="AD22" i="8"/>
  <c r="AD24" i="8"/>
  <c r="AD23" i="8"/>
  <c r="P28" i="3"/>
  <c r="R30" i="3"/>
  <c r="S30" i="11"/>
  <c r="S74" i="11" s="1"/>
  <c r="W125" i="11"/>
  <c r="W169" i="11" s="1"/>
  <c r="W124" i="11"/>
  <c r="W168" i="11" s="1"/>
  <c r="S31" i="11"/>
  <c r="S75" i="11" s="1"/>
  <c r="S32" i="11"/>
  <c r="S76" i="11" s="1"/>
  <c r="R59" i="11"/>
  <c r="R11" i="11" s="1"/>
  <c r="W121" i="11"/>
  <c r="W165" i="11" s="1"/>
  <c r="S29" i="11"/>
  <c r="S73" i="11" s="1"/>
  <c r="V148" i="11"/>
  <c r="V12" i="11" s="1"/>
  <c r="U21" i="8" s="1"/>
  <c r="X107" i="11"/>
  <c r="W126" i="11"/>
  <c r="W170" i="11" s="1"/>
  <c r="T18" i="11"/>
  <c r="S33" i="11"/>
  <c r="S77" i="11" s="1"/>
  <c r="W120" i="11"/>
  <c r="W164" i="11" s="1"/>
  <c r="W123" i="11"/>
  <c r="W167" i="11" s="1"/>
  <c r="W122" i="11"/>
  <c r="W166" i="11" s="1"/>
  <c r="S28" i="11"/>
  <c r="O148" i="11"/>
  <c r="O12" i="11" s="1"/>
  <c r="AD44" i="3" l="1"/>
  <c r="AC13" i="7"/>
  <c r="AE4" i="8"/>
  <c r="AE14" i="8" s="1"/>
  <c r="AD29" i="5"/>
  <c r="AE27" i="5"/>
  <c r="AC21" i="9"/>
  <c r="AE23" i="5"/>
  <c r="AA39" i="3"/>
  <c r="AE17" i="5"/>
  <c r="AD19" i="5"/>
  <c r="AD49" i="5" s="1"/>
  <c r="AE18" i="3"/>
  <c r="AG1" i="6" s="1"/>
  <c r="AF1" i="6"/>
  <c r="AF9" i="6" s="1"/>
  <c r="AD26" i="3"/>
  <c r="AD1" i="7"/>
  <c r="AD14" i="7" s="1"/>
  <c r="AD3" i="7" s="1"/>
  <c r="AD25" i="3"/>
  <c r="AE17" i="6"/>
  <c r="AE5" i="5"/>
  <c r="AE13" i="6"/>
  <c r="AC45" i="3"/>
  <c r="AE21" i="6"/>
  <c r="AE9" i="5"/>
  <c r="AE35" i="5" s="1"/>
  <c r="AE25" i="6"/>
  <c r="AE5" i="6"/>
  <c r="P22" i="9"/>
  <c r="AF13" i="5"/>
  <c r="AF17" i="5"/>
  <c r="AF23" i="5"/>
  <c r="AF27" i="5"/>
  <c r="AF9" i="5"/>
  <c r="AF35" i="5" s="1"/>
  <c r="AF5" i="5"/>
  <c r="AB39" i="3"/>
  <c r="N21" i="8"/>
  <c r="N25" i="8" s="1"/>
  <c r="M48" i="3" s="1"/>
  <c r="Q20" i="8"/>
  <c r="Q25" i="8" s="1"/>
  <c r="P48" i="3" s="1"/>
  <c r="Q18" i="9"/>
  <c r="Q20" i="9" s="1"/>
  <c r="P40" i="3"/>
  <c r="P50" i="3"/>
  <c r="P52" i="3" s="1"/>
  <c r="P55" i="3" s="1"/>
  <c r="P38" i="3"/>
  <c r="P41" i="3" s="1"/>
  <c r="S30" i="3"/>
  <c r="X123" i="11"/>
  <c r="X167" i="11" s="1"/>
  <c r="T32" i="11"/>
  <c r="T76" i="11" s="1"/>
  <c r="P148" i="11"/>
  <c r="P12" i="11" s="1"/>
  <c r="T31" i="11"/>
  <c r="T75" i="11" s="1"/>
  <c r="U18" i="11"/>
  <c r="T34" i="11"/>
  <c r="T78" i="11" s="1"/>
  <c r="Y107" i="11"/>
  <c r="X127" i="11"/>
  <c r="X171" i="11" s="1"/>
  <c r="T30" i="11"/>
  <c r="T74" i="11" s="1"/>
  <c r="T33" i="11"/>
  <c r="T77" i="11" s="1"/>
  <c r="X126" i="11"/>
  <c r="X170" i="11" s="1"/>
  <c r="X121" i="11"/>
  <c r="X165" i="11" s="1"/>
  <c r="T29" i="11"/>
  <c r="S59" i="11"/>
  <c r="S11" i="11" s="1"/>
  <c r="X120" i="11"/>
  <c r="X164" i="11" s="1"/>
  <c r="X122" i="11"/>
  <c r="X166" i="11" s="1"/>
  <c r="W148" i="11"/>
  <c r="W12" i="11" s="1"/>
  <c r="V21" i="8" s="1"/>
  <c r="X125" i="11"/>
  <c r="X169" i="11" s="1"/>
  <c r="X124" i="11"/>
  <c r="X168" i="11" s="1"/>
  <c r="AF21" i="6" l="1"/>
  <c r="AF5" i="6"/>
  <c r="AD45" i="3"/>
  <c r="AE22" i="8"/>
  <c r="AE44" i="3"/>
  <c r="AE24" i="8"/>
  <c r="AE23" i="8"/>
  <c r="AE19" i="8"/>
  <c r="AE1" i="7"/>
  <c r="AE14" i="7" s="1"/>
  <c r="AE3" i="7" s="1"/>
  <c r="AE26" i="3"/>
  <c r="AF4" i="8"/>
  <c r="AF23" i="8" s="1"/>
  <c r="AF17" i="6"/>
  <c r="AE29" i="5"/>
  <c r="AF18" i="3"/>
  <c r="AF1" i="7" s="1"/>
  <c r="AG1" i="5"/>
  <c r="AG17" i="5" s="1"/>
  <c r="AF13" i="6"/>
  <c r="AE25" i="3"/>
  <c r="AF25" i="6"/>
  <c r="AE19" i="5"/>
  <c r="AD13" i="7"/>
  <c r="AE27" i="6"/>
  <c r="AC22" i="3" s="1"/>
  <c r="AD17" i="9" s="1"/>
  <c r="AD21" i="9" s="1"/>
  <c r="AF19" i="5"/>
  <c r="AF29" i="5"/>
  <c r="Q22" i="9"/>
  <c r="AG5" i="6"/>
  <c r="AG9" i="6"/>
  <c r="O21" i="8"/>
  <c r="O25" i="8" s="1"/>
  <c r="N48" i="3" s="1"/>
  <c r="R20" i="8"/>
  <c r="R25" i="8" s="1"/>
  <c r="Q48" i="3" s="1"/>
  <c r="AG25" i="6"/>
  <c r="AG17" i="6"/>
  <c r="AG13" i="6"/>
  <c r="AG21" i="6"/>
  <c r="AE13" i="7"/>
  <c r="Q28" i="3"/>
  <c r="R28" i="3"/>
  <c r="T30" i="3"/>
  <c r="U33" i="11"/>
  <c r="U77" i="11" s="1"/>
  <c r="Y122" i="11"/>
  <c r="Y166" i="11" s="1"/>
  <c r="Y125" i="11"/>
  <c r="Y169" i="11" s="1"/>
  <c r="Y123" i="11"/>
  <c r="Y167" i="11" s="1"/>
  <c r="Y124" i="11"/>
  <c r="Y168" i="11" s="1"/>
  <c r="U32" i="11"/>
  <c r="U76" i="11" s="1"/>
  <c r="U30" i="11"/>
  <c r="U31" i="11"/>
  <c r="U75" i="11" s="1"/>
  <c r="U34" i="11"/>
  <c r="U78" i="11" s="1"/>
  <c r="Y121" i="11"/>
  <c r="Y165" i="11" s="1"/>
  <c r="T59" i="11"/>
  <c r="T11" i="11" s="1"/>
  <c r="Z107" i="11"/>
  <c r="Y128" i="11"/>
  <c r="Y172" i="11" s="1"/>
  <c r="Y126" i="11"/>
  <c r="Y170" i="11" s="1"/>
  <c r="V18" i="11"/>
  <c r="U35" i="11"/>
  <c r="U79" i="11" s="1"/>
  <c r="X148" i="11"/>
  <c r="X12" i="11" s="1"/>
  <c r="W21" i="8" s="1"/>
  <c r="Y127" i="11"/>
  <c r="Y171" i="11" s="1"/>
  <c r="AF14" i="8" l="1"/>
  <c r="AE49" i="5"/>
  <c r="AE45" i="3"/>
  <c r="AF27" i="6"/>
  <c r="AD22" i="3" s="1"/>
  <c r="AD39" i="3" s="1"/>
  <c r="AF19" i="8"/>
  <c r="AF24" i="8"/>
  <c r="AF22" i="8"/>
  <c r="AH1" i="6"/>
  <c r="AH9" i="6" s="1"/>
  <c r="AG9" i="5"/>
  <c r="AG35" i="5" s="1"/>
  <c r="AG27" i="5"/>
  <c r="AG13" i="5"/>
  <c r="AG18" i="3"/>
  <c r="AH4" i="8" s="1"/>
  <c r="AH1" i="5"/>
  <c r="AH17" i="5" s="1"/>
  <c r="AF44" i="3"/>
  <c r="AF26" i="3"/>
  <c r="AG4" i="8"/>
  <c r="AG22" i="8" s="1"/>
  <c r="AG23" i="5"/>
  <c r="AF25" i="3"/>
  <c r="AG5" i="5"/>
  <c r="AC39" i="3"/>
  <c r="AF49" i="5"/>
  <c r="S20" i="8"/>
  <c r="S25" i="8" s="1"/>
  <c r="R48" i="3" s="1"/>
  <c r="AG27" i="6"/>
  <c r="AE22" i="3" s="1"/>
  <c r="AF17" i="9" s="1"/>
  <c r="S18" i="9"/>
  <c r="S20" i="9" s="1"/>
  <c r="R40" i="3"/>
  <c r="R50" i="3"/>
  <c r="R52" i="3" s="1"/>
  <c r="R55" i="3" s="1"/>
  <c r="R38" i="3"/>
  <c r="Q40" i="3"/>
  <c r="Q50" i="3"/>
  <c r="Q52" i="3" s="1"/>
  <c r="Q55" i="3" s="1"/>
  <c r="Q38" i="3"/>
  <c r="Q41" i="3" s="1"/>
  <c r="R18" i="9"/>
  <c r="AF14" i="7"/>
  <c r="AF3" i="7" s="1"/>
  <c r="AF13" i="7"/>
  <c r="S28" i="3"/>
  <c r="Z122" i="11"/>
  <c r="Z166" i="11" s="1"/>
  <c r="U30" i="3"/>
  <c r="Z124" i="11"/>
  <c r="Z168" i="11" s="1"/>
  <c r="Z127" i="11"/>
  <c r="Z171" i="11" s="1"/>
  <c r="Z123" i="11"/>
  <c r="Z167" i="11" s="1"/>
  <c r="U59" i="11"/>
  <c r="U11" i="11" s="1"/>
  <c r="Z125" i="11"/>
  <c r="Z169" i="11" s="1"/>
  <c r="Z126" i="11"/>
  <c r="Z170" i="11" s="1"/>
  <c r="V36" i="11"/>
  <c r="V80" i="11" s="1"/>
  <c r="W18" i="11"/>
  <c r="V32" i="11"/>
  <c r="V33" i="11"/>
  <c r="V77" i="11" s="1"/>
  <c r="Y148" i="11"/>
  <c r="Y12" i="11" s="1"/>
  <c r="X21" i="8" s="1"/>
  <c r="V35" i="11"/>
  <c r="V79" i="11" s="1"/>
  <c r="V34" i="11"/>
  <c r="V78" i="11" s="1"/>
  <c r="V31" i="11"/>
  <c r="Z129" i="11"/>
  <c r="Z173" i="11" s="1"/>
  <c r="AA107" i="11"/>
  <c r="Z128" i="11"/>
  <c r="Z172" i="11" s="1"/>
  <c r="AF45" i="3" l="1"/>
  <c r="AE17" i="9"/>
  <c r="AE21" i="9" s="1"/>
  <c r="AH25" i="6"/>
  <c r="AG24" i="8"/>
  <c r="AH5" i="6"/>
  <c r="AH17" i="6"/>
  <c r="AG44" i="3"/>
  <c r="AH13" i="6"/>
  <c r="AG29" i="5"/>
  <c r="AH23" i="5"/>
  <c r="AG19" i="5"/>
  <c r="AG14" i="8"/>
  <c r="AH21" i="6"/>
  <c r="AI1" i="6"/>
  <c r="AI5" i="6" s="1"/>
  <c r="AH13" i="5"/>
  <c r="AH27" i="5"/>
  <c r="AH9" i="5"/>
  <c r="AH35" i="5" s="1"/>
  <c r="AH5" i="5"/>
  <c r="AI1" i="5"/>
  <c r="AI13" i="5" s="1"/>
  <c r="AG25" i="3"/>
  <c r="AG23" i="8"/>
  <c r="AG19" i="8"/>
  <c r="AG1" i="7"/>
  <c r="AG14" i="7" s="1"/>
  <c r="AG3" i="7" s="1"/>
  <c r="AG26" i="3"/>
  <c r="AH18" i="3"/>
  <c r="AI4" i="8" s="1"/>
  <c r="AF21" i="9"/>
  <c r="AE39" i="3"/>
  <c r="T20" i="8"/>
  <c r="T25" i="8" s="1"/>
  <c r="S48" i="3" s="1"/>
  <c r="T18" i="9"/>
  <c r="T22" i="9" s="1"/>
  <c r="S40" i="3"/>
  <c r="S38" i="3"/>
  <c r="S41" i="3" s="1"/>
  <c r="S50" i="3"/>
  <c r="S52" i="3" s="1"/>
  <c r="S55" i="3" s="1"/>
  <c r="R41" i="3"/>
  <c r="R22" i="9"/>
  <c r="R20" i="9"/>
  <c r="AI25" i="6"/>
  <c r="AH19" i="8"/>
  <c r="AH14" i="8"/>
  <c r="AH22" i="8"/>
  <c r="AH23" i="8"/>
  <c r="AH24" i="8"/>
  <c r="S22" i="9"/>
  <c r="V30" i="3"/>
  <c r="W35" i="11"/>
  <c r="W79" i="11" s="1"/>
  <c r="AA125" i="11"/>
  <c r="AA169" i="11" s="1"/>
  <c r="AA123" i="11"/>
  <c r="AA167" i="11" s="1"/>
  <c r="W33" i="11"/>
  <c r="W77" i="11" s="1"/>
  <c r="AA126" i="11"/>
  <c r="AA170" i="11" s="1"/>
  <c r="AA129" i="11"/>
  <c r="AA173" i="11" s="1"/>
  <c r="AA128" i="11"/>
  <c r="AA172" i="11" s="1"/>
  <c r="AB107" i="11"/>
  <c r="AA130" i="11"/>
  <c r="AA174" i="11" s="1"/>
  <c r="V59" i="11"/>
  <c r="V11" i="11" s="1"/>
  <c r="V76" i="11"/>
  <c r="W32" i="11" s="1"/>
  <c r="X18" i="11"/>
  <c r="W37" i="11"/>
  <c r="W81" i="11" s="1"/>
  <c r="W34" i="11"/>
  <c r="W78" i="11" s="1"/>
  <c r="AA124" i="11"/>
  <c r="AA168" i="11" s="1"/>
  <c r="AA127" i="11"/>
  <c r="AA171" i="11" s="1"/>
  <c r="W36" i="11"/>
  <c r="W80" i="11" s="1"/>
  <c r="Z148" i="11"/>
  <c r="Z12" i="11" s="1"/>
  <c r="Y21" i="8" s="1"/>
  <c r="AG13" i="7" l="1"/>
  <c r="AI17" i="5"/>
  <c r="AG49" i="5"/>
  <c r="AG45" i="3"/>
  <c r="AH27" i="6"/>
  <c r="AF22" i="3" s="1"/>
  <c r="AF39" i="3" s="1"/>
  <c r="AI13" i="6"/>
  <c r="AI5" i="5"/>
  <c r="AI27" i="5"/>
  <c r="AJ1" i="5"/>
  <c r="AJ17" i="5" s="1"/>
  <c r="AH19" i="5"/>
  <c r="AH29" i="5"/>
  <c r="AI18" i="3"/>
  <c r="AI1" i="7" s="1"/>
  <c r="AI21" i="6"/>
  <c r="AI23" i="5"/>
  <c r="AI17" i="6"/>
  <c r="AI9" i="6"/>
  <c r="AI9" i="5"/>
  <c r="AI35" i="5" s="1"/>
  <c r="AH1" i="7"/>
  <c r="AH14" i="7" s="1"/>
  <c r="AH3" i="7" s="1"/>
  <c r="AH25" i="3"/>
  <c r="AJ1" i="6"/>
  <c r="AJ5" i="6" s="1"/>
  <c r="AH44" i="3"/>
  <c r="AH26" i="3"/>
  <c r="T20" i="9"/>
  <c r="U20" i="8"/>
  <c r="U25" i="8" s="1"/>
  <c r="T48" i="3" s="1"/>
  <c r="AI24" i="8"/>
  <c r="AI22" i="8"/>
  <c r="AI23" i="8"/>
  <c r="AI14" i="8"/>
  <c r="AI19" i="8"/>
  <c r="T28" i="3"/>
  <c r="U28" i="3"/>
  <c r="W30" i="3"/>
  <c r="X35" i="11"/>
  <c r="X79" i="11" s="1"/>
  <c r="AB129" i="11"/>
  <c r="AB173" i="11" s="1"/>
  <c r="AB125" i="11"/>
  <c r="AB169" i="11" s="1"/>
  <c r="X33" i="11"/>
  <c r="X36" i="11"/>
  <c r="X80" i="11" s="1"/>
  <c r="AB124" i="11"/>
  <c r="AB168" i="11" s="1"/>
  <c r="X34" i="11"/>
  <c r="X78" i="11" s="1"/>
  <c r="X37" i="11"/>
  <c r="X81" i="11" s="1"/>
  <c r="AB128" i="11"/>
  <c r="AB172" i="11" s="1"/>
  <c r="AB127" i="11"/>
  <c r="AB171" i="11" s="1"/>
  <c r="AA148" i="11"/>
  <c r="AA12" i="11" s="1"/>
  <c r="Z21" i="8" s="1"/>
  <c r="Y18" i="11"/>
  <c r="X38" i="11"/>
  <c r="X82" i="11" s="1"/>
  <c r="AC107" i="11"/>
  <c r="AB131" i="11"/>
  <c r="AB175" i="11" s="1"/>
  <c r="AB130" i="11"/>
  <c r="AB174" i="11" s="1"/>
  <c r="W59" i="11"/>
  <c r="W11" i="11" s="1"/>
  <c r="AB126" i="11"/>
  <c r="AB170" i="11" s="1"/>
  <c r="AG17" i="9" l="1"/>
  <c r="AG21" i="9" s="1"/>
  <c r="AH45" i="3"/>
  <c r="AI27" i="6"/>
  <c r="AG22" i="3" s="1"/>
  <c r="AH17" i="9" s="1"/>
  <c r="AJ5" i="5"/>
  <c r="AI25" i="3"/>
  <c r="AK1" i="5"/>
  <c r="AK5" i="5" s="1"/>
  <c r="AJ4" i="8"/>
  <c r="AJ23" i="8" s="1"/>
  <c r="AI29" i="5"/>
  <c r="AJ18" i="3"/>
  <c r="AL1" i="5" s="1"/>
  <c r="AH49" i="5"/>
  <c r="AI26" i="3"/>
  <c r="AK1" i="6"/>
  <c r="AK5" i="6" s="1"/>
  <c r="AH13" i="7"/>
  <c r="AJ13" i="5"/>
  <c r="AJ27" i="5"/>
  <c r="AJ23" i="5"/>
  <c r="AJ9" i="5"/>
  <c r="AJ35" i="5" s="1"/>
  <c r="AI44" i="3"/>
  <c r="AJ25" i="6"/>
  <c r="AI19" i="5"/>
  <c r="AI49" i="5" s="1"/>
  <c r="AJ17" i="6"/>
  <c r="AJ21" i="6"/>
  <c r="AJ9" i="6"/>
  <c r="AJ13" i="6"/>
  <c r="AH21" i="9"/>
  <c r="AI45" i="3"/>
  <c r="AK9" i="5"/>
  <c r="AK35" i="5" s="1"/>
  <c r="AK126" i="5"/>
  <c r="AG39" i="3"/>
  <c r="V20" i="8"/>
  <c r="V25" i="8" s="1"/>
  <c r="U48" i="3" s="1"/>
  <c r="V18" i="9"/>
  <c r="V20" i="9" s="1"/>
  <c r="U40" i="3"/>
  <c r="U38" i="3"/>
  <c r="U50" i="3"/>
  <c r="U52" i="3" s="1"/>
  <c r="U55" i="3" s="1"/>
  <c r="T40" i="3"/>
  <c r="T38" i="3"/>
  <c r="T41" i="3" s="1"/>
  <c r="T50" i="3"/>
  <c r="T52" i="3" s="1"/>
  <c r="T55" i="3" s="1"/>
  <c r="U18" i="9"/>
  <c r="AI13" i="7"/>
  <c r="AI14" i="7"/>
  <c r="AI3" i="7" s="1"/>
  <c r="AK4" i="8"/>
  <c r="AJ14" i="8"/>
  <c r="AJ22" i="8"/>
  <c r="AJ21" i="8"/>
  <c r="AJ25" i="3"/>
  <c r="V28" i="3"/>
  <c r="X30" i="3"/>
  <c r="AC130" i="11"/>
  <c r="AC174" i="11" s="1"/>
  <c r="X59" i="11"/>
  <c r="X11" i="11" s="1"/>
  <c r="Y34" i="11"/>
  <c r="AC131" i="11"/>
  <c r="AC175" i="11" s="1"/>
  <c r="Y38" i="11"/>
  <c r="Y82" i="11" s="1"/>
  <c r="Y39" i="11"/>
  <c r="Y83" i="11" s="1"/>
  <c r="Z18" i="11"/>
  <c r="AC128" i="11"/>
  <c r="AC172" i="11" s="1"/>
  <c r="AC127" i="11"/>
  <c r="AC171" i="11" s="1"/>
  <c r="Y36" i="11"/>
  <c r="Y80" i="11" s="1"/>
  <c r="Y37" i="11"/>
  <c r="Y81" i="11" s="1"/>
  <c r="AD107" i="11"/>
  <c r="AC132" i="11"/>
  <c r="AC176" i="11" s="1"/>
  <c r="AC126" i="11"/>
  <c r="AC170" i="11" s="1"/>
  <c r="AC129" i="11"/>
  <c r="AC173" i="11" s="1"/>
  <c r="AC125" i="11"/>
  <c r="AC169" i="11" s="1"/>
  <c r="Y35" i="11"/>
  <c r="Y79" i="11" s="1"/>
  <c r="AB148" i="11"/>
  <c r="AB12" i="11" s="1"/>
  <c r="AA21" i="8" s="1"/>
  <c r="AJ26" i="3" l="1"/>
  <c r="AJ24" i="8"/>
  <c r="AJ20" i="8"/>
  <c r="AJ19" i="8"/>
  <c r="AJ1" i="7"/>
  <c r="AK139" i="5"/>
  <c r="AK112" i="5"/>
  <c r="AK17" i="5"/>
  <c r="AJ27" i="6"/>
  <c r="AH22" i="3" s="1"/>
  <c r="AI17" i="9" s="1"/>
  <c r="AI21" i="9" s="1"/>
  <c r="AK130" i="5"/>
  <c r="AK108" i="5"/>
  <c r="AK27" i="5"/>
  <c r="AK120" i="5"/>
  <c r="AK23" i="5"/>
  <c r="AJ29" i="5"/>
  <c r="AK18" i="3"/>
  <c r="AL1" i="6"/>
  <c r="AL9" i="6" s="1"/>
  <c r="AJ44" i="3"/>
  <c r="AK137" i="5"/>
  <c r="AK116" i="5"/>
  <c r="AK13" i="5"/>
  <c r="AK19" i="5" s="1"/>
  <c r="AK49" i="5" s="1"/>
  <c r="AI28" i="3" s="1"/>
  <c r="AK17" i="6"/>
  <c r="AK21" i="6"/>
  <c r="AK25" i="6"/>
  <c r="AK9" i="6"/>
  <c r="AK13" i="6"/>
  <c r="AJ19" i="5"/>
  <c r="AJ49" i="5" s="1"/>
  <c r="AK29" i="5"/>
  <c r="AK132" i="5"/>
  <c r="AL9" i="5"/>
  <c r="AL35" i="5" s="1"/>
  <c r="AL5" i="5"/>
  <c r="AL27" i="5"/>
  <c r="AL17" i="5"/>
  <c r="AL23" i="5"/>
  <c r="AL13" i="5"/>
  <c r="AK27" i="6"/>
  <c r="AI22" i="3" s="1"/>
  <c r="AJ17" i="9" s="1"/>
  <c r="AJ25" i="8"/>
  <c r="AK122" i="5"/>
  <c r="AJ45" i="3"/>
  <c r="C6" i="3" s="1"/>
  <c r="AL5" i="6"/>
  <c r="AL108" i="5"/>
  <c r="AL112" i="5"/>
  <c r="AL116" i="5"/>
  <c r="AL120" i="5"/>
  <c r="AL137" i="5"/>
  <c r="AL139" i="5"/>
  <c r="AL126" i="5"/>
  <c r="AL130" i="5"/>
  <c r="AH39" i="3"/>
  <c r="W20" i="8"/>
  <c r="W25" i="8" s="1"/>
  <c r="V48" i="3" s="1"/>
  <c r="W18" i="9"/>
  <c r="W20" i="9" s="1"/>
  <c r="V40" i="3"/>
  <c r="V50" i="3"/>
  <c r="V52" i="3" s="1"/>
  <c r="V55" i="3" s="1"/>
  <c r="V38" i="3"/>
  <c r="V41" i="3" s="1"/>
  <c r="U41" i="3"/>
  <c r="AL4" i="8"/>
  <c r="AK1" i="7"/>
  <c r="AM1" i="5"/>
  <c r="AM1" i="6"/>
  <c r="AL25" i="6"/>
  <c r="AL13" i="6"/>
  <c r="AL21" i="6"/>
  <c r="AJ14" i="7"/>
  <c r="AJ3" i="7" s="1"/>
  <c r="AJ13" i="7"/>
  <c r="U22" i="9"/>
  <c r="U20" i="9"/>
  <c r="AK20" i="8"/>
  <c r="AK21" i="8"/>
  <c r="AK14" i="8"/>
  <c r="AK19" i="8"/>
  <c r="AK22" i="8"/>
  <c r="AK23" i="8"/>
  <c r="AK24" i="8"/>
  <c r="V22" i="9"/>
  <c r="AL18" i="3"/>
  <c r="AK26" i="3"/>
  <c r="AK25" i="3"/>
  <c r="AK44" i="3"/>
  <c r="Y30" i="3"/>
  <c r="AD131" i="11"/>
  <c r="AD175" i="11" s="1"/>
  <c r="Z38" i="11"/>
  <c r="Z82" i="11" s="1"/>
  <c r="AD132" i="11"/>
  <c r="AD176" i="11" s="1"/>
  <c r="Z36" i="11"/>
  <c r="Z80" i="11" s="1"/>
  <c r="Z35" i="11"/>
  <c r="Z37" i="11"/>
  <c r="Z81" i="11" s="1"/>
  <c r="AD127" i="11"/>
  <c r="AD171" i="11" s="1"/>
  <c r="AD129" i="11"/>
  <c r="AD173" i="11" s="1"/>
  <c r="AD128" i="11"/>
  <c r="AD172" i="11" s="1"/>
  <c r="AD130" i="11"/>
  <c r="AD174" i="11" s="1"/>
  <c r="AC148" i="11"/>
  <c r="AC12" i="11" s="1"/>
  <c r="AB21" i="8" s="1"/>
  <c r="Y59" i="11"/>
  <c r="Y11" i="11" s="1"/>
  <c r="AD126" i="11"/>
  <c r="AD170" i="11" s="1"/>
  <c r="AE107" i="11"/>
  <c r="AD133" i="11"/>
  <c r="AD177" i="11" s="1"/>
  <c r="Z40" i="11"/>
  <c r="Z84" i="11" s="1"/>
  <c r="AA18" i="11"/>
  <c r="Z39" i="11"/>
  <c r="Z83" i="11" s="1"/>
  <c r="AL17" i="6" l="1"/>
  <c r="AJ21" i="9"/>
  <c r="AK25" i="8"/>
  <c r="AK151" i="5"/>
  <c r="AL132" i="5"/>
  <c r="AI39" i="3"/>
  <c r="AM13" i="5"/>
  <c r="AM9" i="5"/>
  <c r="AM35" i="5" s="1"/>
  <c r="AM5" i="5"/>
  <c r="AM27" i="5"/>
  <c r="AM17" i="5"/>
  <c r="AM23" i="5"/>
  <c r="AL19" i="5"/>
  <c r="AL29" i="5"/>
  <c r="AK45" i="3"/>
  <c r="AL122" i="5"/>
  <c r="AL27" i="6"/>
  <c r="AJ22" i="3" s="1"/>
  <c r="AJ39" i="3" s="1"/>
  <c r="AM9" i="6"/>
  <c r="AM5" i="6"/>
  <c r="W22" i="9"/>
  <c r="AM126" i="5"/>
  <c r="AM130" i="5"/>
  <c r="AM108" i="5"/>
  <c r="AM112" i="5"/>
  <c r="AM116" i="5"/>
  <c r="AM120" i="5"/>
  <c r="AM137" i="5"/>
  <c r="AM139" i="5"/>
  <c r="X20" i="8"/>
  <c r="X25" i="8" s="1"/>
  <c r="W48" i="3" s="1"/>
  <c r="AM13" i="6"/>
  <c r="AM25" i="6"/>
  <c r="AM17" i="6"/>
  <c r="AM21" i="6"/>
  <c r="AK13" i="7"/>
  <c r="AK14" i="7"/>
  <c r="AK3" i="7" s="1"/>
  <c r="AM4" i="8"/>
  <c r="AL1" i="7"/>
  <c r="AN1" i="5"/>
  <c r="AN1" i="6"/>
  <c r="AL19" i="8"/>
  <c r="AL14" i="8"/>
  <c r="AL22" i="8"/>
  <c r="AL21" i="8"/>
  <c r="AL24" i="8"/>
  <c r="AL20" i="8"/>
  <c r="AL23" i="8"/>
  <c r="AM18" i="3"/>
  <c r="AL25" i="3"/>
  <c r="AL21" i="3"/>
  <c r="AL23" i="3"/>
  <c r="AL20" i="3"/>
  <c r="AL26" i="3"/>
  <c r="AL31" i="3"/>
  <c r="AL33" i="3"/>
  <c r="AL35" i="3"/>
  <c r="AL40" i="3"/>
  <c r="AL53" i="3"/>
  <c r="AL36" i="3"/>
  <c r="AM24" i="9" s="1"/>
  <c r="AL41" i="3"/>
  <c r="AL38" i="3"/>
  <c r="AL44" i="3"/>
  <c r="AL39" i="3"/>
  <c r="AL45" i="3"/>
  <c r="AL52" i="3"/>
  <c r="AL55" i="3"/>
  <c r="AL50" i="3"/>
  <c r="AL51" i="3"/>
  <c r="AL56" i="3"/>
  <c r="W28" i="3"/>
  <c r="X28" i="3"/>
  <c r="Z30" i="3"/>
  <c r="AE132" i="11"/>
  <c r="AE176" i="11" s="1"/>
  <c r="AE127" i="11"/>
  <c r="AE171" i="11" s="1"/>
  <c r="AE128" i="11"/>
  <c r="AE172" i="11" s="1"/>
  <c r="AA39" i="11"/>
  <c r="AA83" i="11" s="1"/>
  <c r="AE134" i="11"/>
  <c r="AE178" i="11" s="1"/>
  <c r="AF107" i="11"/>
  <c r="AE131" i="11"/>
  <c r="AE175" i="11" s="1"/>
  <c r="AB18" i="11"/>
  <c r="AA41" i="11"/>
  <c r="AA85" i="11" s="1"/>
  <c r="AD148" i="11"/>
  <c r="AD12" i="11" s="1"/>
  <c r="AC21" i="8" s="1"/>
  <c r="AA37" i="11"/>
  <c r="AA81" i="11" s="1"/>
  <c r="AA40" i="11"/>
  <c r="AA84" i="11" s="1"/>
  <c r="AE130" i="11"/>
  <c r="AE174" i="11" s="1"/>
  <c r="Z59" i="11"/>
  <c r="Z11" i="11" s="1"/>
  <c r="AA36" i="11"/>
  <c r="AE133" i="11"/>
  <c r="AE177" i="11" s="1"/>
  <c r="AE129" i="11"/>
  <c r="AE173" i="11" s="1"/>
  <c r="AA38" i="11"/>
  <c r="AA82" i="11" s="1"/>
  <c r="AL151" i="5" l="1"/>
  <c r="AL49" i="5"/>
  <c r="AJ28" i="3" s="1"/>
  <c r="AM19" i="5"/>
  <c r="AM29" i="5"/>
  <c r="AK17" i="9"/>
  <c r="AK21" i="9" s="1"/>
  <c r="AM122" i="5"/>
  <c r="AM27" i="6"/>
  <c r="AK22" i="3" s="1"/>
  <c r="AL17" i="9" s="1"/>
  <c r="AL25" i="8"/>
  <c r="AM132" i="5"/>
  <c r="AN5" i="6"/>
  <c r="AN9" i="6"/>
  <c r="AN108" i="5"/>
  <c r="AN112" i="5"/>
  <c r="AN116" i="5"/>
  <c r="AN120" i="5"/>
  <c r="AN137" i="5"/>
  <c r="AN139" i="5"/>
  <c r="AN122" i="5"/>
  <c r="AN126" i="5"/>
  <c r="AN130" i="5"/>
  <c r="AN132" i="5"/>
  <c r="Y20" i="8"/>
  <c r="Y25" i="8" s="1"/>
  <c r="X48" i="3" s="1"/>
  <c r="W40" i="3"/>
  <c r="W50" i="3"/>
  <c r="W52" i="3" s="1"/>
  <c r="W55" i="3" s="1"/>
  <c r="W38" i="3"/>
  <c r="Y18" i="9"/>
  <c r="Y20" i="9" s="1"/>
  <c r="X40" i="3"/>
  <c r="X50" i="3"/>
  <c r="X52" i="3" s="1"/>
  <c r="X55" i="3" s="1"/>
  <c r="X38" i="3"/>
  <c r="X41" i="3" s="1"/>
  <c r="X18" i="9"/>
  <c r="AN4" i="8"/>
  <c r="AM1" i="7"/>
  <c r="AO1" i="5"/>
  <c r="AO1" i="6"/>
  <c r="AN17" i="6"/>
  <c r="AN21" i="6"/>
  <c r="AN13" i="6"/>
  <c r="AN25" i="6"/>
  <c r="AN27" i="6"/>
  <c r="AL22" i="3" s="1"/>
  <c r="AM17" i="9" s="1"/>
  <c r="AL14" i="7"/>
  <c r="AL3" i="7"/>
  <c r="AL13" i="7"/>
  <c r="AN151" i="5"/>
  <c r="AM21" i="8"/>
  <c r="AM24" i="8"/>
  <c r="AM25" i="8"/>
  <c r="AM14" i="8"/>
  <c r="AM19" i="8"/>
  <c r="AM20" i="8"/>
  <c r="AM22" i="8"/>
  <c r="AM23" i="8"/>
  <c r="AN18" i="3"/>
  <c r="AM23" i="3"/>
  <c r="AM20" i="3"/>
  <c r="AM21" i="3"/>
  <c r="AM35" i="3"/>
  <c r="AM33" i="3"/>
  <c r="AM39" i="3"/>
  <c r="AM45" i="3"/>
  <c r="AM52" i="3"/>
  <c r="AM40" i="3"/>
  <c r="AM31" i="3"/>
  <c r="AM36" i="3"/>
  <c r="AN24" i="9" s="1"/>
  <c r="AM41" i="3"/>
  <c r="AM50" i="3"/>
  <c r="AM26" i="3"/>
  <c r="AM51" i="3"/>
  <c r="AM56" i="3"/>
  <c r="AM38" i="3"/>
  <c r="AM44" i="3"/>
  <c r="AM25" i="3"/>
  <c r="AM53" i="3"/>
  <c r="AM55" i="3"/>
  <c r="AA30" i="3"/>
  <c r="AF129" i="11"/>
  <c r="AF173" i="11" s="1"/>
  <c r="AF133" i="11"/>
  <c r="AF177" i="11" s="1"/>
  <c r="AF130" i="11"/>
  <c r="AF174" i="11" s="1"/>
  <c r="AB37" i="11"/>
  <c r="AF135" i="11"/>
  <c r="AF179" i="11" s="1"/>
  <c r="AG107" i="11"/>
  <c r="AF128" i="11"/>
  <c r="AF172" i="11" s="1"/>
  <c r="AE148" i="11"/>
  <c r="AE12" i="11" s="1"/>
  <c r="AD21" i="8" s="1"/>
  <c r="AB40" i="11"/>
  <c r="AB84" i="11" s="1"/>
  <c r="AF131" i="11"/>
  <c r="AF175" i="11" s="1"/>
  <c r="AB39" i="11"/>
  <c r="AB83" i="11" s="1"/>
  <c r="AB38" i="11"/>
  <c r="AB82" i="11" s="1"/>
  <c r="AA59" i="11"/>
  <c r="AA11" i="11" s="1"/>
  <c r="AB41" i="11"/>
  <c r="AF134" i="11"/>
  <c r="AF178" i="11" s="1"/>
  <c r="AB42" i="11"/>
  <c r="AB86" i="11" s="1"/>
  <c r="AC18" i="11"/>
  <c r="AF132" i="11"/>
  <c r="AF176" i="11" s="1"/>
  <c r="AK39" i="3" l="1"/>
  <c r="AM49" i="5"/>
  <c r="AK28" i="3" s="1"/>
  <c r="AL21" i="9"/>
  <c r="AM151" i="5"/>
  <c r="AO5" i="6"/>
  <c r="AO9" i="6"/>
  <c r="AO108" i="5"/>
  <c r="AO112" i="5"/>
  <c r="AO116" i="5"/>
  <c r="AO120" i="5"/>
  <c r="AO122" i="5"/>
  <c r="AO126" i="5"/>
  <c r="AO130" i="5"/>
  <c r="AO132" i="5"/>
  <c r="AO137" i="5"/>
  <c r="AO139" i="5"/>
  <c r="Z20" i="8"/>
  <c r="Z25" i="8" s="1"/>
  <c r="Y48" i="3" s="1"/>
  <c r="W41" i="3"/>
  <c r="AO4" i="8"/>
  <c r="AN1" i="7"/>
  <c r="AP1" i="5"/>
  <c r="AP1" i="6"/>
  <c r="AM21" i="9"/>
  <c r="AO25" i="6"/>
  <c r="AO17" i="6"/>
  <c r="AO27" i="6"/>
  <c r="AM22" i="3" s="1"/>
  <c r="AN17" i="9" s="1"/>
  <c r="AO13" i="6"/>
  <c r="AO21" i="6"/>
  <c r="AM13" i="7"/>
  <c r="AM3" i="7"/>
  <c r="AM14" i="7"/>
  <c r="X22" i="9"/>
  <c r="X20" i="9"/>
  <c r="AO151" i="5"/>
  <c r="AN19" i="8"/>
  <c r="AN20" i="8"/>
  <c r="AN23" i="8"/>
  <c r="AN14" i="8"/>
  <c r="AN21" i="8"/>
  <c r="AN22" i="8"/>
  <c r="AN24" i="8"/>
  <c r="AN25" i="8"/>
  <c r="Y22" i="9"/>
  <c r="Y28" i="3"/>
  <c r="AO18" i="3"/>
  <c r="AN21" i="3"/>
  <c r="AN25" i="3"/>
  <c r="AN26" i="3"/>
  <c r="AN31" i="3"/>
  <c r="AN33" i="3"/>
  <c r="AN23" i="3"/>
  <c r="AN20" i="3"/>
  <c r="AN38" i="3"/>
  <c r="AN44" i="3"/>
  <c r="AN51" i="3"/>
  <c r="AN35" i="3"/>
  <c r="AN39" i="3"/>
  <c r="AN45" i="3"/>
  <c r="AN40" i="3"/>
  <c r="AN50" i="3"/>
  <c r="AN53" i="3"/>
  <c r="AN55" i="3"/>
  <c r="AN36" i="3"/>
  <c r="AO24" i="9" s="1"/>
  <c r="AN52" i="3"/>
  <c r="AN41" i="3"/>
  <c r="AN56" i="3"/>
  <c r="Z28" i="3"/>
  <c r="AB30" i="3"/>
  <c r="AG133" i="11"/>
  <c r="AG177" i="11" s="1"/>
  <c r="AG130" i="11"/>
  <c r="AG174" i="11" s="1"/>
  <c r="AC38" i="11"/>
  <c r="AF148" i="11"/>
  <c r="AF12" i="11" s="1"/>
  <c r="AE21" i="8" s="1"/>
  <c r="AG135" i="11"/>
  <c r="AG179" i="11" s="1"/>
  <c r="AG132" i="11"/>
  <c r="AG176" i="11" s="1"/>
  <c r="AB59" i="11"/>
  <c r="AB11" i="11" s="1"/>
  <c r="AC42" i="11"/>
  <c r="AC86" i="11" s="1"/>
  <c r="AG134" i="11"/>
  <c r="AG178" i="11" s="1"/>
  <c r="AD18" i="11"/>
  <c r="AC43" i="11"/>
  <c r="AC87" i="11" s="1"/>
  <c r="AB85" i="11"/>
  <c r="AC41" i="11" s="1"/>
  <c r="AC85" i="11" s="1"/>
  <c r="AG131" i="11"/>
  <c r="AG175" i="11" s="1"/>
  <c r="AC40" i="11"/>
  <c r="AC84" i="11" s="1"/>
  <c r="AC39" i="11"/>
  <c r="AC83" i="11" s="1"/>
  <c r="AG136" i="11"/>
  <c r="AG180" i="11" s="1"/>
  <c r="AH107" i="11"/>
  <c r="AG129" i="11"/>
  <c r="AG173" i="11" s="1"/>
  <c r="AP5" i="6" l="1"/>
  <c r="AP9" i="6"/>
  <c r="AP108" i="5"/>
  <c r="AP112" i="5"/>
  <c r="AP116" i="5"/>
  <c r="AP120" i="5"/>
  <c r="AP137" i="5"/>
  <c r="AP139" i="5"/>
  <c r="AP122" i="5"/>
  <c r="AP126" i="5"/>
  <c r="AP130" i="5"/>
  <c r="AP132" i="5"/>
  <c r="AA20" i="8"/>
  <c r="AA25" i="8" s="1"/>
  <c r="Z48" i="3" s="1"/>
  <c r="AA18" i="9"/>
  <c r="AA20" i="9" s="1"/>
  <c r="Z40" i="3"/>
  <c r="Z38" i="3"/>
  <c r="Z50" i="3"/>
  <c r="Z52" i="3" s="1"/>
  <c r="Z55" i="3" s="1"/>
  <c r="Y40" i="3"/>
  <c r="Y50" i="3"/>
  <c r="Y52" i="3" s="1"/>
  <c r="Y55" i="3" s="1"/>
  <c r="Y38" i="3"/>
  <c r="AN21" i="9"/>
  <c r="AP4" i="8"/>
  <c r="AO1" i="7"/>
  <c r="AQ1" i="5"/>
  <c r="AQ1" i="6"/>
  <c r="AP17" i="6"/>
  <c r="AP25" i="6"/>
  <c r="AP21" i="6"/>
  <c r="AP27" i="6"/>
  <c r="AN22" i="3" s="1"/>
  <c r="AO17" i="9" s="1"/>
  <c r="AP13" i="6"/>
  <c r="AN3" i="7"/>
  <c r="AN14" i="7"/>
  <c r="AN13" i="7"/>
  <c r="Z18" i="9"/>
  <c r="AP151" i="5"/>
  <c r="AN28" i="3" s="1"/>
  <c r="AO18" i="9" s="1"/>
  <c r="AO20" i="8"/>
  <c r="AO14" i="8"/>
  <c r="AO21" i="8"/>
  <c r="AO22" i="8"/>
  <c r="AO19" i="8"/>
  <c r="AO23" i="8"/>
  <c r="AO25" i="8"/>
  <c r="AO24" i="8"/>
  <c r="AO20" i="3"/>
  <c r="AO23" i="3"/>
  <c r="AO25" i="3"/>
  <c r="AO21" i="3"/>
  <c r="AO26" i="3"/>
  <c r="AO31" i="3"/>
  <c r="AO33" i="3"/>
  <c r="AO36" i="3"/>
  <c r="AP24" i="9" s="1"/>
  <c r="AO41" i="3"/>
  <c r="AO50" i="3"/>
  <c r="AO38" i="3"/>
  <c r="AO44" i="3"/>
  <c r="AO35" i="3"/>
  <c r="AO39" i="3"/>
  <c r="AO45" i="3"/>
  <c r="AO40" i="3"/>
  <c r="AO51" i="3"/>
  <c r="AO53" i="3"/>
  <c r="AO55" i="3"/>
  <c r="AO56" i="3"/>
  <c r="AO52" i="3"/>
  <c r="AA28" i="3"/>
  <c r="AC30" i="3"/>
  <c r="AD40" i="11"/>
  <c r="AD84" i="11" s="1"/>
  <c r="AD41" i="11"/>
  <c r="AD85" i="11" s="1"/>
  <c r="AG148" i="11"/>
  <c r="AG12" i="11" s="1"/>
  <c r="AF21" i="8" s="1"/>
  <c r="AH131" i="11"/>
  <c r="AH175" i="11" s="1"/>
  <c r="AH136" i="11"/>
  <c r="AH180" i="11" s="1"/>
  <c r="AD39" i="11"/>
  <c r="AH137" i="11"/>
  <c r="AH181" i="11" s="1"/>
  <c r="AI107" i="11"/>
  <c r="AH132" i="11"/>
  <c r="AH176" i="11" s="1"/>
  <c r="AD43" i="11"/>
  <c r="AD87" i="11" s="1"/>
  <c r="AD42" i="11"/>
  <c r="AD86" i="11" s="1"/>
  <c r="AC59" i="11"/>
  <c r="AC11" i="11" s="1"/>
  <c r="AE18" i="11"/>
  <c r="AD44" i="11"/>
  <c r="AD88" i="11" s="1"/>
  <c r="AH133" i="11"/>
  <c r="AH177" i="11" s="1"/>
  <c r="AH135" i="11"/>
  <c r="AH179" i="11" s="1"/>
  <c r="AH134" i="11"/>
  <c r="AH178" i="11" s="1"/>
  <c r="AH130" i="11"/>
  <c r="AH174" i="11" s="1"/>
  <c r="AQ5" i="6" l="1"/>
  <c r="AQ9" i="6"/>
  <c r="AQ122" i="5"/>
  <c r="AQ126" i="5"/>
  <c r="AQ130" i="5"/>
  <c r="AQ132" i="5"/>
  <c r="AQ108" i="5"/>
  <c r="AQ112" i="5"/>
  <c r="AQ116" i="5"/>
  <c r="AQ120" i="5"/>
  <c r="AQ137" i="5"/>
  <c r="AQ139" i="5"/>
  <c r="AB20" i="8"/>
  <c r="AB25" i="8" s="1"/>
  <c r="AA48" i="3" s="1"/>
  <c r="Z41" i="3"/>
  <c r="AB18" i="9"/>
  <c r="AB22" i="9" s="1"/>
  <c r="AA40" i="3"/>
  <c r="AA50" i="3"/>
  <c r="AA52" i="3" s="1"/>
  <c r="AA55" i="3" s="1"/>
  <c r="AA38" i="3"/>
  <c r="AA41" i="3" s="1"/>
  <c r="Y41" i="3"/>
  <c r="Z22" i="9"/>
  <c r="Z20" i="9"/>
  <c r="AO20" i="9"/>
  <c r="AO21" i="9"/>
  <c r="AQ13" i="6"/>
  <c r="AQ25" i="6"/>
  <c r="AQ27" i="6"/>
  <c r="AO22" i="3" s="1"/>
  <c r="AP17" i="9" s="1"/>
  <c r="AQ17" i="6"/>
  <c r="AQ21" i="6"/>
  <c r="AO13" i="7"/>
  <c r="AO14" i="7"/>
  <c r="AO3" i="7"/>
  <c r="AA22" i="9"/>
  <c r="AQ151" i="5"/>
  <c r="AO28" i="3" s="1"/>
  <c r="AP18" i="9" s="1"/>
  <c r="AP22" i="9" s="1"/>
  <c r="AP19" i="8"/>
  <c r="AP14" i="8"/>
  <c r="AP21" i="8"/>
  <c r="AP22" i="8"/>
  <c r="AP25" i="8"/>
  <c r="AP23" i="8"/>
  <c r="AP24" i="8"/>
  <c r="AP20" i="8"/>
  <c r="AB28" i="3"/>
  <c r="AD30" i="3"/>
  <c r="AE41" i="11"/>
  <c r="AE85" i="11" s="1"/>
  <c r="AI133" i="11"/>
  <c r="AI177" i="11" s="1"/>
  <c r="AI131" i="11"/>
  <c r="AI175" i="11" s="1"/>
  <c r="AE44" i="11"/>
  <c r="AE88" i="11" s="1"/>
  <c r="AE43" i="11"/>
  <c r="AE87" i="11" s="1"/>
  <c r="AI136" i="11"/>
  <c r="AI180" i="11" s="1"/>
  <c r="AI134" i="11"/>
  <c r="AI178" i="11" s="1"/>
  <c r="AI135" i="11"/>
  <c r="AI179" i="11" s="1"/>
  <c r="AI132" i="11"/>
  <c r="AI176" i="11" s="1"/>
  <c r="AD59" i="11"/>
  <c r="AD11" i="11" s="1"/>
  <c r="AE42" i="11"/>
  <c r="AE86" i="11" s="1"/>
  <c r="AI137" i="11"/>
  <c r="AI181" i="11" s="1"/>
  <c r="AJ107" i="11"/>
  <c r="AI138" i="11"/>
  <c r="AI182" i="11" s="1"/>
  <c r="AF18" i="11"/>
  <c r="AE45" i="11"/>
  <c r="AE89" i="11" s="1"/>
  <c r="AE40" i="11"/>
  <c r="AH148" i="11"/>
  <c r="AH12" i="11" s="1"/>
  <c r="AG21" i="8" s="1"/>
  <c r="AB20" i="9" l="1"/>
  <c r="AC20" i="8"/>
  <c r="AC25" i="8" s="1"/>
  <c r="AB48" i="3" s="1"/>
  <c r="AC18" i="9"/>
  <c r="AC20" i="9" s="1"/>
  <c r="AB40" i="3"/>
  <c r="AB50" i="3"/>
  <c r="AB52" i="3" s="1"/>
  <c r="AB55" i="3" s="1"/>
  <c r="AB38" i="3"/>
  <c r="AP20" i="9"/>
  <c r="AP21" i="9"/>
  <c r="AF28" i="3"/>
  <c r="AF30" i="3"/>
  <c r="AC28" i="3"/>
  <c r="AF41" i="11"/>
  <c r="AE30" i="3"/>
  <c r="AJ137" i="11"/>
  <c r="AJ181" i="11" s="1"/>
  <c r="AJ138" i="11"/>
  <c r="AJ182" i="11" s="1"/>
  <c r="AJ133" i="11"/>
  <c r="AJ177" i="11" s="1"/>
  <c r="AF42" i="11"/>
  <c r="AF86" i="11" s="1"/>
  <c r="AF45" i="11"/>
  <c r="AF89" i="11" s="1"/>
  <c r="AJ132" i="11"/>
  <c r="AJ176" i="11" s="1"/>
  <c r="AJ135" i="11"/>
  <c r="AJ179" i="11" s="1"/>
  <c r="AJ136" i="11"/>
  <c r="AJ180" i="11" s="1"/>
  <c r="AE59" i="11"/>
  <c r="AE11" i="11" s="1"/>
  <c r="AF44" i="11"/>
  <c r="AF88" i="11" s="1"/>
  <c r="AJ134" i="11"/>
  <c r="AJ178" i="11" s="1"/>
  <c r="AI148" i="11"/>
  <c r="AI12" i="11" s="1"/>
  <c r="AH21" i="8" s="1"/>
  <c r="AG18" i="11"/>
  <c r="AF46" i="11"/>
  <c r="AF90" i="11" s="1"/>
  <c r="AK107" i="11"/>
  <c r="AL107" i="11" s="1"/>
  <c r="AJ139" i="11"/>
  <c r="AJ183" i="11" s="1"/>
  <c r="AF43" i="11"/>
  <c r="AF87" i="11" s="1"/>
  <c r="AC22" i="9" l="1"/>
  <c r="AD20" i="8"/>
  <c r="AD25" i="8" s="1"/>
  <c r="AC48" i="3" s="1"/>
  <c r="AG18" i="9"/>
  <c r="AG20" i="9" s="1"/>
  <c r="AF38" i="3"/>
  <c r="AF50" i="3"/>
  <c r="AF52" i="3" s="1"/>
  <c r="AF55" i="3" s="1"/>
  <c r="AD18" i="9"/>
  <c r="AD20" i="9" s="1"/>
  <c r="AC40" i="3"/>
  <c r="AC38" i="3"/>
  <c r="AC41" i="3" s="1"/>
  <c r="AC50" i="3"/>
  <c r="AC52" i="3" s="1"/>
  <c r="AC55" i="3" s="1"/>
  <c r="AB41" i="3"/>
  <c r="AM107" i="11"/>
  <c r="AL141" i="11"/>
  <c r="AL185" i="11" s="1"/>
  <c r="AG30" i="3"/>
  <c r="AG28" i="3"/>
  <c r="AD28" i="3"/>
  <c r="AE28" i="3"/>
  <c r="AF40" i="3" s="1"/>
  <c r="B5" i="7"/>
  <c r="AK138" i="11"/>
  <c r="AK182" i="11" s="1"/>
  <c r="AG42" i="11"/>
  <c r="AG45" i="11"/>
  <c r="AG89" i="11" s="1"/>
  <c r="AK134" i="11"/>
  <c r="AK178" i="11" s="1"/>
  <c r="AG43" i="11"/>
  <c r="AK139" i="11"/>
  <c r="AK183" i="11" s="1"/>
  <c r="AK140" i="11"/>
  <c r="AK184" i="11" s="1"/>
  <c r="AK136" i="11"/>
  <c r="AK180" i="11" s="1"/>
  <c r="AG46" i="11"/>
  <c r="AG90" i="11" s="1"/>
  <c r="AK135" i="11"/>
  <c r="AK179" i="11" s="1"/>
  <c r="AJ148" i="11"/>
  <c r="AJ12" i="11" s="1"/>
  <c r="AI21" i="8" s="1"/>
  <c r="AK137" i="11"/>
  <c r="AK181" i="11" s="1"/>
  <c r="AG47" i="11"/>
  <c r="AG91" i="11" s="1"/>
  <c r="AH18" i="11"/>
  <c r="AG44" i="11"/>
  <c r="AG88" i="11" s="1"/>
  <c r="AK133" i="11"/>
  <c r="AK177" i="11" s="1"/>
  <c r="AF59" i="11"/>
  <c r="AF11" i="11" s="1"/>
  <c r="AD22" i="9" l="1"/>
  <c r="AE20" i="8"/>
  <c r="AE25" i="8" s="1"/>
  <c r="AD48" i="3" s="1"/>
  <c r="AE18" i="9"/>
  <c r="AE22" i="9" s="1"/>
  <c r="AD40" i="3"/>
  <c r="AD38" i="3"/>
  <c r="AD50" i="3"/>
  <c r="AD52" i="3" s="1"/>
  <c r="AD55" i="3" s="1"/>
  <c r="AF18" i="9"/>
  <c r="AE40" i="3"/>
  <c r="AE38" i="3"/>
  <c r="AE50" i="3"/>
  <c r="AE52" i="3" s="1"/>
  <c r="AE55" i="3" s="1"/>
  <c r="AH18" i="9"/>
  <c r="AH20" i="9" s="1"/>
  <c r="AG40" i="3"/>
  <c r="AG50" i="3"/>
  <c r="AG52" i="3" s="1"/>
  <c r="AG55" i="3" s="1"/>
  <c r="AG38" i="3"/>
  <c r="AG41" i="3" s="1"/>
  <c r="AL140" i="11"/>
  <c r="AL184" i="11" s="1"/>
  <c r="AM140" i="11" s="1"/>
  <c r="AM184" i="11" s="1"/>
  <c r="AL138" i="11"/>
  <c r="AL182" i="11" s="1"/>
  <c r="AM138" i="11" s="1"/>
  <c r="AM182" i="11" s="1"/>
  <c r="AL137" i="11"/>
  <c r="AL181" i="11" s="1"/>
  <c r="AM137" i="11" s="1"/>
  <c r="AM181" i="11" s="1"/>
  <c r="AL135" i="11"/>
  <c r="AL179" i="11" s="1"/>
  <c r="AM135" i="11" s="1"/>
  <c r="AM179" i="11" s="1"/>
  <c r="AL136" i="11"/>
  <c r="AL180" i="11" s="1"/>
  <c r="AM136" i="11" s="1"/>
  <c r="AM180" i="11" s="1"/>
  <c r="AL139" i="11"/>
  <c r="AL183" i="11" s="1"/>
  <c r="AM139" i="11" s="1"/>
  <c r="AM183" i="11" s="1"/>
  <c r="AL134" i="11"/>
  <c r="AN107" i="11"/>
  <c r="AM142" i="11"/>
  <c r="AM186" i="11" s="1"/>
  <c r="AM141" i="11"/>
  <c r="AM185" i="11" s="1"/>
  <c r="AH28" i="3"/>
  <c r="AH38" i="3" s="1"/>
  <c r="AH30" i="3"/>
  <c r="N58" i="3"/>
  <c r="AH44" i="11"/>
  <c r="AH88" i="11" s="1"/>
  <c r="AG59" i="11"/>
  <c r="AG11" i="11" s="1"/>
  <c r="AG87" i="11"/>
  <c r="AH43" i="11" s="1"/>
  <c r="AK148" i="11"/>
  <c r="AK12" i="11" s="1"/>
  <c r="AH47" i="11"/>
  <c r="AH91" i="11" s="1"/>
  <c r="AH46" i="11"/>
  <c r="AH90" i="11" s="1"/>
  <c r="AI18" i="11"/>
  <c r="AH48" i="11"/>
  <c r="AH92" i="11" s="1"/>
  <c r="AH45" i="11"/>
  <c r="AH89" i="11" s="1"/>
  <c r="AF22" i="9" l="1"/>
  <c r="AF20" i="9"/>
  <c r="AH22" i="9"/>
  <c r="AE41" i="3"/>
  <c r="AE20" i="9"/>
  <c r="AG22" i="9"/>
  <c r="AF20" i="8"/>
  <c r="AF25" i="8" s="1"/>
  <c r="AE48" i="3" s="1"/>
  <c r="AF41" i="3"/>
  <c r="AD41" i="3"/>
  <c r="AI18" i="9"/>
  <c r="AI22" i="9" s="1"/>
  <c r="AH40" i="3"/>
  <c r="AH50" i="3"/>
  <c r="AH52" i="3" s="1"/>
  <c r="AH55" i="3" s="1"/>
  <c r="AH41" i="3"/>
  <c r="AL148" i="11"/>
  <c r="AL12" i="11" s="1"/>
  <c r="AL178" i="11"/>
  <c r="AM148" i="11"/>
  <c r="AM12" i="11" s="1"/>
  <c r="AO107" i="11"/>
  <c r="AN141" i="11"/>
  <c r="AN185" i="11" s="1"/>
  <c r="AN140" i="11"/>
  <c r="AN184" i="11" s="1"/>
  <c r="AN139" i="11"/>
  <c r="AN183" i="11" s="1"/>
  <c r="AN136" i="11"/>
  <c r="AN180" i="11" s="1"/>
  <c r="AN143" i="11"/>
  <c r="AN187" i="11" s="1"/>
  <c r="AN142" i="11"/>
  <c r="AN186" i="11" s="1"/>
  <c r="AN138" i="11"/>
  <c r="AN182" i="11" s="1"/>
  <c r="AN137" i="11"/>
  <c r="AN181" i="11" s="1"/>
  <c r="AI30" i="3"/>
  <c r="B58" i="3"/>
  <c r="AI44" i="11"/>
  <c r="AI45" i="11"/>
  <c r="AI89" i="11" s="1"/>
  <c r="AI47" i="11"/>
  <c r="AI91" i="11" s="1"/>
  <c r="AI48" i="11"/>
  <c r="AI92" i="11" s="1"/>
  <c r="AI46" i="11"/>
  <c r="AH59" i="11"/>
  <c r="AH11" i="11" s="1"/>
  <c r="AI49" i="11"/>
  <c r="AI93" i="11" s="1"/>
  <c r="AJ18" i="11"/>
  <c r="AJ18" i="9" l="1"/>
  <c r="AJ22" i="9" s="1"/>
  <c r="AI40" i="3"/>
  <c r="AI38" i="3"/>
  <c r="AI41" i="3" s="1"/>
  <c r="AI50" i="3"/>
  <c r="AI52" i="3" s="1"/>
  <c r="AI55" i="3" s="1"/>
  <c r="AI20" i="9"/>
  <c r="AG20" i="8"/>
  <c r="AG25" i="8" s="1"/>
  <c r="AF48" i="3" s="1"/>
  <c r="AN148" i="11"/>
  <c r="AN12" i="11" s="1"/>
  <c r="AP107" i="11"/>
  <c r="AO140" i="11"/>
  <c r="AO184" i="11" s="1"/>
  <c r="AO139" i="11"/>
  <c r="AO183" i="11" s="1"/>
  <c r="AO143" i="11"/>
  <c r="AO187" i="11" s="1"/>
  <c r="AO142" i="11"/>
  <c r="AO186" i="11" s="1"/>
  <c r="AO138" i="11"/>
  <c r="AO182" i="11" s="1"/>
  <c r="AO137" i="11"/>
  <c r="AO144" i="11"/>
  <c r="AO188" i="11" s="1"/>
  <c r="AO141" i="11"/>
  <c r="AO185" i="11" s="1"/>
  <c r="AJ30" i="3"/>
  <c r="J4" i="9"/>
  <c r="B53" i="9" s="1"/>
  <c r="AJ45" i="11"/>
  <c r="AJ48" i="11"/>
  <c r="AJ92" i="11" s="1"/>
  <c r="AJ49" i="11"/>
  <c r="AJ93" i="11" s="1"/>
  <c r="AI59" i="11"/>
  <c r="AI11" i="11" s="1"/>
  <c r="AJ50" i="11"/>
  <c r="AJ94" i="11" s="1"/>
  <c r="AK18" i="11"/>
  <c r="AJ47" i="11"/>
  <c r="AJ91" i="11" s="1"/>
  <c r="AI90" i="11"/>
  <c r="AJ20" i="9" l="1"/>
  <c r="AK18" i="9"/>
  <c r="AK20" i="9" s="1"/>
  <c r="AJ40" i="3"/>
  <c r="AJ38" i="3"/>
  <c r="AJ41" i="3" s="1"/>
  <c r="AJ50" i="3"/>
  <c r="AJ52" i="3" s="1"/>
  <c r="AJ55" i="3" s="1"/>
  <c r="AH20" i="8"/>
  <c r="AH25" i="8" s="1"/>
  <c r="AG48" i="3" s="1"/>
  <c r="AO148" i="11"/>
  <c r="AO12" i="11" s="1"/>
  <c r="AO181" i="11"/>
  <c r="AQ107" i="11"/>
  <c r="AP145" i="11"/>
  <c r="AP189" i="11" s="1"/>
  <c r="AP139" i="11"/>
  <c r="AP183" i="11" s="1"/>
  <c r="AP143" i="11"/>
  <c r="AP187" i="11" s="1"/>
  <c r="AP142" i="11"/>
  <c r="AP186" i="11" s="1"/>
  <c r="AP138" i="11"/>
  <c r="AP182" i="11" s="1"/>
  <c r="AP144" i="11"/>
  <c r="AP188" i="11" s="1"/>
  <c r="AP141" i="11"/>
  <c r="AP185" i="11" s="1"/>
  <c r="AP140" i="11"/>
  <c r="AP184" i="11" s="1"/>
  <c r="AK47" i="11"/>
  <c r="AK91" i="11" s="1"/>
  <c r="AK49" i="11"/>
  <c r="AK93" i="11" s="1"/>
  <c r="AL18" i="11"/>
  <c r="AK51" i="11"/>
  <c r="AK95" i="11" s="1"/>
  <c r="AK48" i="11"/>
  <c r="AK92" i="11" s="1"/>
  <c r="AK50" i="11"/>
  <c r="AK94" i="11" s="1"/>
  <c r="AK30" i="3"/>
  <c r="AK48" i="3"/>
  <c r="AJ46" i="11"/>
  <c r="AJ59" i="11" s="1"/>
  <c r="AJ11" i="11" s="1"/>
  <c r="AK22" i="9" l="1"/>
  <c r="C8" i="3"/>
  <c r="C9" i="3" s="1"/>
  <c r="C7" i="3"/>
  <c r="AL18" i="9"/>
  <c r="AL20" i="9" s="1"/>
  <c r="AK40" i="3"/>
  <c r="AK38" i="3"/>
  <c r="AK41" i="3" s="1"/>
  <c r="AK50" i="3"/>
  <c r="AK52" i="3" s="1"/>
  <c r="AK55" i="3" s="1"/>
  <c r="AI20" i="8"/>
  <c r="AI25" i="8" s="1"/>
  <c r="AH48" i="3" s="1"/>
  <c r="AL47" i="11"/>
  <c r="AP148" i="11"/>
  <c r="AP12" i="11" s="1"/>
  <c r="AQ145" i="11"/>
  <c r="AQ189" i="11" s="1"/>
  <c r="AQ141" i="11"/>
  <c r="AQ185" i="11" s="1"/>
  <c r="AQ144" i="11"/>
  <c r="AQ188" i="11" s="1"/>
  <c r="AQ140" i="11"/>
  <c r="AQ184" i="11" s="1"/>
  <c r="AQ143" i="11"/>
  <c r="AQ187" i="11" s="1"/>
  <c r="AQ139" i="11"/>
  <c r="AQ183" i="11" s="1"/>
  <c r="AQ146" i="11"/>
  <c r="AQ190" i="11" s="1"/>
  <c r="AQ142" i="11"/>
  <c r="AQ186" i="11" s="1"/>
  <c r="AL49" i="11"/>
  <c r="AL93" i="11" s="1"/>
  <c r="AL51" i="11"/>
  <c r="AL95" i="11" s="1"/>
  <c r="AL50" i="11"/>
  <c r="AL94" i="11" s="1"/>
  <c r="AL48" i="11"/>
  <c r="AL92" i="11" s="1"/>
  <c r="AM18" i="11"/>
  <c r="AL52" i="11"/>
  <c r="AL30" i="3"/>
  <c r="AL29" i="3"/>
  <c r="AL28" i="3"/>
  <c r="AM18" i="9" s="1"/>
  <c r="AL48" i="3"/>
  <c r="AJ90" i="11"/>
  <c r="AK46" i="11" s="1"/>
  <c r="AK59" i="11" s="1"/>
  <c r="AK11" i="11" s="1"/>
  <c r="AI48" i="3" s="1"/>
  <c r="AL22" i="9" l="1"/>
  <c r="D36" i="4"/>
  <c r="AM22" i="9"/>
  <c r="AM20" i="9"/>
  <c r="AQ148" i="11"/>
  <c r="AQ12" i="11" s="1"/>
  <c r="AL59" i="11"/>
  <c r="AL11" i="11" s="1"/>
  <c r="AL96" i="11"/>
  <c r="AM52" i="11" s="1"/>
  <c r="AM96" i="11" s="1"/>
  <c r="AN18" i="11"/>
  <c r="AM53" i="11"/>
  <c r="AM97" i="11" s="1"/>
  <c r="AM48" i="11"/>
  <c r="AM49" i="11"/>
  <c r="AM93" i="11" s="1"/>
  <c r="AM51" i="11"/>
  <c r="AM95" i="11" s="1"/>
  <c r="AM50" i="11"/>
  <c r="AM94" i="11" s="1"/>
  <c r="AM30" i="3"/>
  <c r="AM29" i="3"/>
  <c r="AN30" i="3"/>
  <c r="AN29" i="3"/>
  <c r="AM28" i="3"/>
  <c r="AN18" i="9" s="1"/>
  <c r="AM48" i="3"/>
  <c r="H58" i="3"/>
  <c r="F68" i="4" l="1"/>
  <c r="G68" i="4" s="1"/>
  <c r="F53" i="4"/>
  <c r="G53" i="4" s="1"/>
  <c r="F46" i="4"/>
  <c r="G46" i="4" s="1"/>
  <c r="F42" i="4"/>
  <c r="F65" i="4"/>
  <c r="G65" i="4" s="1"/>
  <c r="F56" i="4"/>
  <c r="G56" i="4" s="1"/>
  <c r="F45" i="4"/>
  <c r="G45" i="4" s="1"/>
  <c r="F61" i="4"/>
  <c r="G61" i="4" s="1"/>
  <c r="F60" i="4"/>
  <c r="G60" i="4" s="1"/>
  <c r="C11" i="3"/>
  <c r="F69" i="4"/>
  <c r="G69" i="4" s="1"/>
  <c r="F47" i="4"/>
  <c r="G47" i="4" s="1"/>
  <c r="F58" i="4"/>
  <c r="G58" i="4" s="1"/>
  <c r="F49" i="4"/>
  <c r="G49" i="4" s="1"/>
  <c r="F54" i="4"/>
  <c r="G54" i="4" s="1"/>
  <c r="F59" i="4"/>
  <c r="G59" i="4" s="1"/>
  <c r="F43" i="4"/>
  <c r="G43" i="4" s="1"/>
  <c r="F44" i="4"/>
  <c r="G44" i="4" s="1"/>
  <c r="F66" i="4"/>
  <c r="G66" i="4" s="1"/>
  <c r="F52" i="4"/>
  <c r="G52" i="4" s="1"/>
  <c r="F63" i="4"/>
  <c r="G63" i="4" s="1"/>
  <c r="F50" i="4"/>
  <c r="G50" i="4" s="1"/>
  <c r="F67" i="4"/>
  <c r="G67" i="4" s="1"/>
  <c r="F64" i="4"/>
  <c r="G64" i="4" s="1"/>
  <c r="F51" i="4"/>
  <c r="G51" i="4" s="1"/>
  <c r="F57" i="4"/>
  <c r="G57" i="4" s="1"/>
  <c r="AN22" i="9"/>
  <c r="AN20" i="9"/>
  <c r="AO22" i="9"/>
  <c r="AM59" i="11"/>
  <c r="AM11" i="11" s="1"/>
  <c r="AO18" i="11"/>
  <c r="AN54" i="11"/>
  <c r="AN98" i="11" s="1"/>
  <c r="AN49" i="11"/>
  <c r="AN51" i="11"/>
  <c r="AN95" i="11" s="1"/>
  <c r="AN50" i="11"/>
  <c r="AN94" i="11" s="1"/>
  <c r="AN53" i="11"/>
  <c r="AN97" i="11" s="1"/>
  <c r="AN52" i="11"/>
  <c r="AN96" i="11" s="1"/>
  <c r="AJ48" i="3"/>
  <c r="AO29" i="3"/>
  <c r="AO30" i="3"/>
  <c r="AN48" i="3"/>
  <c r="AI21" i="3" l="1"/>
  <c r="AI20" i="3" s="1"/>
  <c r="AI23" i="3" s="1"/>
  <c r="AK21" i="3"/>
  <c r="AK20" i="3" s="1"/>
  <c r="AJ21" i="3"/>
  <c r="AJ20" i="3" s="1"/>
  <c r="F70" i="4"/>
  <c r="I59" i="4" s="1"/>
  <c r="G42" i="4"/>
  <c r="G70" i="4" s="1"/>
  <c r="O21" i="3"/>
  <c r="O20" i="3" s="1"/>
  <c r="S21" i="3"/>
  <c r="S20" i="3" s="1"/>
  <c r="W21" i="3"/>
  <c r="W20" i="3" s="1"/>
  <c r="AA21" i="3"/>
  <c r="AA20" i="3" s="1"/>
  <c r="AE21" i="3"/>
  <c r="AE20" i="3" s="1"/>
  <c r="B21" i="3"/>
  <c r="B20" i="3" s="1"/>
  <c r="E21" i="3"/>
  <c r="E20" i="3" s="1"/>
  <c r="K21" i="3"/>
  <c r="K20" i="3" s="1"/>
  <c r="N21" i="3"/>
  <c r="N20" i="3" s="1"/>
  <c r="V21" i="3"/>
  <c r="V20" i="3" s="1"/>
  <c r="AD21" i="3"/>
  <c r="AD20" i="3" s="1"/>
  <c r="D21" i="3"/>
  <c r="D20" i="3" s="1"/>
  <c r="I21" i="3"/>
  <c r="I20" i="3" s="1"/>
  <c r="P21" i="3"/>
  <c r="P20" i="3" s="1"/>
  <c r="T21" i="3"/>
  <c r="T20" i="3" s="1"/>
  <c r="Y21" i="3"/>
  <c r="Y20" i="3" s="1"/>
  <c r="AB21" i="3"/>
  <c r="AB20" i="3" s="1"/>
  <c r="AF21" i="3"/>
  <c r="AF20" i="3" s="1"/>
  <c r="L21" i="3"/>
  <c r="L20" i="3" s="1"/>
  <c r="C21" i="3"/>
  <c r="C20" i="3" s="1"/>
  <c r="H21" i="3"/>
  <c r="H20" i="3" s="1"/>
  <c r="R21" i="3"/>
  <c r="R20" i="3" s="1"/>
  <c r="Z21" i="3"/>
  <c r="Z20" i="3" s="1"/>
  <c r="AH21" i="3"/>
  <c r="AH20" i="3" s="1"/>
  <c r="D34" i="4"/>
  <c r="M21" i="3"/>
  <c r="M20" i="3" s="1"/>
  <c r="Q21" i="3"/>
  <c r="Q20" i="3" s="1"/>
  <c r="U21" i="3"/>
  <c r="U20" i="3" s="1"/>
  <c r="X21" i="3"/>
  <c r="X20" i="3" s="1"/>
  <c r="AC21" i="3"/>
  <c r="AC20" i="3" s="1"/>
  <c r="AG21" i="3"/>
  <c r="AG20" i="3" s="1"/>
  <c r="G21" i="3"/>
  <c r="G20" i="3" s="1"/>
  <c r="F21" i="3"/>
  <c r="F20" i="3" s="1"/>
  <c r="J21" i="3"/>
  <c r="J20" i="3" s="1"/>
  <c r="AN59" i="11"/>
  <c r="AN11" i="11" s="1"/>
  <c r="AP18" i="11"/>
  <c r="AO55" i="11"/>
  <c r="AO99" i="11" s="1"/>
  <c r="AO51" i="11"/>
  <c r="AO95" i="11" s="1"/>
  <c r="AO50" i="11"/>
  <c r="AO53" i="11"/>
  <c r="AO97" i="11" s="1"/>
  <c r="AO52" i="11"/>
  <c r="AO96" i="11" s="1"/>
  <c r="AO54" i="11"/>
  <c r="AO98" i="11" s="1"/>
  <c r="AO48" i="3"/>
  <c r="AI51" i="3" l="1"/>
  <c r="AI53" i="3" s="1"/>
  <c r="AI56" i="3" s="1"/>
  <c r="AJ23" i="3"/>
  <c r="AJ51" i="3"/>
  <c r="AJ53" i="3" s="1"/>
  <c r="AJ56" i="3" s="1"/>
  <c r="AK23" i="3"/>
  <c r="AK51" i="3"/>
  <c r="AK53" i="3" s="1"/>
  <c r="AK56" i="3" s="1"/>
  <c r="AO32" i="3"/>
  <c r="I52" i="4"/>
  <c r="I47" i="4"/>
  <c r="I64" i="4"/>
  <c r="I42" i="4"/>
  <c r="Z23" i="3"/>
  <c r="Z51" i="3"/>
  <c r="Z53" i="3" s="1"/>
  <c r="Z56" i="3" s="1"/>
  <c r="T51" i="3"/>
  <c r="T53" i="3" s="1"/>
  <c r="T56" i="3" s="1"/>
  <c r="T23" i="3"/>
  <c r="AD23" i="3"/>
  <c r="AD51" i="3"/>
  <c r="AD53" i="3" s="1"/>
  <c r="AD56" i="3" s="1"/>
  <c r="W23" i="3"/>
  <c r="W51" i="3"/>
  <c r="W53" i="3" s="1"/>
  <c r="W56" i="3" s="1"/>
  <c r="J23" i="3"/>
  <c r="J51" i="3"/>
  <c r="J53" i="3" s="1"/>
  <c r="J56" i="3" s="1"/>
  <c r="AC51" i="3"/>
  <c r="AC53" i="3" s="1"/>
  <c r="AC56" i="3" s="1"/>
  <c r="AC23" i="3"/>
  <c r="M23" i="3"/>
  <c r="M51" i="3"/>
  <c r="M53" i="3" s="1"/>
  <c r="M56" i="3" s="1"/>
  <c r="R23" i="3"/>
  <c r="R51" i="3"/>
  <c r="R53" i="3" s="1"/>
  <c r="R56" i="3" s="1"/>
  <c r="AF51" i="3"/>
  <c r="AF53" i="3" s="1"/>
  <c r="AF56" i="3" s="1"/>
  <c r="AF23" i="3"/>
  <c r="P51" i="3"/>
  <c r="P53" i="3" s="1"/>
  <c r="P56" i="3" s="1"/>
  <c r="P23" i="3"/>
  <c r="V23" i="3"/>
  <c r="V51" i="3"/>
  <c r="V53" i="3" s="1"/>
  <c r="V56" i="3" s="1"/>
  <c r="AI32" i="3"/>
  <c r="AJ31" i="3" s="1"/>
  <c r="AJ33" i="3" s="1"/>
  <c r="AL32" i="3"/>
  <c r="B32" i="3"/>
  <c r="C31" i="3" s="1"/>
  <c r="C33" i="3" s="1"/>
  <c r="J32" i="3"/>
  <c r="K31" i="3" s="1"/>
  <c r="K33" i="3" s="1"/>
  <c r="R32" i="3"/>
  <c r="S31" i="3" s="1"/>
  <c r="S33" i="3" s="1"/>
  <c r="Z32" i="3"/>
  <c r="AA31" i="3" s="1"/>
  <c r="AA33" i="3" s="1"/>
  <c r="E32" i="3"/>
  <c r="F31" i="3" s="1"/>
  <c r="F33" i="3" s="1"/>
  <c r="L32" i="3"/>
  <c r="M31" i="3" s="1"/>
  <c r="M33" i="3" s="1"/>
  <c r="T32" i="3"/>
  <c r="U31" i="3" s="1"/>
  <c r="U33" i="3" s="1"/>
  <c r="AC32" i="3"/>
  <c r="AD31" i="3" s="1"/>
  <c r="AD33" i="3" s="1"/>
  <c r="AH32" i="3"/>
  <c r="AI31" i="3" s="1"/>
  <c r="AI33" i="3" s="1"/>
  <c r="AI35" i="3" s="1"/>
  <c r="AM32" i="3"/>
  <c r="AE32" i="3"/>
  <c r="AF31" i="3" s="1"/>
  <c r="AF33" i="3" s="1"/>
  <c r="W32" i="3"/>
  <c r="X31" i="3" s="1"/>
  <c r="X33" i="3" s="1"/>
  <c r="S32" i="3"/>
  <c r="T31" i="3" s="1"/>
  <c r="T33" i="3" s="1"/>
  <c r="D32" i="3"/>
  <c r="E31" i="3" s="1"/>
  <c r="E33" i="3" s="1"/>
  <c r="O32" i="3"/>
  <c r="P31" i="3" s="1"/>
  <c r="P33" i="3" s="1"/>
  <c r="U32" i="3"/>
  <c r="V31" i="3" s="1"/>
  <c r="V33" i="3" s="1"/>
  <c r="AB32" i="3"/>
  <c r="AC31" i="3" s="1"/>
  <c r="AC33" i="3" s="1"/>
  <c r="I32" i="3"/>
  <c r="J31" i="3" s="1"/>
  <c r="J33" i="3" s="1"/>
  <c r="P32" i="3"/>
  <c r="Q31" i="3" s="1"/>
  <c r="Q33" i="3" s="1"/>
  <c r="X32" i="3"/>
  <c r="Y31" i="3" s="1"/>
  <c r="Y33" i="3" s="1"/>
  <c r="B51" i="3"/>
  <c r="AK32" i="3"/>
  <c r="G32" i="3"/>
  <c r="H31" i="3" s="1"/>
  <c r="H33" i="3" s="1"/>
  <c r="C32" i="3"/>
  <c r="D31" i="3" s="1"/>
  <c r="D33" i="3" s="1"/>
  <c r="AA32" i="3"/>
  <c r="AB31" i="3" s="1"/>
  <c r="AB33" i="3" s="1"/>
  <c r="AD32" i="3"/>
  <c r="AE31" i="3" s="1"/>
  <c r="AE33" i="3" s="1"/>
  <c r="F32" i="3"/>
  <c r="G31" i="3" s="1"/>
  <c r="G33" i="3" s="1"/>
  <c r="M32" i="3"/>
  <c r="N31" i="3" s="1"/>
  <c r="N33" i="3" s="1"/>
  <c r="V32" i="3"/>
  <c r="W31" i="3" s="1"/>
  <c r="W33" i="3" s="1"/>
  <c r="B23" i="3"/>
  <c r="B35" i="3" s="1"/>
  <c r="B36" i="3" s="1"/>
  <c r="C24" i="9" s="1"/>
  <c r="H32" i="3"/>
  <c r="I31" i="3" s="1"/>
  <c r="I33" i="3" s="1"/>
  <c r="Q32" i="3"/>
  <c r="R31" i="3" s="1"/>
  <c r="R33" i="3" s="1"/>
  <c r="Y32" i="3"/>
  <c r="Z31" i="3" s="1"/>
  <c r="Z33" i="3" s="1"/>
  <c r="AF32" i="3"/>
  <c r="AG31" i="3" s="1"/>
  <c r="AG33" i="3" s="1"/>
  <c r="N32" i="3"/>
  <c r="O31" i="3" s="1"/>
  <c r="O33" i="3" s="1"/>
  <c r="K32" i="3"/>
  <c r="L31" i="3" s="1"/>
  <c r="L33" i="3" s="1"/>
  <c r="AG32" i="3"/>
  <c r="AH31" i="3" s="1"/>
  <c r="AH33" i="3" s="1"/>
  <c r="S23" i="3"/>
  <c r="S51" i="3"/>
  <c r="S53" i="3" s="1"/>
  <c r="S56" i="3" s="1"/>
  <c r="AN32" i="3"/>
  <c r="AG51" i="3"/>
  <c r="AG53" i="3" s="1"/>
  <c r="AG56" i="3" s="1"/>
  <c r="AG23" i="3"/>
  <c r="L23" i="3"/>
  <c r="L51" i="3"/>
  <c r="L53" i="3" s="1"/>
  <c r="L56" i="3" s="1"/>
  <c r="E51" i="3"/>
  <c r="E53" i="3" s="1"/>
  <c r="E56" i="3" s="1"/>
  <c r="E23" i="3"/>
  <c r="E35" i="3" s="1"/>
  <c r="F23" i="3"/>
  <c r="F51" i="3"/>
  <c r="F53" i="3" s="1"/>
  <c r="F56" i="3" s="1"/>
  <c r="X23" i="3"/>
  <c r="X51" i="3"/>
  <c r="X53" i="3" s="1"/>
  <c r="X56" i="3" s="1"/>
  <c r="H51" i="3"/>
  <c r="H53" i="3" s="1"/>
  <c r="H56" i="3" s="1"/>
  <c r="H23" i="3"/>
  <c r="AB23" i="3"/>
  <c r="AB35" i="3" s="1"/>
  <c r="AB51" i="3"/>
  <c r="AB53" i="3" s="1"/>
  <c r="AB56" i="3" s="1"/>
  <c r="I23" i="3"/>
  <c r="I35" i="3" s="1"/>
  <c r="I51" i="3"/>
  <c r="I53" i="3" s="1"/>
  <c r="I56" i="3" s="1"/>
  <c r="N23" i="3"/>
  <c r="N51" i="3"/>
  <c r="N53" i="3" s="1"/>
  <c r="N56" i="3" s="1"/>
  <c r="AE23" i="3"/>
  <c r="AE51" i="3"/>
  <c r="AE53" i="3" s="1"/>
  <c r="AE56" i="3" s="1"/>
  <c r="O23" i="3"/>
  <c r="O51" i="3"/>
  <c r="O53" i="3" s="1"/>
  <c r="O56" i="3" s="1"/>
  <c r="I53" i="4"/>
  <c r="I58" i="4"/>
  <c r="I57" i="4"/>
  <c r="I66" i="4"/>
  <c r="I63" i="4"/>
  <c r="I46" i="4"/>
  <c r="C82" i="4"/>
  <c r="I60" i="4"/>
  <c r="I54" i="4"/>
  <c r="I61" i="4"/>
  <c r="I68" i="4"/>
  <c r="I51" i="4"/>
  <c r="I65" i="4"/>
  <c r="I45" i="4"/>
  <c r="I44" i="4"/>
  <c r="I56" i="4"/>
  <c r="I67" i="4"/>
  <c r="I49" i="4"/>
  <c r="I43" i="4"/>
  <c r="I50" i="4"/>
  <c r="C81" i="4"/>
  <c r="D31" i="4" s="1"/>
  <c r="Q51" i="3"/>
  <c r="Q53" i="3" s="1"/>
  <c r="Q56" i="3" s="1"/>
  <c r="Q23" i="3"/>
  <c r="G23" i="3"/>
  <c r="G51" i="3"/>
  <c r="G53" i="3" s="1"/>
  <c r="G56" i="3" s="1"/>
  <c r="U51" i="3"/>
  <c r="U53" i="3" s="1"/>
  <c r="U56" i="3" s="1"/>
  <c r="U23" i="3"/>
  <c r="AH23" i="3"/>
  <c r="AH51" i="3"/>
  <c r="AH53" i="3" s="1"/>
  <c r="AH56" i="3" s="1"/>
  <c r="C23" i="3"/>
  <c r="C51" i="3"/>
  <c r="C53" i="3" s="1"/>
  <c r="C56" i="3" s="1"/>
  <c r="Y51" i="3"/>
  <c r="Y53" i="3" s="1"/>
  <c r="Y56" i="3" s="1"/>
  <c r="Y23" i="3"/>
  <c r="D51" i="3"/>
  <c r="D53" i="3" s="1"/>
  <c r="D56" i="3" s="1"/>
  <c r="D23" i="3"/>
  <c r="K51" i="3"/>
  <c r="K53" i="3" s="1"/>
  <c r="K56" i="3" s="1"/>
  <c r="K23" i="3"/>
  <c r="AA23" i="3"/>
  <c r="AA35" i="3" s="1"/>
  <c r="AA51" i="3"/>
  <c r="AA53" i="3" s="1"/>
  <c r="AA56" i="3" s="1"/>
  <c r="AJ32" i="3"/>
  <c r="AK31" i="3" s="1"/>
  <c r="AK33" i="3" s="1"/>
  <c r="AQ18" i="11"/>
  <c r="AP55" i="11"/>
  <c r="AP99" i="11" s="1"/>
  <c r="AP53" i="11"/>
  <c r="AP97" i="11" s="1"/>
  <c r="AP56" i="11"/>
  <c r="AP100" i="11" s="1"/>
  <c r="AP54" i="11"/>
  <c r="AP98" i="11" s="1"/>
  <c r="AP52" i="11"/>
  <c r="AP96" i="11" s="1"/>
  <c r="AP51" i="11"/>
  <c r="AO59" i="11"/>
  <c r="AO11" i="11" s="1"/>
  <c r="AK35" i="3" l="1"/>
  <c r="AJ35" i="3"/>
  <c r="AH35" i="3"/>
  <c r="C35" i="3"/>
  <c r="C36" i="3" s="1"/>
  <c r="D24" i="9" s="1"/>
  <c r="AG35" i="3"/>
  <c r="K35" i="3"/>
  <c r="F35" i="3"/>
  <c r="AE35" i="3"/>
  <c r="I70" i="4"/>
  <c r="Y35" i="3"/>
  <c r="L35" i="3"/>
  <c r="R35" i="3"/>
  <c r="W35" i="3"/>
  <c r="D35" i="3"/>
  <c r="N35" i="3"/>
  <c r="X35" i="3"/>
  <c r="U77" i="4"/>
  <c r="D33" i="4"/>
  <c r="B85" i="4"/>
  <c r="G35" i="3"/>
  <c r="S35" i="3"/>
  <c r="AF35" i="3"/>
  <c r="U35" i="3"/>
  <c r="Q35" i="3"/>
  <c r="O35" i="3"/>
  <c r="B53" i="3"/>
  <c r="B56" i="3" s="1"/>
  <c r="L58" i="3" s="1"/>
  <c r="D58" i="3"/>
  <c r="V35" i="3"/>
  <c r="M35" i="3"/>
  <c r="J35" i="3"/>
  <c r="AD35" i="3"/>
  <c r="Z35" i="3"/>
  <c r="H35" i="3"/>
  <c r="P35" i="3"/>
  <c r="AC35" i="3"/>
  <c r="T35" i="3"/>
  <c r="AP59" i="11"/>
  <c r="AP11" i="11" s="1"/>
  <c r="AQ56" i="11"/>
  <c r="AQ100" i="11" s="1"/>
  <c r="AQ54" i="11"/>
  <c r="AQ98" i="11" s="1"/>
  <c r="AQ52" i="11"/>
  <c r="AQ57" i="11"/>
  <c r="AQ101" i="11" s="1"/>
  <c r="AQ55" i="11"/>
  <c r="AQ99" i="11" s="1"/>
  <c r="AQ53" i="11"/>
  <c r="AQ97" i="11" s="1"/>
  <c r="D36" i="3" l="1"/>
  <c r="B13" i="9"/>
  <c r="C13" i="9" s="1"/>
  <c r="D35" i="4"/>
  <c r="D85" i="4"/>
  <c r="U81" i="4"/>
  <c r="V81" i="4" s="1"/>
  <c r="D32" i="4"/>
  <c r="U83" i="4"/>
  <c r="AQ59" i="11"/>
  <c r="AQ11" i="11" s="1"/>
  <c r="E36" i="3" l="1"/>
  <c r="E24" i="9"/>
  <c r="F36" i="3" l="1"/>
  <c r="F24" i="9"/>
  <c r="G36" i="3" l="1"/>
  <c r="G24" i="9"/>
  <c r="H36" i="3" l="1"/>
  <c r="H24" i="9"/>
  <c r="I36" i="3" l="1"/>
  <c r="I24" i="9"/>
  <c r="J24" i="9" l="1"/>
  <c r="J36" i="3"/>
  <c r="K36" i="3" l="1"/>
  <c r="K24" i="9"/>
  <c r="L36" i="3" l="1"/>
  <c r="L24" i="9"/>
  <c r="M24" i="9" l="1"/>
  <c r="M36" i="3"/>
  <c r="N24" i="9" l="1"/>
  <c r="N36" i="3"/>
  <c r="O36" i="3" l="1"/>
  <c r="O24" i="9"/>
  <c r="P36" i="3" l="1"/>
  <c r="P24" i="9"/>
  <c r="Q24" i="9" l="1"/>
  <c r="Q36" i="3"/>
  <c r="R24" i="9" l="1"/>
  <c r="R36" i="3"/>
  <c r="S36" i="3" l="1"/>
  <c r="S24" i="9"/>
  <c r="T36" i="3" l="1"/>
  <c r="T24" i="9"/>
  <c r="U24" i="9" l="1"/>
  <c r="U36" i="3"/>
  <c r="V24" i="9" l="1"/>
  <c r="V36" i="3"/>
  <c r="W36" i="3" l="1"/>
  <c r="W24" i="9"/>
  <c r="X36" i="3" l="1"/>
  <c r="X24" i="9"/>
  <c r="Y24" i="9" l="1"/>
  <c r="Y36" i="3"/>
  <c r="Z24" i="9" l="1"/>
  <c r="Z36" i="3"/>
  <c r="AA36" i="3" l="1"/>
  <c r="AA24" i="9"/>
  <c r="AB36" i="3" l="1"/>
  <c r="AB24" i="9"/>
  <c r="AC24" i="9" l="1"/>
  <c r="AC36" i="3"/>
  <c r="AD24" i="9" l="1"/>
  <c r="AD36" i="3"/>
  <c r="AE36" i="3" l="1"/>
  <c r="AE24" i="9"/>
  <c r="AF36" i="3" l="1"/>
  <c r="AF24" i="9"/>
  <c r="J7" i="9" s="1"/>
  <c r="B54" i="9" s="1"/>
  <c r="B55" i="9" s="1"/>
  <c r="U84" i="4"/>
  <c r="V84" i="4" s="1"/>
  <c r="H81" i="4"/>
  <c r="U78" i="4"/>
  <c r="V78" i="4" s="1"/>
  <c r="B84" i="4"/>
  <c r="E84" i="4" s="1"/>
  <c r="F84" i="4" s="1"/>
  <c r="B83" i="4"/>
  <c r="E83" i="4" s="1"/>
  <c r="AG24" i="9" l="1"/>
  <c r="AG36" i="3"/>
  <c r="E85" i="4"/>
  <c r="F85" i="4" s="1"/>
  <c r="U87" i="4" s="1"/>
  <c r="V87" i="4" s="1"/>
  <c r="F83" i="4"/>
  <c r="U79" i="4"/>
  <c r="V79" i="4" s="1"/>
  <c r="D84" i="4"/>
  <c r="D83" i="4"/>
  <c r="U86" i="4"/>
  <c r="V86" i="4" s="1"/>
  <c r="U85" i="4"/>
  <c r="V85" i="4" s="1"/>
  <c r="U80" i="4"/>
  <c r="V80" i="4" s="1"/>
  <c r="AH24" i="9" l="1"/>
  <c r="AH36" i="3"/>
  <c r="D81" i="4"/>
  <c r="E81" i="4"/>
  <c r="I80" i="4"/>
  <c r="I82" i="4" s="1"/>
  <c r="H80" i="4"/>
  <c r="H82" i="4" s="1"/>
  <c r="AI24" i="9" l="1"/>
  <c r="AI36" i="3"/>
  <c r="AJ24" i="9" l="1"/>
  <c r="AJ36" i="3"/>
  <c r="AK24" i="9" l="1"/>
  <c r="AK36" i="3"/>
  <c r="AL24" i="9" s="1"/>
</calcChain>
</file>

<file path=xl/comments1.xml><?xml version="1.0" encoding="utf-8"?>
<comments xmlns="http://schemas.openxmlformats.org/spreadsheetml/2006/main">
  <authors>
    <author>Michal Mrva</author>
  </authors>
  <commentList>
    <comment ref="D16" authorId="0" shapeId="0">
      <text>
        <r>
          <rPr>
            <sz val="8"/>
            <color indexed="81"/>
            <rFont val="Tahoma"/>
            <family val="2"/>
            <charset val="238"/>
          </rPr>
          <t>Pri bunkách, ktoré majú v rohu červený trojuholník si môžete nechať zobraziť doplňujúci komentár (ak nad nimi chvíľu podržíte kurzor).</t>
        </r>
      </text>
    </comment>
  </commentList>
</comments>
</file>

<file path=xl/comments2.xml><?xml version="1.0" encoding="utf-8"?>
<comments xmlns="http://schemas.openxmlformats.org/spreadsheetml/2006/main">
  <authors>
    <author>Michal Mrva</author>
    <author>MŽP SR</author>
    <author>ab</author>
  </authors>
  <commentList>
    <comment ref="D1" authorId="0" shapeId="0">
      <text>
        <r>
          <rPr>
            <sz val="8"/>
            <color indexed="81"/>
            <rFont val="Tahoma"/>
            <family val="2"/>
            <charset val="238"/>
          </rPr>
          <t>V tomto riadku sa zobrazuje číslo typu žiadateľa podľa zaškrtnutého políčka</t>
        </r>
      </text>
    </comment>
    <comment ref="B3" authorId="0" shapeId="0">
      <text>
        <r>
          <rPr>
            <sz val="8"/>
            <color indexed="81"/>
            <rFont val="Tahoma"/>
            <family val="2"/>
            <charset val="238"/>
          </rPr>
          <t xml:space="preserve">(EÚ+ŠR)
</t>
        </r>
      </text>
    </comment>
    <comment ref="F5" authorId="0" shapeId="0">
      <text>
        <r>
          <rPr>
            <sz val="8"/>
            <color indexed="81"/>
            <rFont val="Tahoma"/>
            <family val="2"/>
            <charset val="238"/>
          </rPr>
          <t>% z oprávnených výdavkov</t>
        </r>
      </text>
    </comment>
    <comment ref="F20" authorId="0" shapeId="0">
      <text>
        <r>
          <rPr>
            <sz val="8"/>
            <color indexed="81"/>
            <rFont val="Tahoma"/>
            <family val="2"/>
            <charset val="238"/>
          </rPr>
          <t>Oprávnené výdavky pre projekty, ktoré nespadajú pod schému štátnej pomoci sú limitované výškou tzv. medzery vo financovaní.</t>
        </r>
      </text>
    </comment>
    <comment ref="O20" authorId="1" shapeId="0">
      <text>
        <r>
          <rPr>
            <sz val="8"/>
            <color indexed="81"/>
            <rFont val="Tahoma"/>
            <family val="2"/>
            <charset val="238"/>
          </rPr>
          <t>Oprávnené výdavky pre projekty, ktoré nespadajú pod schému štátnej pomoci sú limitované výškou tzv. medzery vo financovaní.</t>
        </r>
      </text>
    </comment>
    <comment ref="B27" authorId="2" shapeId="0">
      <text>
        <r>
          <rPr>
            <sz val="8"/>
            <color indexed="81"/>
            <rFont val="Tahoma"/>
            <family val="2"/>
            <charset val="238"/>
          </rPr>
          <t>Typ žiadateľa zvoľte kliknutím na krúžok.</t>
        </r>
      </text>
    </comment>
  </commentList>
</comments>
</file>

<file path=xl/comments3.xml><?xml version="1.0" encoding="utf-8"?>
<comments xmlns="http://schemas.openxmlformats.org/spreadsheetml/2006/main">
  <authors>
    <author>Michal Mrva</author>
    <author>ab</author>
    <author>Stvrtecky, Miroslav</author>
  </authors>
  <commentList>
    <comment ref="A6" authorId="0" shapeId="0">
      <text>
        <r>
          <rPr>
            <sz val="8"/>
            <color indexed="81"/>
            <rFont val="Tahoma"/>
            <family val="2"/>
            <charset val="238"/>
          </rPr>
          <t>Zahŕňa oprávnené i neoprávnené investičné výdavky</t>
        </r>
      </text>
    </comment>
    <comment ref="A8" authorId="1" shapeId="0">
      <text>
        <r>
          <rPr>
            <sz val="9"/>
            <color indexed="81"/>
            <rFont val="Tahoma"/>
            <family val="2"/>
            <charset val="238"/>
          </rPr>
          <t>Vyjadruje podiel diskontovaných čistých výnosov vstupujúcich do výpočtu medzery vo financovaní. Do výpočtu vstupuje podiel zodpovedajúci podielu oprávnených výdavkov na celkových výdavkoch.</t>
        </r>
      </text>
    </comment>
    <comment ref="B8" authorId="1" shapeId="0">
      <text>
        <r>
          <rPr>
            <sz val="9"/>
            <color indexed="81"/>
            <rFont val="Tahoma"/>
            <family val="2"/>
            <charset val="238"/>
          </rPr>
          <t>Vyjadruje podiel diskontovaných čistých výnosov vstupujúcich do výpočtu medzery vo financovaní. Do výpočtu vstupuje podiel zodpovedajúci podielu oprávnených výdavkov na celkových výdavkoch.</t>
        </r>
      </text>
    </comment>
    <comment ref="D12" authorId="2" shapeId="0">
      <text>
        <r>
          <rPr>
            <sz val="8"/>
            <color indexed="81"/>
            <rFont val="Tahoma"/>
            <family val="2"/>
            <charset val="238"/>
          </rPr>
          <t>Sem doplňte referenčné obdobie finančnej analýzy v zmysle prílohy č. 1 Metodiky pre vypracovanie finančnej analýzy.</t>
        </r>
      </text>
    </comment>
    <comment ref="D13" authorId="2" shapeId="0">
      <text>
        <r>
          <rPr>
            <sz val="8"/>
            <color indexed="81"/>
            <rFont val="Tahoma"/>
            <family val="2"/>
            <charset val="238"/>
          </rPr>
          <t>Sem zadajte prvý rok, v ktorom začne realizácia projektu.
Ostatné roky budú dopočítané automaticky.</t>
        </r>
      </text>
    </comment>
    <comment ref="D14" authorId="2" shapeId="0">
      <text>
        <r>
          <rPr>
            <sz val="8"/>
            <color indexed="81"/>
            <rFont val="Tahoma"/>
            <family val="2"/>
            <charset val="238"/>
          </rPr>
          <t>Sem zadajte počet rokov realizácie projektu podľa žiadosti o NFP.</t>
        </r>
      </text>
    </comment>
    <comment ref="A20" authorId="0" shapeId="0">
      <text>
        <r>
          <rPr>
            <sz val="8"/>
            <color indexed="81"/>
            <rFont val="Tahoma"/>
            <family val="2"/>
            <charset val="238"/>
          </rPr>
          <t xml:space="preserve">Pozostáva z vlastných zdrojov žiadateľa alebo z cudzích zdrojov (úver). V prípade čerpania úveru je potrebné zadať splátky úveru v hárku "Úver". 
Čerpanie úveru bude predstavovať kladný peňažný tok projektu. Neskôr, keď sa bude úver splácať, pôjde naopak o záporný peňažný tok (uvedený v riadkoch Splátky úveru).
V tomto riadku je výška spolufinancovania žiadateľa uvedená </t>
        </r>
        <r>
          <rPr>
            <b/>
            <sz val="8"/>
            <color indexed="81"/>
            <rFont val="Tahoma"/>
            <family val="2"/>
            <charset val="238"/>
          </rPr>
          <t>v stálych cenách</t>
        </r>
        <r>
          <rPr>
            <sz val="8"/>
            <color indexed="81"/>
            <rFont val="Tahoma"/>
            <family val="2"/>
            <charset val="238"/>
          </rPr>
          <t>. Nezhoduje sa preto s výškou spolufinancovania, ktorá je v hárku "Investičné výdavky", keďže táto je uvedená v bežných cenách (skutočná výška nenávratného finančného príspevku, ktorú žiadateľ získa počas jednotlivých rokov).</t>
        </r>
      </text>
    </comment>
    <comment ref="A25" authorId="0" shapeId="0">
      <text>
        <r>
          <rPr>
            <sz val="8"/>
            <color indexed="81"/>
            <rFont val="Tahoma"/>
            <family val="2"/>
            <charset val="238"/>
          </rPr>
          <t xml:space="preserve">Celkové oprávnené investičné výdavky prepočítané na </t>
        </r>
        <r>
          <rPr>
            <b/>
            <sz val="8"/>
            <color indexed="81"/>
            <rFont val="Tahoma"/>
            <family val="2"/>
            <charset val="238"/>
          </rPr>
          <t>stále ceny</t>
        </r>
        <r>
          <rPr>
            <sz val="8"/>
            <color indexed="81"/>
            <rFont val="Tahoma"/>
            <family val="2"/>
            <charset val="238"/>
          </rPr>
          <t xml:space="preserve"> k prvému roku začatia investičnej výstavby.
Suma zahŕňa i rezervu na stavebné práce.</t>
        </r>
      </text>
    </comment>
    <comment ref="A26" authorId="0" shapeId="0">
      <text>
        <r>
          <rPr>
            <sz val="8"/>
            <color indexed="81"/>
            <rFont val="Tahoma"/>
            <family val="2"/>
            <charset val="238"/>
          </rPr>
          <t xml:space="preserve">Neoprávnené investičné výdavky prepočítané na </t>
        </r>
        <r>
          <rPr>
            <b/>
            <sz val="8"/>
            <color indexed="81"/>
            <rFont val="Tahoma"/>
            <family val="2"/>
            <charset val="238"/>
          </rPr>
          <t>stále ceny</t>
        </r>
        <r>
          <rPr>
            <sz val="8"/>
            <color indexed="81"/>
            <rFont val="Tahoma"/>
            <family val="2"/>
            <charset val="238"/>
          </rPr>
          <t xml:space="preserve"> k prvému roku začatia investičnej výstavby.
Suma zahŕňa i rezervu na stavebné práce.</t>
        </r>
      </text>
    </comment>
    <comment ref="A27" authorId="0" shapeId="0">
      <text>
        <r>
          <rPr>
            <sz val="8"/>
            <color indexed="81"/>
            <rFont val="Tahoma"/>
            <family val="2"/>
            <charset val="238"/>
          </rPr>
          <t xml:space="preserve">Vyplňte v prípade, ak projekt v priebehu svojej životnosti vyžaduje výmenu zariadenia s kratšou životnosťou.
Príklad: Pri čistiarňach odpadových vôd môžu mať  mechanické časti čistiarne životnosť 15 rokov a stavebná časť čistiarne životnosť 30 rokov. Nakoľko stavebná časť tvorí hlavnú časť projektu, doba ekonomickej životnosti projektu a referenčné obdobie finančnej analýzy boli stanovené na 30 rokov. V 15tom roku prevádzky bude preto potrebné kalkulovať s výmenou mechanických častí čistiarne. Náklady spojené s výmenou nebudú v projekte vystupovať ako prevádzkový náklad, ale budú uvedené v tomto riadku.
</t>
        </r>
      </text>
    </comment>
    <comment ref="A31" authorId="0" shapeId="0">
      <text>
        <r>
          <rPr>
            <sz val="8"/>
            <color indexed="81"/>
            <rFont val="Tahoma"/>
            <family val="2"/>
            <charset val="238"/>
          </rPr>
          <t>Zvýšenie dane z príjmu, ktoré vznikne vplyvom realizácie projektu.
Predpokladá sa, že žiadateľ nebude z iných podnikateľských aktivít dosahovať stratu.</t>
        </r>
      </text>
    </comment>
    <comment ref="A35" authorId="0" shapeId="0">
      <text>
        <r>
          <rPr>
            <sz val="8"/>
            <color indexed="81"/>
            <rFont val="Tahoma"/>
            <family val="2"/>
            <charset val="238"/>
          </rPr>
          <t xml:space="preserve">Peňažné toky v každom roku predstavujú rozdiel medzi výdavkami, ktoré je potrebné vynaložiť na projekt a príjmami, ktoré sa získajú z projektu. Peňažné toky z projektu by mali byť v každom roku kladné, záporný peňažný tok v jednom roku je však možné vykryť kladným peňažným tokom v predchádzajúcom roku.
</t>
        </r>
      </text>
    </comment>
    <comment ref="A36" authorId="0" shapeId="0">
      <text>
        <r>
          <rPr>
            <sz val="8"/>
            <color indexed="81"/>
            <rFont val="Tahoma"/>
            <family val="2"/>
          </rPr>
          <t xml:space="preserve">Kumulované peňažné toky sú súčtom všetkých kladných aj záporných tokov projektu v predchádzajúcich rokoch. Ak sú kumulované peňažné toky kladné vo všetkých rokoch, možno predpokladať, že v každom roku bude zabezpečené dostatočné finančné krytie, aby projekt mohol fungovať. Ak sú kumulované peňažné toky v niektorom roku záporné, bude potrebné popísať, ako sa zabezpečia chýbajúce finančné prostriedky. 
Ak vznikne v niektorom roku záporný kumulovaný peňažný tok (bude označený červenou farbou), bude potrebné popísať, ako budú zabezpečené finančné prostriedky na prevádzku projektu v danom roku. </t>
        </r>
      </text>
    </comment>
    <comment ref="A44" authorId="0" shapeId="0">
      <text>
        <r>
          <rPr>
            <sz val="8"/>
            <color indexed="81"/>
            <rFont val="Tahoma"/>
            <family val="2"/>
            <charset val="238"/>
          </rPr>
          <t xml:space="preserve">Suma rezervy na stavebné práce prepočítaná na </t>
        </r>
        <r>
          <rPr>
            <b/>
            <sz val="8"/>
            <color indexed="81"/>
            <rFont val="Tahoma"/>
            <family val="2"/>
            <charset val="238"/>
          </rPr>
          <t>stále ceny</t>
        </r>
        <r>
          <rPr>
            <sz val="8"/>
            <color indexed="81"/>
            <rFont val="Tahoma"/>
            <family val="2"/>
            <charset val="238"/>
          </rPr>
          <t xml:space="preserve"> (k prvému roku začatia investičnej výstavby).</t>
        </r>
      </text>
    </comment>
    <comment ref="A46" authorId="0" shapeId="0">
      <text>
        <r>
          <rPr>
            <sz val="8"/>
            <color indexed="81"/>
            <rFont val="Tahoma"/>
            <family val="2"/>
            <charset val="238"/>
          </rPr>
          <t xml:space="preserve">Uveďte zostatkovú hodnotu projektu na konci referenčného obdobia finančnej analýzy.
Zostatkovú hodnotu uvádzajte vždy v poslednom roku referenčného obdobia finančnej analýzy.
</t>
        </r>
      </text>
    </comment>
    <comment ref="A47" authorId="0" shapeId="0">
      <text>
        <r>
          <rPr>
            <sz val="9"/>
            <color indexed="81"/>
            <rFont val="Tahoma"/>
            <family val="2"/>
            <charset val="238"/>
          </rPr>
          <t>Uvádza sa tu aktuálna zostatková hodnota existujúceho majetku, ktorý sa využíva pre potreby projektu. Aktuálna zostatková hodnota sa zadáva pre ten rok, ku ktorému je určená (zvyčajne rok kedy sa spracováva finančná analýza). 
Pozor: Vypĺňa sa len v prípade, ak sa využíva započítanie zostatkovej hodnoty existujúcej infraštruktúry do investičných výdavkov projektu.</t>
        </r>
      </text>
    </comment>
    <comment ref="A48" authorId="0" shapeId="0">
      <text>
        <r>
          <rPr>
            <sz val="8"/>
            <color indexed="81"/>
            <rFont val="Tahoma"/>
            <family val="2"/>
            <charset val="238"/>
          </rPr>
          <t xml:space="preserve">Daňové odpisy slúžia na výpočet výšky dane z príjmu. Je potrebné zadať vstupnú cenu majetku na liste Odpisy - daňové.
</t>
        </r>
      </text>
    </comment>
    <comment ref="A50" authorId="0" shapeId="0">
      <text>
        <r>
          <rPr>
            <sz val="8"/>
            <color indexed="81"/>
            <rFont val="Tahoma"/>
            <family val="2"/>
          </rPr>
          <t>Príjmy z prevádzky + zostatková hodnota - (investičné výdavky + obnova zariadenia s kratšou životnosťou + výdavky na prevádzku)</t>
        </r>
      </text>
    </comment>
    <comment ref="A51" authorId="0" shapeId="0">
      <text>
        <r>
          <rPr>
            <sz val="8"/>
            <color indexed="81"/>
            <rFont val="Tahoma"/>
            <family val="2"/>
          </rPr>
          <t xml:space="preserve">Príjmy z prevádzky + zostatková hodnota - (spolufinancovanie žiadateľa + obnova zariadenia s kratšou životnosťou + výdavky na prevádzku)
</t>
        </r>
      </text>
    </comment>
    <comment ref="B58" authorId="0" shapeId="0">
      <text>
        <r>
          <rPr>
            <sz val="8"/>
            <color indexed="81"/>
            <rFont val="Tahoma"/>
            <family val="2"/>
            <charset val="238"/>
          </rPr>
          <t xml:space="preserve">Vnútorná miera výnosnosti bez zarátania nenávratného finančného príspevku
</t>
        </r>
      </text>
    </comment>
    <comment ref="D58" authorId="0" shapeId="0">
      <text>
        <r>
          <rPr>
            <sz val="8"/>
            <color indexed="81"/>
            <rFont val="Tahoma"/>
            <family val="2"/>
            <charset val="238"/>
          </rPr>
          <t>Vnútorná miera výnosnosti so zarátaním nenávratného finančného príspevku</t>
        </r>
      </text>
    </comment>
    <comment ref="M58" authorId="0" shapeId="0">
      <text>
        <r>
          <rPr>
            <sz val="8"/>
            <color indexed="81"/>
            <rFont val="Tahoma"/>
            <family val="2"/>
            <charset val="238"/>
          </rPr>
          <t>Vyjadruje priemernú ročnú výšku príjmov z prevádzky, ktorá bude postačujúca na pokrytie úhrady prevádzkových výdavkov a obnovu zariadenia s kratšou dobou životnosti. 
Nezohľadňuje sa, v ktorom roku peňažné toky plynú (peňažné toky nie sú diskontované).</t>
        </r>
      </text>
    </comment>
  </commentList>
</comments>
</file>

<file path=xl/comments4.xml><?xml version="1.0" encoding="utf-8"?>
<comments xmlns="http://schemas.openxmlformats.org/spreadsheetml/2006/main">
  <authors>
    <author>Michal Mrva</author>
    <author>MŽP SR</author>
  </authors>
  <commentList>
    <comment ref="E6" authorId="0" shapeId="0">
      <text>
        <r>
          <rPr>
            <sz val="8"/>
            <color indexed="81"/>
            <rFont val="Tahoma"/>
            <family val="2"/>
            <charset val="238"/>
          </rPr>
          <t>Pre zabezpečenie správneho prepočtu je dôležité, aby bola rezerva na stavebné práce uvedená v tomto riadku</t>
        </r>
      </text>
    </comment>
    <comment ref="C8" authorId="0" shapeId="0">
      <text>
        <r>
          <rPr>
            <sz val="8"/>
            <color indexed="81"/>
            <rFont val="Tahoma"/>
            <family val="2"/>
            <charset val="238"/>
          </rPr>
          <t>v tomto riadku uvádza žiadateľ DPH len v prípade, pokiaľ má nárok na vrátenie DPH (je platcom DPH)</t>
        </r>
      </text>
    </comment>
    <comment ref="A40" authorId="1" shapeId="0">
      <text>
        <r>
          <rPr>
            <sz val="9"/>
            <color indexed="81"/>
            <rFont val="Segoe UI"/>
            <family val="2"/>
            <charset val="238"/>
          </rPr>
          <t>Vyberte príslušnú skupinu oprávnených výdavkov.</t>
        </r>
      </text>
    </comment>
    <comment ref="F40" authorId="0" shapeId="0">
      <text>
        <r>
          <rPr>
            <sz val="8"/>
            <color indexed="81"/>
            <rFont val="Tahoma"/>
            <family val="2"/>
            <charset val="238"/>
          </rPr>
          <t>Oprávnené výdavky vo výške ako sú zadávané do ITMS, resp. do žiadosti.
Oprávnené výdavky pre projekty, ktoré nespadajú pod schému štátnej pomoci sú limitované výškou tzv. medzery vo financovaní.</t>
        </r>
      </text>
    </comment>
    <comment ref="B41" authorId="1" shapeId="0">
      <text>
        <r>
          <rPr>
            <sz val="9"/>
            <color indexed="81"/>
            <rFont val="Segoe UI"/>
            <family val="2"/>
            <charset val="238"/>
          </rPr>
          <t>Uveďte názov hlavnej aktivity projektu.</t>
        </r>
      </text>
    </comment>
    <comment ref="B48" authorId="1" shapeId="0">
      <text>
        <r>
          <rPr>
            <sz val="9"/>
            <color indexed="81"/>
            <rFont val="Segoe UI"/>
            <family val="2"/>
            <charset val="238"/>
          </rPr>
          <t>Uveďte názov hlavnej aktivity projektu.</t>
        </r>
      </text>
    </comment>
    <comment ref="B55" authorId="1" shapeId="0">
      <text>
        <r>
          <rPr>
            <sz val="9"/>
            <color indexed="81"/>
            <rFont val="Segoe UI"/>
            <family val="2"/>
            <charset val="238"/>
          </rPr>
          <t>Uveďte názov hlavnej aktivity projektu.</t>
        </r>
      </text>
    </comment>
    <comment ref="A69" authorId="0" shapeId="0">
      <text>
        <r>
          <rPr>
            <sz val="8"/>
            <color indexed="81"/>
            <rFont val="Tahoma"/>
            <family val="2"/>
            <charset val="238"/>
          </rPr>
          <t>Táto položka zahŕňa aj DPH, ktorá sa v tabuľke 13a.) uvádza na samostatnom riadku, pokiaľ má žiadateľ nárok na vrátenie DPH (je platcom DPH)</t>
        </r>
      </text>
    </comment>
    <comment ref="A73" authorId="0" shapeId="0">
      <text>
        <r>
          <rPr>
            <sz val="8"/>
            <color indexed="81"/>
            <rFont val="Tahoma"/>
            <family val="2"/>
            <charset val="238"/>
          </rPr>
          <t>% z oprávnených výdavkov</t>
        </r>
      </text>
    </comment>
    <comment ref="A90" authorId="0" shapeId="0">
      <text>
        <r>
          <rPr>
            <sz val="8"/>
            <color indexed="81"/>
            <rFont val="Tahoma"/>
            <family val="2"/>
            <charset val="238"/>
          </rPr>
          <t>Percento ročnej inflácie zakalkulované v investičných výdavkoch</t>
        </r>
      </text>
    </comment>
  </commentList>
</comments>
</file>

<file path=xl/comments5.xml><?xml version="1.0" encoding="utf-8"?>
<comments xmlns="http://schemas.openxmlformats.org/spreadsheetml/2006/main">
  <authors>
    <author>Michal Mrva</author>
  </authors>
  <commentList>
    <comment ref="C3" authorId="0" shapeId="0">
      <text>
        <r>
          <rPr>
            <sz val="8"/>
            <color indexed="81"/>
            <rFont val="Tahoma"/>
            <family val="2"/>
            <charset val="238"/>
          </rPr>
          <t>Uveďte jednotku množstva - môžete prepísať názov riadku (napr.  namiesto Množstvo napíšete "tony" alebo "drevná štiepka v tonách")</t>
        </r>
      </text>
    </comment>
    <comment ref="B5" authorId="0" shapeId="0">
      <text>
        <r>
          <rPr>
            <sz val="8"/>
            <color indexed="81"/>
            <rFont val="Tahoma"/>
            <family val="2"/>
            <charset val="238"/>
          </rPr>
          <t>Uveďte o aký materiál sa jedná - môžete prepísať názov riadku (napr. na "drevná štiepka")</t>
        </r>
      </text>
    </comment>
    <comment ref="C19" authorId="0" shapeId="0">
      <text>
        <r>
          <rPr>
            <sz val="8"/>
            <color indexed="81"/>
            <rFont val="Tahoma"/>
            <family val="2"/>
            <charset val="238"/>
          </rPr>
          <t>Je možné že vo Vašom projekte budete kalkulovať s viac ako štyrmi položkami spotreby materiálu. V takom prípade môžete doplniť vlastné položky spotreby materiálu (bude však potrebné upraviť sumárny vzorec) alebo môžete spotrebu materiálu vykalkulovať na samostatnom liste.</t>
        </r>
      </text>
    </comment>
    <comment ref="B43" authorId="0" shapeId="0">
      <text>
        <r>
          <rPr>
            <sz val="8"/>
            <color indexed="81"/>
            <rFont val="Tahoma"/>
            <family val="2"/>
            <charset val="238"/>
          </rPr>
          <t>Uveďte o aké výdavky sa jedná (môžete prepísať názov riadku).</t>
        </r>
      </text>
    </comment>
  </commentList>
</comments>
</file>

<file path=xl/comments6.xml><?xml version="1.0" encoding="utf-8"?>
<comments xmlns="http://schemas.openxmlformats.org/spreadsheetml/2006/main">
  <authors>
    <author>Michal Mrva</author>
  </authors>
  <commentList>
    <comment ref="A8" authorId="0" shapeId="0">
      <text>
        <r>
          <rPr>
            <sz val="8"/>
            <color indexed="81"/>
            <rFont val="Tahoma"/>
            <family val="2"/>
            <charset val="238"/>
          </rPr>
          <t>Uveďte celkovú sumu, ktorá bude z poskytnutého úveru čerpaná v danom roku.</t>
        </r>
      </text>
    </comment>
  </commentList>
</comments>
</file>

<file path=xl/comments7.xml><?xml version="1.0" encoding="utf-8"?>
<comments xmlns="http://schemas.openxmlformats.org/spreadsheetml/2006/main">
  <authors>
    <author>Stvrtecky, Miroslav</author>
  </authors>
  <commentList>
    <comment ref="A7" authorId="0" shapeId="0">
      <text>
        <r>
          <rPr>
            <sz val="8"/>
            <color indexed="81"/>
            <rFont val="Tahoma"/>
            <family val="2"/>
            <charset val="238"/>
          </rPr>
          <t>Metóda zrýchleného odpisovania je pre daňové účely možná len pre odpisové skupiny 2 a 3.</t>
        </r>
      </text>
    </comment>
  </commentList>
</comments>
</file>

<file path=xl/comments8.xml><?xml version="1.0" encoding="utf-8"?>
<comments xmlns="http://schemas.openxmlformats.org/spreadsheetml/2006/main">
  <authors>
    <author>Michal Mrva</author>
  </authors>
  <commentList>
    <comment ref="L4" authorId="0" shapeId="0">
      <text>
        <r>
          <rPr>
            <sz val="8"/>
            <color indexed="81"/>
            <rFont val="Tahoma"/>
            <family val="2"/>
            <charset val="238"/>
          </rPr>
          <t>V prvých rokoch prevádzky ešte napr. nemusia byť na kanalizáciu napojení všetky obyvatelia ale aj tak je nevyhnutné vynakladať prevádzkové výdavky</t>
        </r>
      </text>
    </comment>
    <comment ref="B12" authorId="0" shapeId="0">
      <text>
        <r>
          <rPr>
            <sz val="8"/>
            <color indexed="81"/>
            <rFont val="Tahoma"/>
            <family val="2"/>
            <charset val="238"/>
          </rPr>
          <t xml:space="preserve">Je uvedené v bežných cenách
Výšku spolufinancovania žiadateľa možno porovnať s výškou úveru. Ak financujete celý projekt prostredníctvom úveru, môže poslúžiť pre kontrolu, či ste správne zadali výšku úveru.
</t>
        </r>
      </text>
    </comment>
  </commentList>
</comments>
</file>

<file path=xl/comments9.xml><?xml version="1.0" encoding="utf-8"?>
<comments xmlns="http://schemas.openxmlformats.org/spreadsheetml/2006/main">
  <authors>
    <author>Michal Mrva</author>
  </authors>
  <commentList>
    <comment ref="C19" authorId="0" shapeId="0">
      <text>
        <r>
          <rPr>
            <sz val="8"/>
            <color indexed="81"/>
            <rFont val="Tahoma"/>
            <family val="2"/>
            <charset val="238"/>
          </rPr>
          <t>Začiatočné roky odpisovania</t>
        </r>
      </text>
    </comment>
    <comment ref="C63" authorId="0" shapeId="0">
      <text>
        <r>
          <rPr>
            <sz val="8"/>
            <color indexed="81"/>
            <rFont val="Tahoma"/>
            <family val="2"/>
            <charset val="238"/>
          </rPr>
          <t>Začiatočné roky odpisovania</t>
        </r>
      </text>
    </comment>
    <comment ref="C108" authorId="0" shapeId="0">
      <text>
        <r>
          <rPr>
            <sz val="8"/>
            <color indexed="81"/>
            <rFont val="Tahoma"/>
            <family val="2"/>
            <charset val="238"/>
          </rPr>
          <t>Začiatočné roky odpisovania</t>
        </r>
      </text>
    </comment>
    <comment ref="C152" authorId="0" shapeId="0">
      <text>
        <r>
          <rPr>
            <sz val="8"/>
            <color indexed="81"/>
            <rFont val="Tahoma"/>
            <family val="2"/>
            <charset val="238"/>
          </rPr>
          <t>Začiatočné roky odpisovania</t>
        </r>
      </text>
    </comment>
    <comment ref="C197" authorId="0" shapeId="0">
      <text>
        <r>
          <rPr>
            <sz val="8"/>
            <color indexed="81"/>
            <rFont val="Tahoma"/>
            <family val="2"/>
            <charset val="238"/>
          </rPr>
          <t>Začiatočné roky odpisovania</t>
        </r>
      </text>
    </comment>
    <comment ref="C236" authorId="0" shapeId="0">
      <text>
        <r>
          <rPr>
            <sz val="8"/>
            <color indexed="81"/>
            <rFont val="Tahoma"/>
            <family val="2"/>
            <charset val="238"/>
          </rPr>
          <t>Začiatočné roky odpisovania</t>
        </r>
      </text>
    </comment>
  </commentList>
</comments>
</file>

<file path=xl/sharedStrings.xml><?xml version="1.0" encoding="utf-8"?>
<sst xmlns="http://schemas.openxmlformats.org/spreadsheetml/2006/main" count="302" uniqueCount="220">
  <si>
    <t>Čisté výnosy</t>
  </si>
  <si>
    <t>Diskontný faktor</t>
  </si>
  <si>
    <t>Názov projektu:</t>
  </si>
  <si>
    <t>Žiadateľ:</t>
  </si>
  <si>
    <t>Číslo projektu:</t>
  </si>
  <si>
    <t>Percento nárastu prev. výdavkov</t>
  </si>
  <si>
    <t>Percento nárastu prev. príjmov</t>
  </si>
  <si>
    <t>Percento nárastu čistých výnosov</t>
  </si>
  <si>
    <t>Kladné peňažné toky</t>
  </si>
  <si>
    <t>Daň z príjmu</t>
  </si>
  <si>
    <t>Doplňujúce údaje</t>
  </si>
  <si>
    <t>Záporné peňažné toky</t>
  </si>
  <si>
    <t>Obnova zariadenia s kratšou životnosťou</t>
  </si>
  <si>
    <t>Celkové peňažné toky</t>
  </si>
  <si>
    <t>Odpisy</t>
  </si>
  <si>
    <t>Peňažné toky s grantom</t>
  </si>
  <si>
    <t>Peňažné toky bez grantu</t>
  </si>
  <si>
    <t>VMV/B</t>
  </si>
  <si>
    <t>VMV/C</t>
  </si>
  <si>
    <t xml:space="preserve">Spotreba materiálu </t>
  </si>
  <si>
    <t>Priame mzdy vrátane odvodov</t>
  </si>
  <si>
    <t xml:space="preserve">Opravy a údržba </t>
  </si>
  <si>
    <t xml:space="preserve">Spotreba energií   </t>
  </si>
  <si>
    <t>Množstvo</t>
  </si>
  <si>
    <t>Cena za jednotku</t>
  </si>
  <si>
    <t>množstvo x cena</t>
  </si>
  <si>
    <t>Počet pracovníkov</t>
  </si>
  <si>
    <t>Mesačná mzda</t>
  </si>
  <si>
    <t>Odpisová skupina</t>
  </si>
  <si>
    <t xml:space="preserve"> Doba odpisovania</t>
  </si>
  <si>
    <t>Vyberte metódu odpisovania</t>
  </si>
  <si>
    <t>Vstupná cena v jednotlivých rokoch</t>
  </si>
  <si>
    <t>Spolu</t>
  </si>
  <si>
    <t>Koef. dalsie roky</t>
  </si>
  <si>
    <t>Zostatkova cena na konci roku</t>
  </si>
  <si>
    <t>Koef. prvy rok</t>
  </si>
  <si>
    <t>Odp. skup.</t>
  </si>
  <si>
    <t>Spolu 2.sk</t>
  </si>
  <si>
    <t>Spolu 3.sk</t>
  </si>
  <si>
    <t>Suma odpisov v jednotlivých rokoch</t>
  </si>
  <si>
    <t xml:space="preserve"> Doba odp.</t>
  </si>
  <si>
    <t>Odpis v prvom roku</t>
  </si>
  <si>
    <t>1-Rovnomerné odpisovanie    2-Zrýchlené odpisovanie</t>
  </si>
  <si>
    <t>Odpisy - daňové</t>
  </si>
  <si>
    <t>Splátky úveru</t>
  </si>
  <si>
    <t>Výška odvodov zamestnávateľa</t>
  </si>
  <si>
    <t>Výška medzery vo financovaní (finančného gapu)</t>
  </si>
  <si>
    <t>Splátky úveru - istina</t>
  </si>
  <si>
    <t>Splátky úveru - úrok</t>
  </si>
  <si>
    <t>Spolufinancovanie žiadateľa</t>
  </si>
  <si>
    <t>Finančná analýza projektu - tabuľková časť</t>
  </si>
  <si>
    <t>Zostatková hodnota majetku</t>
  </si>
  <si>
    <t>Neoprávnené investičné výdavky</t>
  </si>
  <si>
    <t>Diskontované investičné výdavky</t>
  </si>
  <si>
    <t>Investičné výdavky bez rezervy</t>
  </si>
  <si>
    <t>Iné výdavky 1</t>
  </si>
  <si>
    <t>Iné výdavky 2</t>
  </si>
  <si>
    <t>Iné výdavky 3</t>
  </si>
  <si>
    <t>Verejný sektor</t>
  </si>
  <si>
    <t>VÚC</t>
  </si>
  <si>
    <t>organizácia štátnej správy</t>
  </si>
  <si>
    <t>Zvoľte typ žiadateľa</t>
  </si>
  <si>
    <t>Kód typu žiadateľa</t>
  </si>
  <si>
    <t>EÚ</t>
  </si>
  <si>
    <t>ŠR</t>
  </si>
  <si>
    <t>Žiadateľ</t>
  </si>
  <si>
    <t>Podiel zdrojov EÚ</t>
  </si>
  <si>
    <t>Podiel zdrojov ŠR</t>
  </si>
  <si>
    <t>Typ zdrojov žiadateľa</t>
  </si>
  <si>
    <t>Projekt spadá pod schému</t>
  </si>
  <si>
    <t>Príjmy z prevádzky</t>
  </si>
  <si>
    <t>Výdavky na prevádzku</t>
  </si>
  <si>
    <t>Názov skupiny výdavkov</t>
  </si>
  <si>
    <t>Rezerva na stavebné práce</t>
  </si>
  <si>
    <t>Percentuálne rozdelenie investičných výdavkov na jednotlivé roky realizácie projektu</t>
  </si>
  <si>
    <t>Rok</t>
  </si>
  <si>
    <t>Neoprávnené výdavky
%</t>
  </si>
  <si>
    <t>Prepočet investičných výdavkov na stále ceny</t>
  </si>
  <si>
    <t>Miera inflácie</t>
  </si>
  <si>
    <t>Odúročiteľ</t>
  </si>
  <si>
    <t>Oprávnené investičné výdavky</t>
  </si>
  <si>
    <t>Intenzita pomoci  (v %)</t>
  </si>
  <si>
    <t>14. Zdroje financovania projektu:</t>
  </si>
  <si>
    <t>Kumulované toky s grantom</t>
  </si>
  <si>
    <t>Kumulované toky bez grantu</t>
  </si>
  <si>
    <t>Pomocný výpočet-doba návratnosti s gr.</t>
  </si>
  <si>
    <t>Pomocný výpočet-doba návratnosti bez gr.</t>
  </si>
  <si>
    <t>Doba návratnosti bez grantu</t>
  </si>
  <si>
    <t>Doba návratnosti s grantom</t>
  </si>
  <si>
    <t>Úroková sadzba úveru</t>
  </si>
  <si>
    <t>Pomocný výpočet - (čerpanie + splátky úveru)</t>
  </si>
  <si>
    <t>Čerpanie úveru</t>
  </si>
  <si>
    <t>splátka spolu</t>
  </si>
  <si>
    <t>istina</t>
  </si>
  <si>
    <t>úrok</t>
  </si>
  <si>
    <t>Bod zvratu</t>
  </si>
  <si>
    <t>Pomocný výpočet -  pre daň z príjmu</t>
  </si>
  <si>
    <t>Finančný plán (v bežných cenách)</t>
  </si>
  <si>
    <t>Výška pomoci z celkových oprávnených výdavkov</t>
  </si>
  <si>
    <t>Režijné výdavky</t>
  </si>
  <si>
    <t>Zostatková hodnota</t>
  </si>
  <si>
    <t>Splácanie istiny úveru</t>
  </si>
  <si>
    <t>Celkové spolufinancovanie žiadateľa</t>
  </si>
  <si>
    <t>Príjmy mínus Výdavky</t>
  </si>
  <si>
    <t>Zhoduje sa výška čerpania úveru s výškou splatenej istiny</t>
  </si>
  <si>
    <t>Žiadateľ čerpá úver</t>
  </si>
  <si>
    <t>Zostatková hodnota vyplnená</t>
  </si>
  <si>
    <t>Kontrola sa nevykonáva pre prvé 3 roky od začiatku realizácie</t>
  </si>
  <si>
    <t>Sú v každom roku prevádzkové príjmy vyššie ako výdavky?</t>
  </si>
  <si>
    <t>Sú v každom roku akumulované peňažné toky kladné?</t>
  </si>
  <si>
    <t>Kontrolný list</t>
  </si>
  <si>
    <t>- či bola zadaná zostatková hodnota</t>
  </si>
  <si>
    <t>Kontroluje sa:</t>
  </si>
  <si>
    <t>Kontrola prebehla bez hlásení.</t>
  </si>
  <si>
    <t>V tejto oblasti sa automaticky zobrazia hlásenia kontroly</t>
  </si>
  <si>
    <t>- či v niektorom roku prevádzky prevyšujú výdavky na prevádzku príjmy z prevádzky</t>
  </si>
  <si>
    <t>Táto kontrola slúži len ako upozornenie na možné nezrovnalosti vo finančnej analýze a pokiaľ sa zobrazí niektoré z hlásení kontroly, nemusí to znamenať, že sa niekde vyskytla chyba (napr. pokiaľ viete, že majetok obstaraný v rámci projektu nebude mať zostatkovú hodnotu, môžete hlásenie z kontroly ignorovať).</t>
  </si>
  <si>
    <t>Text hlásení z kontroly</t>
  </si>
  <si>
    <t>Výška NFP celkom</t>
  </si>
  <si>
    <r>
      <t xml:space="preserve">Údaje uvádzajte </t>
    </r>
    <r>
      <rPr>
        <b/>
        <i/>
        <sz val="10"/>
        <rFont val="Arial Narrow"/>
        <family val="2"/>
        <charset val="238"/>
      </rPr>
      <t>v EUR</t>
    </r>
  </si>
  <si>
    <t>Oprávnené výdavky
(v EUR)</t>
  </si>
  <si>
    <t>Neoprávnené výdavky
(v EUR)</t>
  </si>
  <si>
    <t>Celkové výdavky
(v EUR)</t>
  </si>
  <si>
    <t>Celkové výdavky projektu (v EUR)</t>
  </si>
  <si>
    <t>Požadovaná výška nenávratného finančného príspevku (v EUR)</t>
  </si>
  <si>
    <t>Všetky údaje je potrebné uvádzať v EUR.</t>
  </si>
  <si>
    <t>Pevne určená intenzita pomoci</t>
  </si>
  <si>
    <t>NFP</t>
  </si>
  <si>
    <t>COV</t>
  </si>
  <si>
    <t>ITMS</t>
  </si>
  <si>
    <t>FA</t>
  </si>
  <si>
    <t>Rozdiel</t>
  </si>
  <si>
    <t>Nenávratný fin. príspevok</t>
  </si>
  <si>
    <t>Iné neoprávnené výdavky</t>
  </si>
  <si>
    <t>DPH</t>
  </si>
  <si>
    <t>Výška čerpaného úveru postačuje na spolufinancovanie opr. výdavkov</t>
  </si>
  <si>
    <t>Percento NFP</t>
  </si>
  <si>
    <t>Podiel na COV po PFK</t>
  </si>
  <si>
    <t>Výška zdrojov financovania COV po PFK</t>
  </si>
  <si>
    <t>Oprávnené výdavky podľa čl. 55 (A = B + E)</t>
  </si>
  <si>
    <t>Nenávratný fin. príspevok (B = C + D) v pomere k A</t>
  </si>
  <si>
    <t>EÚ (C) v pomere k A</t>
  </si>
  <si>
    <t>ŠR (D) v pomere k A</t>
  </si>
  <si>
    <t>Žiadateľ (E) v pomere k A</t>
  </si>
  <si>
    <t>Neoprávnené výdavky ako COV - COVV (F = G - A)</t>
  </si>
  <si>
    <t>Celkové oprávnené výdavky po PFK (G)</t>
  </si>
  <si>
    <t>Nenávratný fin. príspevok (B = C + D) v pomere ku G</t>
  </si>
  <si>
    <t>EÚ (C) v pomere ku G</t>
  </si>
  <si>
    <t>ŠR (D) v pomere ku G</t>
  </si>
  <si>
    <t>Žiadateľ (E_1) v pomere ku G, (E_1 = F + E)</t>
  </si>
  <si>
    <t>Neoprávnené výdavky po PFK (H)</t>
  </si>
  <si>
    <t>Celkové výdavky projektu (I = G + H)</t>
  </si>
  <si>
    <t>Zostatková hodnota existujúceho majetku</t>
  </si>
  <si>
    <t>Kód a názov skupiny výdavkov</t>
  </si>
  <si>
    <t>13b. Podrobný rozpočet projektu ( v EUR)</t>
  </si>
  <si>
    <t>Oprávnené výdavky vrátane príjmu
(v EUR)</t>
  </si>
  <si>
    <t>Neoprávnené výdavky vrátane príjmu
(v EUR)</t>
  </si>
  <si>
    <t>iný subjekt verejnej správy, v prípade, ak nie je účastníkom hospodárskej súťaže</t>
  </si>
  <si>
    <t>obec, združenie obcí  v prípade, že obec, resp. združenie obcí nie je účastníkom hospodárskej súťaže a členmi združenia sú iba obce, resp. subjekty verejnej správy</t>
  </si>
  <si>
    <t>Ak ste v hárku "Peňažné toky projektu" vykonali nejakú zmenu, podrobne ju popíšte tu alebo v textovej časti finančnej analýzy.</t>
  </si>
  <si>
    <t>Začiatok realizácie projektu</t>
  </si>
  <si>
    <t>Intenzita pomoci z OP KŽP</t>
  </si>
  <si>
    <t>Príspevok z OP KŽP</t>
  </si>
  <si>
    <t>13a. Rozpočet projektu (v EUR)</t>
  </si>
  <si>
    <t>Oprávnené výdavky</t>
  </si>
  <si>
    <t>Podiel na oprávnených výdavkoch</t>
  </si>
  <si>
    <r>
      <t xml:space="preserve">Údaje sú uvádzané </t>
    </r>
    <r>
      <rPr>
        <b/>
        <i/>
        <sz val="10"/>
        <rFont val="Arial Narrow"/>
        <family val="2"/>
        <charset val="238"/>
      </rPr>
      <t>v EUR</t>
    </r>
  </si>
  <si>
    <t>Referenčné obdobie</t>
  </si>
  <si>
    <t>Doba realizácie projektu</t>
  </si>
  <si>
    <t>Diskontované čisté výnosy - pomerná časť</t>
  </si>
  <si>
    <t>Predpokladaný príjem z projektu (v EUR) - pomerná časť</t>
  </si>
  <si>
    <t>Diskontované čisté výnosy - celkové</t>
  </si>
  <si>
    <r>
      <t xml:space="preserve">Údaje uvádzajte </t>
    </r>
    <r>
      <rPr>
        <b/>
        <i/>
        <sz val="10"/>
        <rFont val="Arial"/>
        <family val="2"/>
        <charset val="238"/>
      </rPr>
      <t>v EUR</t>
    </r>
  </si>
  <si>
    <t>Výdavky projektu bez rezervy</t>
  </si>
  <si>
    <t xml:space="preserve">projekt nespadá pod schému štátnej pomoci </t>
  </si>
  <si>
    <t xml:space="preserve">Mimo verejného sektora 
</t>
  </si>
  <si>
    <t>Výdavky upravené (znížené) o čisté príjmy projektu</t>
  </si>
  <si>
    <t>V tabuľke vypĺňajte údaje len do bielych buniek. Údaje v ostatných bunkách sa vypočítajú automaticky.</t>
  </si>
  <si>
    <t>Ak potrebujete presunúť údaje z jedného miesta tabuľky na druhý (napr. ste ich omylom zapísali do nesprávnych rokov), nepoužívajte v MS Excel funkciu Vyjmout (angl. Cut - ctrl+X), ale údaje najprv prekopírujte (funkciou Kopírovať ctrl+C) a potom pôvodné údaje zmažte. Použitím funkcie Vyjmout by došlo k zmene vzorcov v tabuľke.</t>
  </si>
  <si>
    <t>Kumulované peňažné toky</t>
  </si>
  <si>
    <t>Podiel oprávnených výdavkov z celkových oprávnených výdavkov projektu (v %)</t>
  </si>
  <si>
    <t>Neoprávnené výdavky (v EUR)</t>
  </si>
  <si>
    <t>Oprávnené 
výdavky
%</t>
  </si>
  <si>
    <t>Celkové oprávnené výdavky znížené o čisté príjmy (v EUR)</t>
  </si>
  <si>
    <t>Zdroje žiadateľa na spolufinancovanie projektu (v EUR)</t>
  </si>
  <si>
    <t>- pokiaľ žiadateľ čerpá úver, porovnáva sa výška čerpania úveru, zadaná v hárku "Úver", s výškou splátok istiny a s celkovou výškou spolufinancovania žiadateľa</t>
  </si>
  <si>
    <t>- či sú v každom roku kumulované peňažné toky kladné</t>
  </si>
  <si>
    <r>
      <t xml:space="preserve">Kumulované peňažné toky projektu, ktoré sú uvedené v hárku </t>
    </r>
    <r>
      <rPr>
        <i/>
        <sz val="10"/>
        <rFont val="Arial Narrow"/>
        <family val="2"/>
        <charset val="238"/>
      </rPr>
      <t>Peňažné toky projektu</t>
    </r>
    <r>
      <rPr>
        <sz val="10"/>
        <rFont val="Arial Narrow"/>
        <family val="2"/>
        <charset val="238"/>
      </rPr>
      <t>, sú v niektorých rokoch záporné. Znamená to, že projekt nevytvára dostatočnú zásobu finančných prostriedkov na úhradu výdavkov v danom roku. V textovej časti preto podrobne popíšte, ako zabezpečíte chýbajúce finančné prostriedky.</t>
    </r>
  </si>
  <si>
    <t>013 - Softvér</t>
  </si>
  <si>
    <t>014 - Oceniteľné práva</t>
  </si>
  <si>
    <t>021 - Stavby</t>
  </si>
  <si>
    <t>022 - Samostatné hnuteľné veci a súbory hnuteľných vecí</t>
  </si>
  <si>
    <t>023 - Dopravné prostriedky</t>
  </si>
  <si>
    <t>027 - Pozemky</t>
  </si>
  <si>
    <t>029 - Ostatný dlhodobý hmotný majetok</t>
  </si>
  <si>
    <t>112 - Zásoby</t>
  </si>
  <si>
    <t>502 - Spotreba energie</t>
  </si>
  <si>
    <t>503 - Spotreba ostatných neskladovateľných dodávok</t>
  </si>
  <si>
    <t>512 - Cestovné náhrady</t>
  </si>
  <si>
    <t>518 - Ostatné služby</t>
  </si>
  <si>
    <t>521 - Mzdové výdavky</t>
  </si>
  <si>
    <t>568 - Ostatné finančné výdavky</t>
  </si>
  <si>
    <t>930 - Rezerva na nepredvídané výdavky</t>
  </si>
  <si>
    <t>Hlavná aktivita projektu:</t>
  </si>
  <si>
    <t xml:space="preserve">Hlavná aktivita projektu: </t>
  </si>
  <si>
    <t>Referenčné obdobie projektu</t>
  </si>
  <si>
    <t>Jednotlivé hárky tabuľky môžete upravovať podľa Vašej potreby a do tabuľky môžete doplniť i ďalšie hárky s doplňujúcimi výpočtami. Je však potrebné dbať na zachovanie správnosti vzorcov. Vzorce v hárku "Peňažné toky projektu" sú uzamknuté a je možné ich zmeniť iba ak do tohto súboru doplníte hárky s vlastnými výpočtami (napr. vlastný výpočet výdavkov na prevádzku). V prípade zmeny vzorcov je potrebné na túto skutočnosť upozorniť a popísať vykonanú zmenu.</t>
  </si>
  <si>
    <t>Vzorce v hárkoch "Typ žiadateľa", "Investičné výdavky" a "Odpisy-daňové" sú uzamknuté a chránené heslom - ich zmena nie je možná. V prípade, ak budete používať tabuľky s vlastným výpočtom daňových odpisov, vložte ju ako ďalší hárok.</t>
  </si>
  <si>
    <t>Celkové neoprávnené výdavky vrátane čistého príjmu (v EUR)</t>
  </si>
  <si>
    <t>Rezerva na stavebné práce - neoprávnená
(v EUR)</t>
  </si>
  <si>
    <r>
      <t>Rezerva na stavebné práce</t>
    </r>
    <r>
      <rPr>
        <sz val="10"/>
        <rFont val="Arial Narrow"/>
        <family val="2"/>
        <charset val="238"/>
      </rPr>
      <t xml:space="preserve"> - spolu
(v EUR)</t>
    </r>
  </si>
  <si>
    <t>Rezerva na stavebné 
práce - oprávnená
(v EUR)</t>
  </si>
  <si>
    <t>(údaje z hárku Peňažné toky projektu)</t>
  </si>
  <si>
    <r>
      <t xml:space="preserve">V hárku </t>
    </r>
    <r>
      <rPr>
        <i/>
        <sz val="10"/>
        <rFont val="Arial Narrow"/>
        <family val="2"/>
        <charset val="238"/>
      </rPr>
      <t>Peňažné toky projektu</t>
    </r>
    <r>
      <rPr>
        <sz val="10"/>
        <rFont val="Arial Narrow"/>
        <family val="2"/>
        <charset val="238"/>
      </rPr>
      <t xml:space="preserve"> nebola zadaná zostatková hodnota. Pokiaľ v poslednom roku prevádzky projektu možno počítať zo zostatkovou hodnotu majektu, uveďte jej výšku na riadok </t>
    </r>
    <r>
      <rPr>
        <i/>
        <sz val="10"/>
        <rFont val="Arial Narrow"/>
        <family val="2"/>
        <charset val="238"/>
      </rPr>
      <t>Zostatková hodnota</t>
    </r>
    <r>
      <rPr>
        <sz val="10"/>
        <rFont val="Arial Narrow"/>
        <family val="2"/>
        <charset val="238"/>
      </rPr>
      <t>.</t>
    </r>
  </si>
  <si>
    <r>
      <t xml:space="preserve">Celková výška čerpania úveru uvedená v hárku </t>
    </r>
    <r>
      <rPr>
        <i/>
        <sz val="10"/>
        <rFont val="Arial Narrow"/>
        <family val="2"/>
        <charset val="238"/>
      </rPr>
      <t>Úver</t>
    </r>
    <r>
      <rPr>
        <sz val="10"/>
        <rFont val="Arial Narrow"/>
        <family val="2"/>
        <charset val="238"/>
      </rPr>
      <t xml:space="preserve"> v riadku </t>
    </r>
    <r>
      <rPr>
        <i/>
        <sz val="10"/>
        <rFont val="Arial Narrow"/>
        <family val="2"/>
        <charset val="238"/>
      </rPr>
      <t>Čerpanie úveru</t>
    </r>
    <r>
      <rPr>
        <sz val="10"/>
        <rFont val="Arial Narrow"/>
        <family val="2"/>
        <charset val="238"/>
      </rPr>
      <t xml:space="preserve"> sa nezhoduje s celkovou výškou splátok istiny uvedenou na riadku </t>
    </r>
    <r>
      <rPr>
        <i/>
        <sz val="10"/>
        <rFont val="Arial Narrow"/>
        <family val="2"/>
        <charset val="238"/>
      </rPr>
      <t>istina</t>
    </r>
    <r>
      <rPr>
        <sz val="10"/>
        <rFont val="Arial Narrow"/>
        <family val="2"/>
        <charset val="238"/>
      </rPr>
      <t>. Skontrolujte prosím, či ste do oboch riadkov zadali správne údaje. Poznámka: Pokiaľ budete splátky úveru prepočítavať na stále ceny, prepočítavajte len sumu úrokov podľa reálnej úrokovej miery, nie aj splátky istiny.</t>
    </r>
  </si>
  <si>
    <r>
      <t xml:space="preserve">Celková výška čerpania úveru uvedená v hárku </t>
    </r>
    <r>
      <rPr>
        <i/>
        <sz val="10"/>
        <rFont val="Arial Narrow"/>
        <family val="2"/>
        <charset val="238"/>
      </rPr>
      <t>Úver</t>
    </r>
    <r>
      <rPr>
        <sz val="10"/>
        <rFont val="Arial Narrow"/>
        <family val="2"/>
        <charset val="238"/>
      </rPr>
      <t xml:space="preserve"> v riadku</t>
    </r>
    <r>
      <rPr>
        <i/>
        <sz val="10"/>
        <rFont val="Arial Narrow"/>
        <family val="2"/>
        <charset val="238"/>
      </rPr>
      <t xml:space="preserve"> Čerpanie úveru</t>
    </r>
    <r>
      <rPr>
        <sz val="10"/>
        <rFont val="Arial Narrow"/>
        <family val="2"/>
        <charset val="238"/>
      </rPr>
      <t xml:space="preserve"> nepostačuje na financovanie oprávnených výdavkov, ktoré musí žiadateľ zabezpečiť. Pokiaľ neplánujete pokryť celkovú výšku Vášho spolufinancovania z úveru môžete toto hlásenie ignorovať. </t>
    </r>
  </si>
  <si>
    <r>
      <t xml:space="preserve">Príjmy z prevádzky projektu, ktoré sú uvedené v hárku </t>
    </r>
    <r>
      <rPr>
        <i/>
        <sz val="10"/>
        <rFont val="Arial Narrow"/>
        <family val="2"/>
        <charset val="238"/>
      </rPr>
      <t>Peňažné toky projektu</t>
    </r>
    <r>
      <rPr>
        <sz val="10"/>
        <rFont val="Arial Narrow"/>
        <family val="2"/>
        <charset val="238"/>
      </rPr>
      <t>, sú v niektorých rokoch nižšie ako výdavky na prevádzku.Pokiaľ sa nejedná len o dočasný stav v prvých rokoch, než sa rozbehne prevádzka projektu, vysvetlite v textovej časti, prečo projekt nevytvára príjmy, ktoré by postačovali aspoň na pokrytie prevádzkových výdavkov</t>
    </r>
  </si>
  <si>
    <t>Tento Kontrolný list slúži na predbežnú kontrolu vstupných údajov zadaných do finančnej analýzy a na predbežnú kontrolu udržateľnosti prevádzky projektu.</t>
  </si>
  <si>
    <r>
      <t xml:space="preserve"> Podporná aktivita projektu</t>
    </r>
    <r>
      <rPr>
        <sz val="10"/>
        <rFont val="Arial Narrow"/>
        <family val="2"/>
        <charset val="238"/>
      </rPr>
      <t xml:space="preserve"> (zahŕňa riadenie projektu a informovanie a komunikáciu)</t>
    </r>
  </si>
  <si>
    <t>Oprávnené výdavky
zadávané do ITMS2014+
(v EUR)</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</si>
</sst>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3" formatCode="_-* #,##0.00\ _€_-;\-* #,##0.00\ _€_-;_-* &quot;-&quot;??\ _€_-;_-@_-"/>
    <numFmt numFmtId="164" formatCode="_-* #,##0\ _S_k_-;\-* #,##0\ _S_k_-;_-* &quot;-&quot;\ _S_k_-;_-@_-"/>
    <numFmt numFmtId="165" formatCode="_-* #,##0.00\ _S_k_-;\-* #,##0.00\ _S_k_-;_-* &quot;-&quot;??\ _S_k_-;_-@_-"/>
    <numFmt numFmtId="166" formatCode="_-* #,##0.00\ _K_č_-;\-* #,##0.00\ _K_č_-;_-* &quot;-&quot;??\ _K_č_-;_-@_-"/>
    <numFmt numFmtId="167" formatCode="0.0%"/>
    <numFmt numFmtId="168" formatCode="#,##0_ ;[Red]\-#,##0\ "/>
    <numFmt numFmtId="169" formatCode="#,##0.0"/>
    <numFmt numFmtId="170" formatCode="_-* #,##0.00\ _S_k_-;\-* #,##0.00\ _S_k_-;_-* &quot;-&quot;\ _S_k_-;_-@_-"/>
    <numFmt numFmtId="171" formatCode="0.000"/>
    <numFmt numFmtId="172" formatCode="#,##0.00_ ;[Red]\-#,##0.00\ "/>
    <numFmt numFmtId="173" formatCode="0.00000000000000000000%"/>
    <numFmt numFmtId="174" formatCode="0.000000000000000%"/>
    <numFmt numFmtId="175" formatCode="0.0000000%"/>
    <numFmt numFmtId="176" formatCode="0.00000000%"/>
    <numFmt numFmtId="177" formatCode="#,##0.0000"/>
    <numFmt numFmtId="178" formatCode="#,##0.000"/>
    <numFmt numFmtId="179" formatCode="#,##0.00000"/>
    <numFmt numFmtId="180" formatCode="#,##0.000000"/>
  </numFmts>
  <fonts count="36" x14ac:knownFonts="1">
    <font>
      <sz val="10"/>
      <name val="Arial CE"/>
      <charset val="238"/>
    </font>
    <font>
      <sz val="10"/>
      <name val="Arial CE"/>
      <charset val="238"/>
    </font>
    <font>
      <b/>
      <sz val="10"/>
      <name val="Arial CE"/>
      <family val="2"/>
      <charset val="238"/>
    </font>
    <font>
      <i/>
      <sz val="10"/>
      <name val="Arial CE"/>
      <family val="2"/>
      <charset val="238"/>
    </font>
    <font>
      <sz val="10"/>
      <name val="Arial CE"/>
      <family val="2"/>
      <charset val="238"/>
    </font>
    <font>
      <sz val="8"/>
      <color indexed="81"/>
      <name val="Tahoma"/>
      <family val="2"/>
      <charset val="238"/>
    </font>
    <font>
      <b/>
      <i/>
      <sz val="10"/>
      <name val="Arial CE"/>
      <family val="2"/>
      <charset val="238"/>
    </font>
    <font>
      <sz val="8"/>
      <color indexed="81"/>
      <name val="Tahoma"/>
      <family val="2"/>
    </font>
    <font>
      <sz val="10"/>
      <name val="Arial CE"/>
      <family val="2"/>
      <charset val="238"/>
    </font>
    <font>
      <i/>
      <sz val="10"/>
      <name val="Arial CE"/>
      <family val="2"/>
      <charset val="238"/>
    </font>
    <font>
      <b/>
      <sz val="10"/>
      <name val="Arial CE"/>
      <family val="2"/>
      <charset val="238"/>
    </font>
    <font>
      <b/>
      <i/>
      <sz val="10"/>
      <name val="Arial CE"/>
      <family val="2"/>
      <charset val="238"/>
    </font>
    <font>
      <b/>
      <sz val="8"/>
      <color indexed="81"/>
      <name val="Tahoma"/>
      <family val="2"/>
      <charset val="238"/>
    </font>
    <font>
      <b/>
      <sz val="10"/>
      <name val="Arial Narrow"/>
      <family val="2"/>
      <charset val="238"/>
    </font>
    <font>
      <sz val="10"/>
      <name val="Arial Narrow"/>
      <family val="2"/>
      <charset val="238"/>
    </font>
    <font>
      <i/>
      <sz val="10"/>
      <name val="Arial Narrow"/>
      <family val="2"/>
      <charset val="238"/>
    </font>
    <font>
      <b/>
      <i/>
      <sz val="10"/>
      <name val="Arial Narrow"/>
      <family val="2"/>
      <charset val="238"/>
    </font>
    <font>
      <b/>
      <sz val="10"/>
      <color indexed="10"/>
      <name val="Arial Narrow"/>
      <family val="2"/>
      <charset val="238"/>
    </font>
    <font>
      <sz val="8"/>
      <name val="Arial CE"/>
      <family val="2"/>
      <charset val="238"/>
    </font>
    <font>
      <b/>
      <sz val="9"/>
      <name val="Arial Narrow"/>
      <family val="2"/>
      <charset val="238"/>
    </font>
    <font>
      <sz val="9"/>
      <color indexed="81"/>
      <name val="Tahoma"/>
      <family val="2"/>
      <charset val="238"/>
    </font>
    <font>
      <b/>
      <sz val="16"/>
      <name val="Arial Narrow"/>
      <family val="2"/>
      <charset val="238"/>
    </font>
    <font>
      <b/>
      <sz val="14"/>
      <name val="Arial Narrow"/>
      <family val="2"/>
      <charset val="238"/>
    </font>
    <font>
      <b/>
      <sz val="10"/>
      <color rgb="FFFF0000"/>
      <name val="Arial Narrow"/>
      <family val="2"/>
      <charset val="238"/>
    </font>
    <font>
      <b/>
      <u/>
      <sz val="10"/>
      <name val="Arial Narrow"/>
      <family val="2"/>
      <charset val="238"/>
    </font>
    <font>
      <sz val="9"/>
      <color indexed="81"/>
      <name val="Segoe UI"/>
      <family val="2"/>
      <charset val="238"/>
    </font>
    <font>
      <sz val="10"/>
      <color indexed="10"/>
      <name val="Arial Narrow"/>
      <family val="2"/>
      <charset val="238"/>
    </font>
    <font>
      <i/>
      <sz val="10"/>
      <name val="Arial"/>
      <family val="2"/>
      <charset val="238"/>
    </font>
    <font>
      <b/>
      <i/>
      <sz val="10"/>
      <name val="Arial"/>
      <family val="2"/>
      <charset val="238"/>
    </font>
    <font>
      <sz val="10"/>
      <name val="Arial"/>
      <family val="2"/>
      <charset val="238"/>
    </font>
    <font>
      <b/>
      <sz val="10"/>
      <name val="Arial"/>
      <family val="2"/>
      <charset val="238"/>
    </font>
    <font>
      <strike/>
      <sz val="10"/>
      <name val="Arial Narrow"/>
      <family val="2"/>
      <charset val="238"/>
    </font>
    <font>
      <sz val="10"/>
      <color theme="1"/>
      <name val="Arial Narrow"/>
      <family val="2"/>
      <charset val="238"/>
    </font>
    <font>
      <sz val="8"/>
      <color rgb="FF000000"/>
      <name val="Tahoma"/>
      <family val="2"/>
      <charset val="238"/>
    </font>
    <font>
      <sz val="11"/>
      <name val="Arial Narrow"/>
      <family val="2"/>
      <charset val="238"/>
    </font>
    <font>
      <b/>
      <sz val="11"/>
      <name val="Arial Narrow"/>
      <family val="2"/>
      <charset val="238"/>
    </font>
  </fonts>
  <fills count="13">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51"/>
        <bgColor indexed="64"/>
      </patternFill>
    </fill>
    <fill>
      <patternFill patternType="solid">
        <fgColor indexed="10"/>
        <bgColor indexed="64"/>
      </patternFill>
    </fill>
    <fill>
      <patternFill patternType="solid">
        <fgColor indexed="55"/>
        <bgColor indexed="64"/>
      </patternFill>
    </fill>
    <fill>
      <patternFill patternType="solid">
        <fgColor indexed="40"/>
        <bgColor indexed="64"/>
      </patternFill>
    </fill>
    <fill>
      <patternFill patternType="solid">
        <fgColor rgb="FFC0C0C0"/>
        <bgColor indexed="64"/>
      </patternFill>
    </fill>
    <fill>
      <patternFill patternType="solid">
        <fgColor rgb="FFCCFFCC"/>
        <bgColor indexed="64"/>
      </patternFill>
    </fill>
    <fill>
      <patternFill patternType="solid">
        <fgColor theme="0"/>
        <bgColor indexed="64"/>
      </patternFill>
    </fill>
    <fill>
      <patternFill patternType="solid">
        <fgColor theme="0" tint="-4.9989318521683403E-2"/>
        <bgColor indexed="64"/>
      </patternFill>
    </fill>
  </fills>
  <borders count="3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ck">
        <color indexed="42"/>
      </left>
      <right/>
      <top style="thick">
        <color indexed="42"/>
      </top>
      <bottom/>
      <diagonal/>
    </border>
    <border>
      <left/>
      <right/>
      <top style="thick">
        <color indexed="42"/>
      </top>
      <bottom/>
      <diagonal/>
    </border>
    <border>
      <left/>
      <right style="thick">
        <color indexed="42"/>
      </right>
      <top style="thick">
        <color indexed="42"/>
      </top>
      <bottom/>
      <diagonal/>
    </border>
    <border>
      <left style="thick">
        <color indexed="42"/>
      </left>
      <right/>
      <top/>
      <bottom/>
      <diagonal/>
    </border>
    <border>
      <left/>
      <right style="thick">
        <color indexed="42"/>
      </right>
      <top/>
      <bottom/>
      <diagonal/>
    </border>
    <border>
      <left style="thick">
        <color indexed="42"/>
      </left>
      <right/>
      <top/>
      <bottom style="thick">
        <color indexed="42"/>
      </bottom>
      <diagonal/>
    </border>
    <border>
      <left/>
      <right/>
      <top/>
      <bottom style="thick">
        <color indexed="42"/>
      </bottom>
      <diagonal/>
    </border>
    <border>
      <left/>
      <right style="thick">
        <color indexed="42"/>
      </right>
      <top/>
      <bottom style="thick">
        <color indexed="4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ck">
        <color indexed="9"/>
      </left>
      <right/>
      <top/>
      <bottom style="thick">
        <color indexed="9"/>
      </bottom>
      <diagonal/>
    </border>
    <border>
      <left/>
      <right/>
      <top/>
      <bottom style="thick">
        <color indexed="9"/>
      </bottom>
      <diagonal/>
    </border>
    <border>
      <left/>
      <right style="thick">
        <color indexed="9"/>
      </right>
      <top/>
      <bottom style="thick">
        <color indexed="9"/>
      </bottom>
      <diagonal/>
    </border>
    <border>
      <left style="thick">
        <color indexed="9"/>
      </left>
      <right/>
      <top style="thick">
        <color indexed="9"/>
      </top>
      <bottom/>
      <diagonal/>
    </border>
    <border>
      <left/>
      <right/>
      <top style="thick">
        <color indexed="9"/>
      </top>
      <bottom/>
      <diagonal/>
    </border>
    <border>
      <left/>
      <right style="thick">
        <color indexed="9"/>
      </right>
      <top style="thick">
        <color indexed="9"/>
      </top>
      <bottom/>
      <diagonal/>
    </border>
    <border>
      <left style="thick">
        <color indexed="9"/>
      </left>
      <right/>
      <top/>
      <bottom/>
      <diagonal/>
    </border>
    <border>
      <left/>
      <right style="thick">
        <color indexed="9"/>
      </right>
      <top/>
      <bottom/>
      <diagonal/>
    </border>
  </borders>
  <cellStyleXfs count="4">
    <xf numFmtId="0" fontId="0" fillId="0" borderId="0"/>
    <xf numFmtId="166" fontId="1" fillId="0" borderId="0" applyFont="0" applyFill="0" applyBorder="0" applyAlignment="0" applyProtection="0"/>
    <xf numFmtId="9" fontId="1" fillId="0" borderId="0" applyFont="0" applyFill="0" applyBorder="0" applyAlignment="0" applyProtection="0"/>
    <xf numFmtId="9" fontId="8" fillId="0" borderId="0" applyFont="0" applyFill="0" applyBorder="0" applyAlignment="0" applyProtection="0"/>
  </cellStyleXfs>
  <cellXfs count="375">
    <xf numFmtId="0" fontId="0" fillId="0" borderId="0" xfId="0"/>
    <xf numFmtId="3" fontId="4" fillId="2" borderId="0" xfId="0" applyNumberFormat="1" applyFont="1" applyFill="1" applyProtection="1">
      <protection locked="0"/>
    </xf>
    <xf numFmtId="0" fontId="0" fillId="2" borderId="0" xfId="0" applyFill="1"/>
    <xf numFmtId="0" fontId="10" fillId="2" borderId="0" xfId="0" applyFont="1" applyFill="1"/>
    <xf numFmtId="0" fontId="9" fillId="2" borderId="0" xfId="0" applyFont="1" applyFill="1" applyAlignment="1"/>
    <xf numFmtId="0" fontId="0" fillId="2" borderId="0" xfId="0" applyFill="1" applyAlignment="1">
      <alignment horizontal="left"/>
    </xf>
    <xf numFmtId="0" fontId="10" fillId="2" borderId="0" xfId="0" applyFont="1" applyFill="1" applyAlignment="1">
      <alignment horizontal="left"/>
    </xf>
    <xf numFmtId="3" fontId="4" fillId="3" borderId="0" xfId="0" applyNumberFormat="1" applyFont="1" applyFill="1" applyProtection="1"/>
    <xf numFmtId="3" fontId="4" fillId="3" borderId="0" xfId="0" applyNumberFormat="1" applyFont="1" applyFill="1" applyAlignment="1" applyProtection="1">
      <alignment wrapText="1"/>
    </xf>
    <xf numFmtId="3" fontId="4" fillId="3" borderId="0" xfId="0" applyNumberFormat="1" applyFont="1" applyFill="1" applyAlignment="1" applyProtection="1">
      <alignment vertical="top"/>
    </xf>
    <xf numFmtId="0" fontId="0" fillId="2" borderId="0" xfId="0" applyFill="1" applyAlignment="1"/>
    <xf numFmtId="0" fontId="0" fillId="2" borderId="0" xfId="0" applyFill="1" applyAlignment="1">
      <alignment horizontal="center"/>
    </xf>
    <xf numFmtId="3" fontId="8" fillId="2" borderId="0" xfId="1" applyNumberFormat="1" applyFont="1" applyFill="1"/>
    <xf numFmtId="0" fontId="0" fillId="2" borderId="0" xfId="0" applyFill="1" applyAlignment="1">
      <alignment wrapText="1"/>
    </xf>
    <xf numFmtId="0" fontId="0" fillId="2" borderId="0" xfId="0" applyFill="1" applyAlignment="1">
      <alignment horizontal="center" vertical="center" wrapText="1"/>
    </xf>
    <xf numFmtId="3" fontId="10" fillId="2" borderId="0" xfId="1" applyNumberFormat="1" applyFont="1" applyFill="1"/>
    <xf numFmtId="3" fontId="9" fillId="2" borderId="0" xfId="1" applyNumberFormat="1" applyFont="1" applyFill="1"/>
    <xf numFmtId="0" fontId="9" fillId="2" borderId="0" xfId="0" applyFont="1" applyFill="1" applyAlignment="1">
      <alignment horizontal="center"/>
    </xf>
    <xf numFmtId="3" fontId="11" fillId="2" borderId="0" xfId="0" applyNumberFormat="1" applyFont="1" applyFill="1" applyBorder="1" applyProtection="1">
      <protection locked="0"/>
    </xf>
    <xf numFmtId="0" fontId="11" fillId="2" borderId="0" xfId="0" applyFont="1" applyFill="1"/>
    <xf numFmtId="0" fontId="0" fillId="2" borderId="0" xfId="0" applyFill="1" applyAlignment="1">
      <alignment horizontal="left" vertical="center"/>
    </xf>
    <xf numFmtId="3" fontId="11" fillId="2" borderId="0" xfId="0" applyNumberFormat="1" applyFont="1" applyFill="1"/>
    <xf numFmtId="0" fontId="0" fillId="2" borderId="0" xfId="0" applyFont="1" applyFill="1"/>
    <xf numFmtId="0" fontId="0" fillId="5" borderId="0" xfId="0" applyFill="1"/>
    <xf numFmtId="0" fontId="0" fillId="5" borderId="0" xfId="0" applyFill="1" applyAlignment="1"/>
    <xf numFmtId="0" fontId="11" fillId="5" borderId="0" xfId="0" applyFont="1" applyFill="1"/>
    <xf numFmtId="0" fontId="10" fillId="5" borderId="0" xfId="0" applyFont="1" applyFill="1"/>
    <xf numFmtId="0" fontId="0" fillId="6" borderId="0" xfId="0" applyFill="1"/>
    <xf numFmtId="3" fontId="4" fillId="3" borderId="0" xfId="0" applyNumberFormat="1" applyFont="1" applyFill="1" applyAlignment="1" applyProtection="1">
      <alignment vertical="top" wrapText="1"/>
    </xf>
    <xf numFmtId="3" fontId="4" fillId="4" borderId="0" xfId="0" applyNumberFormat="1" applyFont="1" applyFill="1" applyProtection="1"/>
    <xf numFmtId="3" fontId="4" fillId="2" borderId="0" xfId="0" applyNumberFormat="1" applyFont="1" applyFill="1" applyProtection="1"/>
    <xf numFmtId="3" fontId="2" fillId="2" borderId="0" xfId="0" applyNumberFormat="1" applyFont="1" applyFill="1" applyProtection="1"/>
    <xf numFmtId="3" fontId="6" fillId="2" borderId="0" xfId="0" applyNumberFormat="1" applyFont="1" applyFill="1" applyProtection="1"/>
    <xf numFmtId="3" fontId="3" fillId="2" borderId="0" xfId="0" applyNumberFormat="1" applyFont="1" applyFill="1" applyProtection="1"/>
    <xf numFmtId="3" fontId="4" fillId="2" borderId="0" xfId="0" applyNumberFormat="1" applyFont="1" applyFill="1" applyBorder="1" applyProtection="1"/>
    <xf numFmtId="0" fontId="0" fillId="0" borderId="0" xfId="0" applyProtection="1">
      <protection hidden="1"/>
    </xf>
    <xf numFmtId="3" fontId="15" fillId="2" borderId="0" xfId="0" applyNumberFormat="1" applyFont="1" applyFill="1" applyProtection="1"/>
    <xf numFmtId="0" fontId="14" fillId="4" borderId="2" xfId="0" applyFont="1" applyFill="1" applyBorder="1" applyAlignment="1" applyProtection="1">
      <alignment vertical="top" wrapText="1"/>
    </xf>
    <xf numFmtId="0" fontId="14" fillId="2" borderId="0" xfId="0" applyFont="1" applyFill="1" applyBorder="1" applyAlignment="1" applyProtection="1"/>
    <xf numFmtId="9" fontId="17" fillId="2" borderId="0" xfId="2" applyFont="1" applyFill="1" applyBorder="1" applyAlignment="1" applyProtection="1">
      <alignment horizontal="center"/>
    </xf>
    <xf numFmtId="164" fontId="14" fillId="2" borderId="0" xfId="0" applyNumberFormat="1" applyFont="1" applyFill="1" applyBorder="1" applyAlignment="1" applyProtection="1"/>
    <xf numFmtId="3" fontId="14" fillId="4" borderId="2" xfId="0" applyNumberFormat="1" applyFont="1" applyFill="1" applyBorder="1" applyAlignment="1" applyProtection="1">
      <alignment horizontal="center"/>
    </xf>
    <xf numFmtId="170" fontId="14" fillId="4" borderId="2" xfId="0" applyNumberFormat="1" applyFont="1" applyFill="1" applyBorder="1" applyAlignment="1" applyProtection="1"/>
    <xf numFmtId="164" fontId="14" fillId="4" borderId="2" xfId="0" applyNumberFormat="1" applyFont="1" applyFill="1" applyBorder="1" applyAlignment="1" applyProtection="1"/>
    <xf numFmtId="0" fontId="14" fillId="4" borderId="2" xfId="0" applyFont="1" applyFill="1" applyBorder="1" applyAlignment="1" applyProtection="1"/>
    <xf numFmtId="3" fontId="4" fillId="4" borderId="0" xfId="0" applyNumberFormat="1" applyFont="1" applyFill="1" applyAlignment="1" applyProtection="1">
      <alignment wrapText="1"/>
    </xf>
    <xf numFmtId="165" fontId="14" fillId="0" borderId="2" xfId="0" applyNumberFormat="1" applyFont="1" applyBorder="1" applyAlignment="1" applyProtection="1">
      <alignment vertical="center" wrapText="1"/>
      <protection locked="0"/>
    </xf>
    <xf numFmtId="165" fontId="14" fillId="2" borderId="2" xfId="0" applyNumberFormat="1" applyFont="1" applyFill="1" applyBorder="1" applyAlignment="1" applyProtection="1">
      <alignment vertical="center"/>
    </xf>
    <xf numFmtId="165" fontId="13" fillId="2" borderId="2" xfId="0" applyNumberFormat="1" applyFont="1" applyFill="1" applyBorder="1" applyAlignment="1" applyProtection="1">
      <alignment vertical="center"/>
    </xf>
    <xf numFmtId="9" fontId="14" fillId="2" borderId="2" xfId="2" applyNumberFormat="1" applyFont="1" applyFill="1" applyBorder="1" applyAlignment="1" applyProtection="1">
      <alignment horizontal="center" vertical="center"/>
    </xf>
    <xf numFmtId="9" fontId="13" fillId="2" borderId="2" xfId="2" applyNumberFormat="1" applyFont="1" applyFill="1" applyBorder="1" applyAlignment="1" applyProtection="1">
      <alignment horizontal="center" vertical="center"/>
    </xf>
    <xf numFmtId="0" fontId="13" fillId="2" borderId="0" xfId="0" applyFont="1" applyFill="1" applyAlignment="1" applyProtection="1"/>
    <xf numFmtId="0" fontId="19" fillId="2" borderId="0" xfId="0" applyFont="1" applyFill="1" applyAlignment="1" applyProtection="1"/>
    <xf numFmtId="164" fontId="13" fillId="2" borderId="0" xfId="0" applyNumberFormat="1" applyFont="1" applyFill="1" applyAlignment="1" applyProtection="1"/>
    <xf numFmtId="3" fontId="14" fillId="4" borderId="0" xfId="0" applyNumberFormat="1" applyFont="1" applyFill="1" applyProtection="1"/>
    <xf numFmtId="9" fontId="14" fillId="4" borderId="0" xfId="2" applyFont="1" applyFill="1" applyProtection="1"/>
    <xf numFmtId="10" fontId="14" fillId="4" borderId="0" xfId="2" applyNumberFormat="1" applyFont="1" applyFill="1" applyProtection="1"/>
    <xf numFmtId="3" fontId="14" fillId="7" borderId="3" xfId="0" applyNumberFormat="1" applyFont="1" applyFill="1" applyBorder="1" applyAlignment="1" applyProtection="1"/>
    <xf numFmtId="3" fontId="14" fillId="7" borderId="0" xfId="0" applyNumberFormat="1" applyFont="1" applyFill="1" applyBorder="1" applyAlignment="1" applyProtection="1"/>
    <xf numFmtId="3" fontId="14" fillId="7" borderId="6" xfId="0" applyNumberFormat="1" applyFont="1" applyFill="1" applyBorder="1" applyAlignment="1" applyProtection="1">
      <alignment horizontal="center"/>
    </xf>
    <xf numFmtId="3" fontId="14" fillId="7" borderId="7" xfId="0" applyNumberFormat="1" applyFont="1" applyFill="1" applyBorder="1" applyAlignment="1" applyProtection="1">
      <alignment horizontal="center"/>
    </xf>
    <xf numFmtId="3" fontId="14" fillId="4" borderId="8" xfId="0" applyNumberFormat="1" applyFont="1" applyFill="1" applyBorder="1" applyProtection="1"/>
    <xf numFmtId="3" fontId="14" fillId="4" borderId="3" xfId="0" applyNumberFormat="1" applyFont="1" applyFill="1" applyBorder="1" applyProtection="1"/>
    <xf numFmtId="3" fontId="14" fillId="4" borderId="1" xfId="0" applyNumberFormat="1" applyFont="1" applyFill="1" applyBorder="1" applyAlignment="1" applyProtection="1">
      <alignment horizontal="center"/>
    </xf>
    <xf numFmtId="3" fontId="14" fillId="4" borderId="1" xfId="0" applyNumberFormat="1" applyFont="1" applyFill="1" applyBorder="1" applyProtection="1"/>
    <xf numFmtId="3" fontId="14" fillId="4" borderId="9" xfId="0" applyNumberFormat="1" applyFont="1" applyFill="1" applyBorder="1" applyProtection="1"/>
    <xf numFmtId="9" fontId="14" fillId="4" borderId="10" xfId="2" applyFont="1" applyFill="1" applyBorder="1" applyAlignment="1" applyProtection="1">
      <alignment horizontal="center"/>
    </xf>
    <xf numFmtId="10" fontId="14" fillId="4" borderId="10" xfId="2" applyNumberFormat="1" applyFont="1" applyFill="1" applyBorder="1" applyAlignment="1" applyProtection="1">
      <alignment horizontal="center"/>
    </xf>
    <xf numFmtId="173" fontId="14" fillId="4" borderId="10" xfId="2" applyNumberFormat="1" applyFont="1" applyFill="1" applyBorder="1" applyAlignment="1" applyProtection="1">
      <alignment horizontal="left"/>
    </xf>
    <xf numFmtId="3" fontId="14" fillId="4" borderId="0" xfId="0" applyNumberFormat="1" applyFont="1" applyFill="1" applyBorder="1" applyProtection="1"/>
    <xf numFmtId="3" fontId="14" fillId="4" borderId="5" xfId="0" applyNumberFormat="1" applyFont="1" applyFill="1" applyBorder="1" applyProtection="1"/>
    <xf numFmtId="3" fontId="14" fillId="4" borderId="10" xfId="0" applyNumberFormat="1" applyFont="1" applyFill="1" applyBorder="1" applyAlignment="1" applyProtection="1">
      <alignment horizontal="center"/>
    </xf>
    <xf numFmtId="3" fontId="14" fillId="4" borderId="10" xfId="0" applyNumberFormat="1" applyFont="1" applyFill="1" applyBorder="1" applyAlignment="1" applyProtection="1"/>
    <xf numFmtId="3" fontId="14" fillId="4" borderId="0" xfId="0" applyNumberFormat="1" applyFont="1" applyFill="1" applyBorder="1" applyAlignment="1" applyProtection="1">
      <alignment horizontal="right"/>
    </xf>
    <xf numFmtId="4" fontId="14" fillId="4" borderId="0" xfId="0" applyNumberFormat="1" applyFont="1" applyFill="1" applyBorder="1" applyProtection="1"/>
    <xf numFmtId="4" fontId="14" fillId="4" borderId="5" xfId="0" applyNumberFormat="1" applyFont="1" applyFill="1" applyBorder="1" applyProtection="1"/>
    <xf numFmtId="10" fontId="14" fillId="4" borderId="2" xfId="2" applyNumberFormat="1" applyFont="1" applyFill="1" applyBorder="1" applyAlignment="1" applyProtection="1">
      <alignment horizontal="center"/>
    </xf>
    <xf numFmtId="4" fontId="14" fillId="4" borderId="2" xfId="1" applyNumberFormat="1" applyFont="1" applyFill="1" applyBorder="1" applyAlignment="1" applyProtection="1"/>
    <xf numFmtId="3" fontId="14" fillId="4" borderId="6" xfId="0" applyNumberFormat="1" applyFont="1" applyFill="1" applyBorder="1" applyProtection="1"/>
    <xf numFmtId="3" fontId="14" fillId="4" borderId="7" xfId="0" applyNumberFormat="1" applyFont="1" applyFill="1" applyBorder="1" applyProtection="1"/>
    <xf numFmtId="4" fontId="14" fillId="4" borderId="0" xfId="0" applyNumberFormat="1" applyFont="1" applyFill="1" applyAlignment="1" applyProtection="1">
      <alignment horizontal="right"/>
    </xf>
    <xf numFmtId="4" fontId="14" fillId="4" borderId="0" xfId="1" applyNumberFormat="1" applyFont="1" applyFill="1" applyAlignment="1" applyProtection="1"/>
    <xf numFmtId="173" fontId="14" fillId="4" borderId="0" xfId="2" applyNumberFormat="1" applyFont="1" applyFill="1" applyAlignment="1" applyProtection="1">
      <alignment horizontal="left"/>
    </xf>
    <xf numFmtId="0" fontId="13" fillId="4" borderId="0" xfId="0" applyFont="1" applyFill="1" applyAlignment="1" applyProtection="1"/>
    <xf numFmtId="3" fontId="13" fillId="4" borderId="0" xfId="0" applyNumberFormat="1" applyFont="1" applyFill="1" applyProtection="1"/>
    <xf numFmtId="0" fontId="14" fillId="4" borderId="0" xfId="0" applyFont="1" applyFill="1" applyAlignment="1" applyProtection="1"/>
    <xf numFmtId="165" fontId="13" fillId="2" borderId="0" xfId="0" applyNumberFormat="1" applyFont="1" applyFill="1" applyAlignment="1" applyProtection="1"/>
    <xf numFmtId="9" fontId="14" fillId="4" borderId="0" xfId="3" applyFont="1" applyFill="1" applyProtection="1"/>
    <xf numFmtId="10" fontId="14" fillId="4" borderId="0" xfId="3" applyNumberFormat="1" applyFont="1" applyFill="1" applyProtection="1"/>
    <xf numFmtId="4" fontId="14" fillId="4" borderId="0" xfId="0" applyNumberFormat="1" applyFont="1" applyFill="1" applyBorder="1" applyAlignment="1" applyProtection="1">
      <alignment horizontal="right"/>
    </xf>
    <xf numFmtId="174" fontId="14" fillId="4" borderId="2" xfId="2" applyNumberFormat="1" applyFont="1" applyFill="1" applyBorder="1" applyAlignment="1" applyProtection="1">
      <alignment horizontal="center"/>
    </xf>
    <xf numFmtId="3" fontId="14" fillId="4" borderId="2" xfId="0" applyNumberFormat="1" applyFont="1" applyFill="1" applyBorder="1" applyProtection="1"/>
    <xf numFmtId="173" fontId="14" fillId="4" borderId="0" xfId="0" applyNumberFormat="1" applyFont="1" applyFill="1" applyProtection="1"/>
    <xf numFmtId="43" fontId="14" fillId="2" borderId="2" xfId="0" applyNumberFormat="1" applyFont="1" applyFill="1" applyBorder="1" applyAlignment="1" applyProtection="1">
      <alignment vertical="center"/>
    </xf>
    <xf numFmtId="167" fontId="23" fillId="4" borderId="0" xfId="2" applyNumberFormat="1" applyFont="1" applyFill="1" applyAlignment="1" applyProtection="1"/>
    <xf numFmtId="3" fontId="14" fillId="4" borderId="0" xfId="0" applyNumberFormat="1" applyFont="1" applyFill="1" applyAlignment="1" applyProtection="1">
      <alignment horizontal="right"/>
    </xf>
    <xf numFmtId="4" fontId="14" fillId="4" borderId="0" xfId="0" applyNumberFormat="1" applyFont="1" applyFill="1" applyProtection="1"/>
    <xf numFmtId="3" fontId="14" fillId="4" borderId="0" xfId="0" applyNumberFormat="1" applyFont="1" applyFill="1" applyProtection="1">
      <protection locked="0"/>
    </xf>
    <xf numFmtId="10" fontId="13" fillId="4" borderId="0" xfId="3" applyNumberFormat="1" applyFont="1" applyFill="1" applyProtection="1"/>
    <xf numFmtId="3" fontId="14" fillId="4" borderId="0" xfId="0" applyNumberFormat="1" applyFont="1" applyFill="1" applyAlignment="1" applyProtection="1">
      <alignment wrapText="1"/>
    </xf>
    <xf numFmtId="3" fontId="13" fillId="4" borderId="0" xfId="0" applyNumberFormat="1" applyFont="1" applyFill="1" applyAlignment="1" applyProtection="1">
      <alignment horizontal="center" wrapText="1"/>
    </xf>
    <xf numFmtId="0" fontId="14" fillId="0" borderId="0" xfId="0" applyFont="1" applyProtection="1">
      <protection hidden="1"/>
    </xf>
    <xf numFmtId="0" fontId="14" fillId="0" borderId="11" xfId="0" applyFont="1" applyBorder="1" applyProtection="1">
      <protection hidden="1"/>
    </xf>
    <xf numFmtId="0" fontId="14" fillId="0" borderId="12" xfId="0" applyFont="1" applyBorder="1" applyProtection="1">
      <protection hidden="1"/>
    </xf>
    <xf numFmtId="0" fontId="14" fillId="0" borderId="13" xfId="0" applyFont="1" applyBorder="1" applyProtection="1">
      <protection hidden="1"/>
    </xf>
    <xf numFmtId="0" fontId="13" fillId="0" borderId="15" xfId="0" applyFont="1" applyBorder="1" applyAlignment="1" applyProtection="1">
      <alignment horizontal="center"/>
      <protection hidden="1"/>
    </xf>
    <xf numFmtId="0" fontId="13" fillId="0" borderId="0" xfId="0" applyFont="1" applyAlignment="1" applyProtection="1">
      <alignment horizontal="center"/>
      <protection hidden="1"/>
    </xf>
    <xf numFmtId="0" fontId="14" fillId="0" borderId="14" xfId="0" applyFont="1" applyBorder="1" applyProtection="1">
      <protection hidden="1"/>
    </xf>
    <xf numFmtId="0" fontId="14" fillId="0" borderId="15" xfId="0" applyFont="1" applyBorder="1" applyProtection="1">
      <protection hidden="1"/>
    </xf>
    <xf numFmtId="0" fontId="14" fillId="0" borderId="0" xfId="0" applyFont="1" applyBorder="1" applyProtection="1">
      <protection hidden="1"/>
    </xf>
    <xf numFmtId="0" fontId="14" fillId="0" borderId="0" xfId="0" applyFont="1" applyBorder="1" applyAlignment="1" applyProtection="1">
      <alignment horizontal="center" wrapText="1"/>
      <protection hidden="1"/>
    </xf>
    <xf numFmtId="0" fontId="14" fillId="0" borderId="15" xfId="0" applyFont="1" applyBorder="1" applyAlignment="1" applyProtection="1">
      <alignment horizontal="center" wrapText="1"/>
      <protection hidden="1"/>
    </xf>
    <xf numFmtId="0" fontId="14" fillId="0" borderId="0" xfId="0" applyFont="1" applyAlignment="1" applyProtection="1">
      <alignment horizontal="center" wrapText="1"/>
      <protection hidden="1"/>
    </xf>
    <xf numFmtId="0" fontId="14" fillId="0" borderId="14" xfId="0" applyFont="1" applyBorder="1" applyAlignment="1" applyProtection="1">
      <alignment horizontal="center" wrapText="1"/>
      <protection hidden="1"/>
    </xf>
    <xf numFmtId="9" fontId="14" fillId="0" borderId="0" xfId="0" applyNumberFormat="1" applyFont="1" applyBorder="1" applyAlignment="1" applyProtection="1">
      <alignment horizontal="center"/>
      <protection hidden="1"/>
    </xf>
    <xf numFmtId="9" fontId="14" fillId="0" borderId="15" xfId="0" applyNumberFormat="1" applyFont="1" applyBorder="1" applyAlignment="1" applyProtection="1">
      <alignment horizontal="center"/>
      <protection hidden="1"/>
    </xf>
    <xf numFmtId="9" fontId="14" fillId="0" borderId="0" xfId="0" applyNumberFormat="1" applyFont="1" applyAlignment="1" applyProtection="1">
      <alignment horizontal="center"/>
      <protection hidden="1"/>
    </xf>
    <xf numFmtId="9" fontId="14" fillId="0" borderId="14" xfId="0" applyNumberFormat="1" applyFont="1" applyBorder="1" applyAlignment="1" applyProtection="1">
      <alignment horizontal="center"/>
      <protection hidden="1"/>
    </xf>
    <xf numFmtId="0" fontId="14" fillId="0" borderId="0" xfId="0" applyFont="1" applyBorder="1" applyAlignment="1" applyProtection="1">
      <alignment wrapText="1"/>
      <protection hidden="1"/>
    </xf>
    <xf numFmtId="0" fontId="14" fillId="0" borderId="0" xfId="0" applyFont="1" applyBorder="1" applyAlignment="1" applyProtection="1">
      <alignment horizontal="center"/>
      <protection hidden="1"/>
    </xf>
    <xf numFmtId="9" fontId="14" fillId="0" borderId="0" xfId="0" applyNumberFormat="1" applyFont="1" applyBorder="1" applyProtection="1">
      <protection hidden="1"/>
    </xf>
    <xf numFmtId="0" fontId="14" fillId="0" borderId="16" xfId="0" applyFont="1" applyBorder="1" applyProtection="1">
      <protection hidden="1"/>
    </xf>
    <xf numFmtId="0" fontId="14" fillId="0" borderId="17" xfId="0" applyFont="1" applyBorder="1" applyProtection="1">
      <protection hidden="1"/>
    </xf>
    <xf numFmtId="0" fontId="14" fillId="0" borderId="18" xfId="0" applyFont="1" applyBorder="1" applyProtection="1">
      <protection hidden="1"/>
    </xf>
    <xf numFmtId="3" fontId="14" fillId="3" borderId="0" xfId="0" applyNumberFormat="1" applyFont="1" applyFill="1" applyProtection="1"/>
    <xf numFmtId="3" fontId="14" fillId="3" borderId="11" xfId="0" applyNumberFormat="1" applyFont="1" applyFill="1" applyBorder="1" applyProtection="1"/>
    <xf numFmtId="3" fontId="14" fillId="3" borderId="12" xfId="0" applyNumberFormat="1" applyFont="1" applyFill="1" applyBorder="1" applyProtection="1"/>
    <xf numFmtId="9" fontId="13" fillId="3" borderId="12" xfId="2" applyFont="1" applyFill="1" applyBorder="1" applyProtection="1"/>
    <xf numFmtId="3" fontId="14" fillId="3" borderId="13" xfId="0" applyNumberFormat="1" applyFont="1" applyFill="1" applyBorder="1" applyProtection="1"/>
    <xf numFmtId="3" fontId="14" fillId="3" borderId="0" xfId="0" applyNumberFormat="1" applyFont="1" applyFill="1" applyAlignment="1" applyProtection="1">
      <alignment wrapText="1"/>
    </xf>
    <xf numFmtId="3" fontId="14" fillId="3" borderId="14" xfId="0" applyNumberFormat="1" applyFont="1" applyFill="1" applyBorder="1" applyAlignment="1" applyProtection="1">
      <alignment wrapText="1"/>
    </xf>
    <xf numFmtId="3" fontId="14" fillId="3" borderId="15" xfId="0" applyNumberFormat="1" applyFont="1" applyFill="1" applyBorder="1" applyAlignment="1" applyProtection="1">
      <alignment wrapText="1"/>
    </xf>
    <xf numFmtId="3" fontId="14" fillId="3" borderId="0" xfId="0" applyNumberFormat="1" applyFont="1" applyFill="1" applyAlignment="1" applyProtection="1">
      <alignment vertical="top" wrapText="1"/>
    </xf>
    <xf numFmtId="3" fontId="14" fillId="3" borderId="14" xfId="0" applyNumberFormat="1" applyFont="1" applyFill="1" applyBorder="1" applyAlignment="1" applyProtection="1">
      <alignment vertical="top" wrapText="1"/>
    </xf>
    <xf numFmtId="3" fontId="14" fillId="3" borderId="15" xfId="0" applyNumberFormat="1" applyFont="1" applyFill="1" applyBorder="1" applyAlignment="1" applyProtection="1">
      <alignment vertical="top" wrapText="1"/>
    </xf>
    <xf numFmtId="3" fontId="14" fillId="3" borderId="14" xfId="0" applyNumberFormat="1" applyFont="1" applyFill="1" applyBorder="1" applyProtection="1"/>
    <xf numFmtId="3" fontId="14" fillId="3" borderId="15" xfId="0" applyNumberFormat="1" applyFont="1" applyFill="1" applyBorder="1" applyProtection="1"/>
    <xf numFmtId="3" fontId="14" fillId="3" borderId="0" xfId="0" applyNumberFormat="1" applyFont="1" applyFill="1" applyAlignment="1" applyProtection="1">
      <alignment vertical="top"/>
    </xf>
    <xf numFmtId="3" fontId="14" fillId="3" borderId="16" xfId="0" applyNumberFormat="1" applyFont="1" applyFill="1" applyBorder="1" applyAlignment="1" applyProtection="1">
      <alignment vertical="top"/>
    </xf>
    <xf numFmtId="3" fontId="14" fillId="3" borderId="18" xfId="0" applyNumberFormat="1" applyFont="1" applyFill="1" applyBorder="1" applyAlignment="1" applyProtection="1">
      <alignment vertical="top"/>
    </xf>
    <xf numFmtId="0" fontId="14" fillId="2" borderId="0" xfId="0" applyFont="1" applyFill="1" applyProtection="1"/>
    <xf numFmtId="3" fontId="15" fillId="4" borderId="0" xfId="0" applyNumberFormat="1" applyFont="1" applyFill="1" applyProtection="1"/>
    <xf numFmtId="0" fontId="14" fillId="4" borderId="0" xfId="0" applyFont="1" applyFill="1" applyProtection="1"/>
    <xf numFmtId="0" fontId="14" fillId="4" borderId="0" xfId="0" applyFont="1" applyFill="1" applyAlignment="1" applyProtection="1">
      <alignment horizontal="left"/>
    </xf>
    <xf numFmtId="4" fontId="14" fillId="4" borderId="0" xfId="0" applyNumberFormat="1" applyFont="1" applyFill="1" applyAlignment="1" applyProtection="1">
      <alignment horizontal="left"/>
    </xf>
    <xf numFmtId="168" fontId="14" fillId="4" borderId="0" xfId="0" applyNumberFormat="1" applyFont="1" applyFill="1" applyProtection="1"/>
    <xf numFmtId="167" fontId="14" fillId="4" borderId="0" xfId="2" applyNumberFormat="1" applyFont="1" applyFill="1" applyBorder="1" applyProtection="1"/>
    <xf numFmtId="3" fontId="13" fillId="4" borderId="0" xfId="0" applyNumberFormat="1" applyFont="1" applyFill="1" applyBorder="1" applyProtection="1"/>
    <xf numFmtId="0" fontId="22" fillId="2" borderId="0" xfId="0" applyFont="1" applyFill="1" applyProtection="1"/>
    <xf numFmtId="0" fontId="14" fillId="2" borderId="0" xfId="0" applyFont="1" applyFill="1" applyBorder="1" applyProtection="1"/>
    <xf numFmtId="0" fontId="22" fillId="3" borderId="0" xfId="0" applyFont="1" applyFill="1" applyBorder="1" applyProtection="1"/>
    <xf numFmtId="0" fontId="14" fillId="3" borderId="0" xfId="0" applyFont="1" applyFill="1" applyBorder="1" applyProtection="1"/>
    <xf numFmtId="0" fontId="14" fillId="3" borderId="0" xfId="0" quotePrefix="1" applyFont="1" applyFill="1" applyBorder="1" applyProtection="1"/>
    <xf numFmtId="0" fontId="16" fillId="2" borderId="0" xfId="0" applyFont="1" applyFill="1" applyProtection="1"/>
    <xf numFmtId="0" fontId="14" fillId="2" borderId="0" xfId="0" applyFont="1" applyFill="1" applyAlignment="1" applyProtection="1">
      <alignment vertical="top"/>
    </xf>
    <xf numFmtId="3" fontId="4" fillId="9" borderId="0" xfId="0" applyNumberFormat="1" applyFont="1" applyFill="1" applyProtection="1"/>
    <xf numFmtId="0" fontId="24" fillId="0" borderId="0" xfId="0" applyFont="1" applyBorder="1" applyProtection="1">
      <protection hidden="1"/>
    </xf>
    <xf numFmtId="0" fontId="13" fillId="0" borderId="0" xfId="0" applyFont="1" applyBorder="1" applyProtection="1">
      <protection hidden="1"/>
    </xf>
    <xf numFmtId="3" fontId="14" fillId="2" borderId="0" xfId="0" applyNumberFormat="1" applyFont="1" applyFill="1" applyAlignment="1" applyProtection="1"/>
    <xf numFmtId="3" fontId="14" fillId="10" borderId="0" xfId="0" applyNumberFormat="1" applyFont="1" applyFill="1" applyProtection="1"/>
    <xf numFmtId="3" fontId="14" fillId="2" borderId="0" xfId="0" applyNumberFormat="1" applyFont="1" applyFill="1" applyProtection="1"/>
    <xf numFmtId="3" fontId="13" fillId="2" borderId="0" xfId="0" applyNumberFormat="1" applyFont="1" applyFill="1" applyProtection="1"/>
    <xf numFmtId="0" fontId="15" fillId="2" borderId="0" xfId="0" applyNumberFormat="1" applyFont="1" applyFill="1" applyProtection="1"/>
    <xf numFmtId="3" fontId="15" fillId="2" borderId="0" xfId="0" applyNumberFormat="1" applyFont="1" applyFill="1" applyBorder="1" applyAlignment="1" applyProtection="1">
      <alignment horizontal="left"/>
    </xf>
    <xf numFmtId="1" fontId="16" fillId="2" borderId="0" xfId="0" applyNumberFormat="1" applyFont="1" applyFill="1" applyBorder="1" applyProtection="1"/>
    <xf numFmtId="3" fontId="15" fillId="2" borderId="0" xfId="0" applyNumberFormat="1" applyFont="1" applyFill="1" applyBorder="1" applyProtection="1"/>
    <xf numFmtId="3" fontId="14" fillId="2" borderId="0" xfId="0" applyNumberFormat="1" applyFont="1" applyFill="1" applyBorder="1" applyProtection="1"/>
    <xf numFmtId="4" fontId="14" fillId="2" borderId="0" xfId="0" applyNumberFormat="1" applyFont="1" applyFill="1" applyBorder="1" applyProtection="1"/>
    <xf numFmtId="3" fontId="13" fillId="2" borderId="0" xfId="0" applyNumberFormat="1" applyFont="1" applyFill="1" applyBorder="1" applyProtection="1"/>
    <xf numFmtId="4" fontId="14" fillId="3" borderId="0" xfId="0" applyNumberFormat="1" applyFont="1" applyFill="1" applyBorder="1" applyProtection="1">
      <protection locked="0"/>
    </xf>
    <xf numFmtId="172" fontId="13" fillId="2" borderId="0" xfId="0" applyNumberFormat="1" applyFont="1" applyFill="1" applyBorder="1" applyAlignment="1" applyProtection="1">
      <alignment horizontal="right"/>
    </xf>
    <xf numFmtId="172" fontId="13" fillId="2" borderId="0" xfId="0" applyNumberFormat="1" applyFont="1" applyFill="1" applyBorder="1" applyProtection="1"/>
    <xf numFmtId="168" fontId="14" fillId="2" borderId="0" xfId="0" applyNumberFormat="1" applyFont="1" applyFill="1" applyBorder="1" applyAlignment="1" applyProtection="1">
      <alignment horizontal="right"/>
    </xf>
    <xf numFmtId="168" fontId="14" fillId="2" borderId="0" xfId="0" applyNumberFormat="1" applyFont="1" applyFill="1" applyBorder="1" applyProtection="1"/>
    <xf numFmtId="9" fontId="14" fillId="2" borderId="0" xfId="2" applyFont="1" applyFill="1" applyBorder="1" applyProtection="1"/>
    <xf numFmtId="4" fontId="14" fillId="0" borderId="0" xfId="0" applyNumberFormat="1" applyFont="1" applyFill="1" applyBorder="1" applyProtection="1">
      <protection locked="0"/>
    </xf>
    <xf numFmtId="167" fontId="14" fillId="4" borderId="0" xfId="2" applyNumberFormat="1" applyFont="1" applyFill="1" applyBorder="1" applyAlignment="1" applyProtection="1">
      <alignment horizontal="left"/>
    </xf>
    <xf numFmtId="3" fontId="14" fillId="4" borderId="0" xfId="0" applyNumberFormat="1" applyFont="1" applyFill="1" applyBorder="1" applyAlignment="1" applyProtection="1">
      <alignment horizontal="left"/>
    </xf>
    <xf numFmtId="169" fontId="14" fillId="4" borderId="0" xfId="0" applyNumberFormat="1" applyFont="1" applyFill="1" applyProtection="1"/>
    <xf numFmtId="3" fontId="26" fillId="4" borderId="0" xfId="0" applyNumberFormat="1" applyFont="1" applyFill="1" applyBorder="1" applyProtection="1"/>
    <xf numFmtId="3" fontId="14" fillId="4" borderId="0" xfId="0" applyNumberFormat="1" applyFont="1" applyFill="1" applyBorder="1" applyAlignment="1" applyProtection="1">
      <alignment wrapText="1"/>
    </xf>
    <xf numFmtId="3" fontId="14" fillId="2" borderId="0" xfId="0" applyNumberFormat="1" applyFont="1" applyFill="1" applyProtection="1">
      <protection locked="0"/>
    </xf>
    <xf numFmtId="0" fontId="14" fillId="2" borderId="0" xfId="0" applyFont="1" applyFill="1" applyAlignment="1" applyProtection="1">
      <alignment vertical="center"/>
    </xf>
    <xf numFmtId="0" fontId="14" fillId="3" borderId="0" xfId="0" applyFont="1" applyFill="1" applyAlignment="1" applyProtection="1">
      <alignment horizontal="center"/>
      <protection locked="0"/>
    </xf>
    <xf numFmtId="0" fontId="14" fillId="2" borderId="0" xfId="0" applyFont="1" applyFill="1" applyProtection="1">
      <protection locked="0"/>
    </xf>
    <xf numFmtId="3" fontId="16" fillId="2" borderId="0" xfId="0" applyNumberFormat="1" applyFont="1" applyFill="1" applyBorder="1" applyProtection="1"/>
    <xf numFmtId="0" fontId="13" fillId="2" borderId="0" xfId="0" applyFont="1" applyFill="1" applyProtection="1"/>
    <xf numFmtId="0" fontId="14" fillId="2" borderId="0" xfId="0" applyFont="1" applyFill="1" applyAlignment="1" applyProtection="1">
      <alignment horizontal="center" vertical="center" wrapText="1"/>
    </xf>
    <xf numFmtId="0" fontId="14" fillId="2" borderId="0" xfId="0" applyFont="1" applyFill="1" applyAlignment="1" applyProtection="1">
      <alignment wrapText="1"/>
    </xf>
    <xf numFmtId="3" fontId="14" fillId="3" borderId="0" xfId="1" applyNumberFormat="1" applyFont="1" applyFill="1" applyProtection="1">
      <protection locked="0"/>
    </xf>
    <xf numFmtId="3" fontId="15" fillId="2" borderId="0" xfId="1" applyNumberFormat="1" applyFont="1" applyFill="1" applyProtection="1"/>
    <xf numFmtId="0" fontId="15" fillId="2" borderId="0" xfId="0" applyFont="1" applyFill="1" applyProtection="1"/>
    <xf numFmtId="3" fontId="14" fillId="2" borderId="0" xfId="1" applyNumberFormat="1" applyFont="1" applyFill="1" applyProtection="1"/>
    <xf numFmtId="3" fontId="14" fillId="2" borderId="0" xfId="0" applyNumberFormat="1" applyFont="1" applyFill="1" applyAlignment="1" applyProtection="1">
      <alignment wrapText="1"/>
    </xf>
    <xf numFmtId="3" fontId="13" fillId="2" borderId="0" xfId="1" applyNumberFormat="1" applyFont="1" applyFill="1" applyProtection="1"/>
    <xf numFmtId="3" fontId="27" fillId="2" borderId="0" xfId="0" applyNumberFormat="1" applyFont="1" applyFill="1" applyProtection="1">
      <protection locked="0"/>
    </xf>
    <xf numFmtId="0" fontId="29" fillId="2" borderId="0" xfId="0" applyFont="1" applyFill="1" applyAlignment="1"/>
    <xf numFmtId="1" fontId="28" fillId="2" borderId="0" xfId="0" applyNumberFormat="1" applyFont="1" applyFill="1" applyBorder="1" applyProtection="1">
      <protection locked="0"/>
    </xf>
    <xf numFmtId="0" fontId="29" fillId="2" borderId="0" xfId="0" applyFont="1" applyFill="1"/>
    <xf numFmtId="0" fontId="29" fillId="2" borderId="0" xfId="0" applyFont="1" applyFill="1" applyAlignment="1">
      <alignment horizontal="left"/>
    </xf>
    <xf numFmtId="3" fontId="28" fillId="2" borderId="0" xfId="0" applyNumberFormat="1" applyFont="1" applyFill="1" applyBorder="1" applyProtection="1">
      <protection locked="0"/>
    </xf>
    <xf numFmtId="4" fontId="30" fillId="2" borderId="0" xfId="0" applyNumberFormat="1" applyFont="1" applyFill="1" applyAlignment="1"/>
    <xf numFmtId="4" fontId="29" fillId="3" borderId="0" xfId="0" applyNumberFormat="1" applyFont="1" applyFill="1"/>
    <xf numFmtId="0" fontId="27" fillId="2" borderId="0" xfId="0" applyFont="1" applyFill="1" applyAlignment="1">
      <alignment horizontal="left"/>
    </xf>
    <xf numFmtId="3" fontId="29" fillId="2" borderId="0" xfId="0" applyNumberFormat="1" applyFont="1" applyFill="1"/>
    <xf numFmtId="177" fontId="29" fillId="2" borderId="0" xfId="0" applyNumberFormat="1" applyFont="1" applyFill="1"/>
    <xf numFmtId="4" fontId="29" fillId="2" borderId="0" xfId="0" applyNumberFormat="1" applyFont="1" applyFill="1" applyAlignment="1"/>
    <xf numFmtId="4" fontId="29" fillId="2" borderId="0" xfId="0" applyNumberFormat="1" applyFont="1" applyFill="1"/>
    <xf numFmtId="0" fontId="30" fillId="2" borderId="0" xfId="0" applyFont="1" applyFill="1" applyAlignment="1">
      <alignment horizontal="left"/>
    </xf>
    <xf numFmtId="3" fontId="29" fillId="3" borderId="0" xfId="0" applyNumberFormat="1" applyFont="1" applyFill="1"/>
    <xf numFmtId="0" fontId="27" fillId="2" borderId="0" xfId="0" applyFont="1" applyFill="1" applyAlignment="1"/>
    <xf numFmtId="178" fontId="29" fillId="3" borderId="0" xfId="0" applyNumberFormat="1" applyFont="1" applyFill="1"/>
    <xf numFmtId="179" fontId="29" fillId="2" borderId="0" xfId="0" applyNumberFormat="1" applyFont="1" applyFill="1"/>
    <xf numFmtId="0" fontId="30" fillId="2" borderId="0" xfId="0" applyFont="1" applyFill="1" applyAlignment="1"/>
    <xf numFmtId="177" fontId="29" fillId="3" borderId="0" xfId="0" applyNumberFormat="1" applyFont="1" applyFill="1"/>
    <xf numFmtId="180" fontId="29" fillId="2" borderId="0" xfId="0" applyNumberFormat="1" applyFont="1" applyFill="1"/>
    <xf numFmtId="4" fontId="30" fillId="2" borderId="0" xfId="0" applyNumberFormat="1" applyFont="1" applyFill="1" applyAlignment="1">
      <alignment horizontal="left"/>
    </xf>
    <xf numFmtId="4" fontId="30" fillId="2" borderId="0" xfId="0" applyNumberFormat="1" applyFont="1" applyFill="1"/>
    <xf numFmtId="3" fontId="29" fillId="4" borderId="0" xfId="0" applyNumberFormat="1" applyFont="1" applyFill="1" applyProtection="1">
      <protection locked="0"/>
    </xf>
    <xf numFmtId="3" fontId="29" fillId="4" borderId="0" xfId="0" applyNumberFormat="1" applyFont="1" applyFill="1" applyAlignment="1" applyProtection="1">
      <alignment horizontal="right"/>
      <protection locked="0"/>
    </xf>
    <xf numFmtId="10" fontId="29" fillId="4" borderId="0" xfId="3" applyNumberFormat="1" applyFont="1" applyFill="1" applyProtection="1">
      <protection locked="0"/>
    </xf>
    <xf numFmtId="10" fontId="27" fillId="2" borderId="0" xfId="0" applyNumberFormat="1" applyFont="1" applyFill="1" applyAlignment="1">
      <alignment horizontal="right"/>
    </xf>
    <xf numFmtId="178" fontId="29" fillId="2" borderId="0" xfId="0" applyNumberFormat="1" applyFont="1" applyFill="1"/>
    <xf numFmtId="171" fontId="29" fillId="2" borderId="0" xfId="0" applyNumberFormat="1" applyFont="1" applyFill="1"/>
    <xf numFmtId="171" fontId="29" fillId="3" borderId="0" xfId="0" applyNumberFormat="1" applyFont="1" applyFill="1"/>
    <xf numFmtId="0" fontId="30" fillId="2" borderId="0" xfId="0" applyFont="1" applyFill="1"/>
    <xf numFmtId="4" fontId="29" fillId="0" borderId="0" xfId="0" applyNumberFormat="1" applyFont="1" applyFill="1" applyBorder="1" applyProtection="1">
      <protection locked="0"/>
    </xf>
    <xf numFmtId="9" fontId="14" fillId="4" borderId="0" xfId="0" applyNumberFormat="1" applyFont="1" applyFill="1" applyProtection="1"/>
    <xf numFmtId="9" fontId="14" fillId="0" borderId="0" xfId="2" applyFont="1" applyBorder="1" applyAlignment="1" applyProtection="1">
      <alignment horizontal="center"/>
      <protection hidden="1"/>
    </xf>
    <xf numFmtId="0" fontId="31" fillId="0" borderId="0" xfId="0" applyFont="1" applyBorder="1" applyProtection="1">
      <protection hidden="1"/>
    </xf>
    <xf numFmtId="0" fontId="14" fillId="0" borderId="0" xfId="0" applyFont="1" applyBorder="1" applyAlignment="1" applyProtection="1">
      <alignment vertical="top" wrapText="1"/>
      <protection hidden="1"/>
    </xf>
    <xf numFmtId="3" fontId="14" fillId="3" borderId="0" xfId="0" applyNumberFormat="1" applyFont="1" applyFill="1" applyBorder="1" applyAlignment="1" applyProtection="1">
      <alignment vertical="center"/>
    </xf>
    <xf numFmtId="9" fontId="13" fillId="3" borderId="0" xfId="2" applyFont="1" applyFill="1" applyBorder="1" applyAlignment="1" applyProtection="1">
      <alignment vertical="center"/>
    </xf>
    <xf numFmtId="0" fontId="14" fillId="0" borderId="14" xfId="0" applyFont="1" applyBorder="1" applyAlignment="1" applyProtection="1">
      <alignment horizontal="center" vertical="center"/>
      <protection hidden="1"/>
    </xf>
    <xf numFmtId="0" fontId="14" fillId="0" borderId="0" xfId="0" applyFont="1" applyBorder="1" applyAlignment="1" applyProtection="1">
      <alignment horizontal="center" vertical="center"/>
      <protection hidden="1"/>
    </xf>
    <xf numFmtId="9" fontId="14" fillId="4" borderId="0" xfId="3" applyFont="1" applyFill="1" applyAlignment="1" applyProtection="1">
      <alignment horizontal="center" vertical="center"/>
    </xf>
    <xf numFmtId="0" fontId="13" fillId="4" borderId="1" xfId="0" applyFont="1" applyFill="1" applyBorder="1" applyAlignment="1" applyProtection="1">
      <alignment horizontal="center" vertical="center" wrapText="1"/>
    </xf>
    <xf numFmtId="0" fontId="13" fillId="4" borderId="2" xfId="0" applyFont="1" applyFill="1" applyBorder="1" applyAlignment="1" applyProtection="1">
      <alignment horizontal="center" vertical="center" wrapText="1"/>
    </xf>
    <xf numFmtId="3" fontId="14" fillId="2" borderId="2" xfId="0" applyNumberFormat="1" applyFont="1" applyFill="1" applyBorder="1" applyAlignment="1" applyProtection="1">
      <alignment horizontal="center" vertical="center"/>
    </xf>
    <xf numFmtId="9" fontId="14" fillId="0" borderId="2" xfId="2" applyFont="1" applyFill="1" applyBorder="1" applyAlignment="1" applyProtection="1">
      <alignment horizontal="center" vertical="center"/>
      <protection locked="0"/>
    </xf>
    <xf numFmtId="9" fontId="17" fillId="2" borderId="2" xfId="2" applyFont="1" applyFill="1" applyBorder="1" applyAlignment="1" applyProtection="1">
      <alignment horizontal="center" vertical="center"/>
    </xf>
    <xf numFmtId="165" fontId="14" fillId="2" borderId="2" xfId="0" applyNumberFormat="1" applyFont="1" applyFill="1" applyBorder="1" applyAlignment="1" applyProtection="1">
      <alignment horizontal="center" vertical="center"/>
    </xf>
    <xf numFmtId="0" fontId="14" fillId="2" borderId="2" xfId="0" applyFont="1" applyFill="1" applyBorder="1" applyAlignment="1" applyProtection="1">
      <alignment horizontal="center" vertical="center"/>
    </xf>
    <xf numFmtId="43" fontId="13" fillId="2" borderId="0" xfId="0" applyNumberFormat="1" applyFont="1" applyFill="1" applyAlignment="1" applyProtection="1"/>
    <xf numFmtId="165" fontId="13" fillId="2" borderId="2" xfId="0" applyNumberFormat="1" applyFont="1" applyFill="1" applyBorder="1" applyAlignment="1" applyProtection="1">
      <alignment horizontal="right" vertical="center"/>
    </xf>
    <xf numFmtId="10" fontId="14" fillId="2" borderId="2" xfId="2" applyNumberFormat="1" applyFont="1" applyFill="1" applyBorder="1" applyAlignment="1" applyProtection="1">
      <alignment horizontal="center" vertical="center"/>
    </xf>
    <xf numFmtId="0" fontId="13" fillId="12" borderId="19" xfId="0" applyFont="1" applyFill="1" applyBorder="1" applyAlignment="1" applyProtection="1">
      <alignment horizontal="center" vertical="center" wrapText="1"/>
    </xf>
    <xf numFmtId="0" fontId="13" fillId="7" borderId="2" xfId="0" applyFont="1" applyFill="1" applyBorder="1" applyAlignment="1" applyProtection="1">
      <alignment horizontal="center" vertical="center" wrapText="1"/>
    </xf>
    <xf numFmtId="0" fontId="14" fillId="7" borderId="2" xfId="0" applyFont="1" applyFill="1" applyBorder="1" applyAlignment="1" applyProtection="1">
      <alignment horizontal="center" vertical="center" wrapText="1"/>
    </xf>
    <xf numFmtId="0" fontId="14" fillId="2" borderId="0" xfId="0" applyFont="1" applyFill="1" applyAlignment="1" applyProtection="1">
      <alignment horizontal="center"/>
    </xf>
    <xf numFmtId="0" fontId="35" fillId="2" borderId="0" xfId="0" applyFont="1" applyFill="1" applyAlignment="1">
      <alignment horizontal="left"/>
    </xf>
    <xf numFmtId="0" fontId="35" fillId="2" borderId="0" xfId="0" applyFont="1" applyFill="1" applyAlignment="1"/>
    <xf numFmtId="3" fontId="34" fillId="3" borderId="0" xfId="0" applyNumberFormat="1" applyFont="1" applyFill="1"/>
    <xf numFmtId="3" fontId="14" fillId="3" borderId="0" xfId="0" applyNumberFormat="1" applyFont="1" applyFill="1" applyBorder="1" applyAlignment="1" applyProtection="1">
      <alignment horizontal="left" vertical="center" wrapText="1"/>
    </xf>
    <xf numFmtId="170" fontId="14" fillId="4" borderId="0" xfId="0" applyNumberFormat="1" applyFont="1" applyFill="1" applyAlignment="1" applyProtection="1">
      <alignment horizontal="left"/>
    </xf>
    <xf numFmtId="1" fontId="16" fillId="4" borderId="0" xfId="0" applyNumberFormat="1" applyFont="1" applyFill="1" applyBorder="1" applyProtection="1"/>
    <xf numFmtId="0" fontId="29" fillId="2" borderId="0" xfId="0" applyFont="1" applyFill="1" applyProtection="1"/>
    <xf numFmtId="4" fontId="30" fillId="2" borderId="0" xfId="0" applyNumberFormat="1" applyFont="1" applyFill="1" applyProtection="1"/>
    <xf numFmtId="3" fontId="16" fillId="2" borderId="0" xfId="0" applyNumberFormat="1" applyFont="1" applyFill="1" applyProtection="1"/>
    <xf numFmtId="0" fontId="30" fillId="2" borderId="0" xfId="0" applyFont="1" applyFill="1" applyProtection="1"/>
    <xf numFmtId="3" fontId="28" fillId="2" borderId="0" xfId="0" applyNumberFormat="1" applyFont="1" applyFill="1" applyBorder="1" applyProtection="1"/>
    <xf numFmtId="3" fontId="14" fillId="3" borderId="0" xfId="0" applyNumberFormat="1" applyFont="1" applyFill="1" applyProtection="1">
      <protection locked="0"/>
    </xf>
    <xf numFmtId="171" fontId="14" fillId="3" borderId="0" xfId="0" applyNumberFormat="1" applyFont="1" applyFill="1" applyProtection="1">
      <protection locked="0"/>
    </xf>
    <xf numFmtId="0" fontId="13" fillId="2" borderId="0" xfId="0" applyFont="1" applyFill="1" applyAlignment="1" applyProtection="1">
      <protection locked="0"/>
    </xf>
    <xf numFmtId="171" fontId="14" fillId="2" borderId="0" xfId="0" applyNumberFormat="1" applyFont="1" applyFill="1" applyProtection="1">
      <protection locked="0"/>
    </xf>
    <xf numFmtId="4" fontId="14" fillId="2" borderId="0" xfId="0" applyNumberFormat="1" applyFont="1" applyFill="1" applyProtection="1"/>
    <xf numFmtId="0" fontId="15" fillId="2" borderId="0" xfId="0" applyFont="1" applyFill="1" applyAlignment="1" applyProtection="1"/>
    <xf numFmtId="0" fontId="13" fillId="2" borderId="0" xfId="0" applyFont="1" applyFill="1" applyAlignment="1" applyProtection="1">
      <alignment horizontal="left"/>
    </xf>
    <xf numFmtId="4" fontId="13" fillId="2" borderId="0" xfId="0" applyNumberFormat="1" applyFont="1" applyFill="1" applyProtection="1"/>
    <xf numFmtId="43" fontId="13" fillId="2" borderId="0" xfId="0" applyNumberFormat="1" applyFont="1" applyFill="1" applyAlignment="1" applyProtection="1">
      <protection locked="0"/>
    </xf>
    <xf numFmtId="0" fontId="32" fillId="0" borderId="0" xfId="0" applyFont="1" applyProtection="1">
      <protection locked="0"/>
    </xf>
    <xf numFmtId="0" fontId="13" fillId="12" borderId="19" xfId="0" applyFont="1" applyFill="1" applyBorder="1" applyAlignment="1" applyProtection="1">
      <alignment horizontal="left" vertical="center" wrapText="1"/>
    </xf>
    <xf numFmtId="2" fontId="14" fillId="7" borderId="3" xfId="0" applyNumberFormat="1" applyFont="1" applyFill="1" applyBorder="1" applyAlignment="1" applyProtection="1">
      <alignment horizontal="center"/>
    </xf>
    <xf numFmtId="2" fontId="14" fillId="7" borderId="4" xfId="0" applyNumberFormat="1" applyFont="1" applyFill="1" applyBorder="1" applyAlignment="1" applyProtection="1"/>
    <xf numFmtId="2" fontId="14" fillId="4" borderId="0" xfId="0" applyNumberFormat="1" applyFont="1" applyFill="1" applyAlignment="1" applyProtection="1"/>
    <xf numFmtId="4" fontId="14" fillId="4" borderId="2" xfId="0" applyNumberFormat="1" applyFont="1" applyFill="1" applyBorder="1" applyAlignment="1" applyProtection="1">
      <alignment horizontal="right"/>
    </xf>
    <xf numFmtId="9" fontId="14" fillId="4" borderId="2" xfId="0" applyNumberFormat="1" applyFont="1" applyFill="1" applyBorder="1" applyAlignment="1" applyProtection="1">
      <alignment horizontal="center"/>
    </xf>
    <xf numFmtId="2" fontId="14" fillId="7" borderId="0" xfId="0" applyNumberFormat="1" applyFont="1" applyFill="1" applyBorder="1" applyAlignment="1" applyProtection="1">
      <alignment horizontal="center"/>
    </xf>
    <xf numFmtId="2" fontId="14" fillId="7" borderId="5" xfId="0" applyNumberFormat="1" applyFont="1" applyFill="1" applyBorder="1" applyAlignment="1" applyProtection="1"/>
    <xf numFmtId="10" fontId="14" fillId="4" borderId="2" xfId="0" applyNumberFormat="1" applyFont="1" applyFill="1" applyBorder="1" applyAlignment="1" applyProtection="1">
      <alignment horizontal="center"/>
    </xf>
    <xf numFmtId="2" fontId="14" fillId="7" borderId="6" xfId="0" applyNumberFormat="1" applyFont="1" applyFill="1" applyBorder="1" applyAlignment="1" applyProtection="1"/>
    <xf numFmtId="0" fontId="14" fillId="4" borderId="2" xfId="0" applyFont="1" applyFill="1" applyBorder="1" applyAlignment="1" applyProtection="1">
      <alignment horizontal="center"/>
    </xf>
    <xf numFmtId="174" fontId="14" fillId="4" borderId="2" xfId="0" applyNumberFormat="1" applyFont="1" applyFill="1" applyBorder="1" applyAlignment="1" applyProtection="1">
      <alignment horizontal="center"/>
    </xf>
    <xf numFmtId="0" fontId="14" fillId="3" borderId="0" xfId="0" applyFont="1" applyFill="1" applyProtection="1"/>
    <xf numFmtId="0" fontId="21" fillId="3" borderId="0" xfId="0" applyFont="1" applyFill="1" applyProtection="1"/>
    <xf numFmtId="0" fontId="0" fillId="3" borderId="0" xfId="0" applyFill="1" applyProtection="1"/>
    <xf numFmtId="3" fontId="14" fillId="2" borderId="0" xfId="0" applyNumberFormat="1" applyFont="1" applyFill="1" applyAlignment="1" applyProtection="1">
      <protection locked="0"/>
    </xf>
    <xf numFmtId="3" fontId="4" fillId="2" borderId="0" xfId="0" applyNumberFormat="1" applyFont="1" applyFill="1" applyAlignment="1" applyProtection="1">
      <protection locked="0"/>
    </xf>
    <xf numFmtId="3" fontId="4" fillId="4" borderId="0" xfId="0" applyNumberFormat="1" applyFont="1" applyFill="1" applyProtection="1">
      <protection locked="0"/>
    </xf>
    <xf numFmtId="0" fontId="14" fillId="4" borderId="0" xfId="0" applyNumberFormat="1" applyFont="1" applyFill="1" applyAlignment="1" applyProtection="1">
      <alignment horizontal="left"/>
      <protection locked="0"/>
    </xf>
    <xf numFmtId="3" fontId="13" fillId="4" borderId="0" xfId="0" applyNumberFormat="1" applyFont="1" applyFill="1" applyProtection="1">
      <protection locked="0"/>
    </xf>
    <xf numFmtId="10" fontId="14" fillId="4" borderId="0" xfId="3" applyNumberFormat="1" applyFont="1" applyFill="1" applyProtection="1">
      <protection locked="0"/>
    </xf>
    <xf numFmtId="9" fontId="14" fillId="4" borderId="0" xfId="2" applyFont="1" applyFill="1" applyAlignment="1" applyProtection="1">
      <alignment horizontal="right"/>
      <protection locked="0"/>
    </xf>
    <xf numFmtId="3" fontId="14" fillId="4" borderId="0" xfId="0" applyNumberFormat="1" applyFont="1" applyFill="1" applyAlignment="1" applyProtection="1">
      <alignment horizontal="right"/>
      <protection locked="0"/>
    </xf>
    <xf numFmtId="4" fontId="14" fillId="4" borderId="0" xfId="0" applyNumberFormat="1" applyFont="1" applyFill="1" applyProtection="1">
      <protection locked="0"/>
    </xf>
    <xf numFmtId="175" fontId="14" fillId="4" borderId="0" xfId="2" applyNumberFormat="1" applyFont="1" applyFill="1" applyProtection="1">
      <protection locked="0"/>
    </xf>
    <xf numFmtId="176" fontId="14" fillId="4" borderId="0" xfId="2" applyNumberFormat="1" applyFont="1" applyFill="1" applyAlignment="1" applyProtection="1">
      <alignment horizontal="center"/>
      <protection locked="0"/>
    </xf>
    <xf numFmtId="10" fontId="13" fillId="4" borderId="0" xfId="2" applyNumberFormat="1" applyFont="1" applyFill="1" applyProtection="1">
      <protection locked="0"/>
    </xf>
    <xf numFmtId="10" fontId="13" fillId="4" borderId="0" xfId="2" applyNumberFormat="1" applyFont="1" applyFill="1" applyAlignment="1" applyProtection="1">
      <alignment horizontal="center"/>
      <protection locked="0"/>
    </xf>
    <xf numFmtId="9" fontId="13" fillId="4" borderId="0" xfId="2" applyFont="1" applyFill="1" applyProtection="1">
      <protection locked="0"/>
    </xf>
    <xf numFmtId="3" fontId="14" fillId="10" borderId="0" xfId="0" applyNumberFormat="1" applyFont="1" applyFill="1" applyProtection="1">
      <protection locked="0"/>
    </xf>
    <xf numFmtId="3" fontId="14" fillId="11" borderId="0" xfId="0" applyNumberFormat="1" applyFont="1" applyFill="1" applyProtection="1">
      <protection locked="0"/>
    </xf>
    <xf numFmtId="3" fontId="4" fillId="10" borderId="0" xfId="0" applyNumberFormat="1" applyFont="1" applyFill="1" applyProtection="1">
      <protection locked="0"/>
    </xf>
    <xf numFmtId="4" fontId="14" fillId="2" borderId="0" xfId="0" applyNumberFormat="1" applyFont="1" applyFill="1" applyBorder="1" applyProtection="1">
      <protection locked="0"/>
    </xf>
    <xf numFmtId="4" fontId="14" fillId="4" borderId="0" xfId="0" applyNumberFormat="1" applyFont="1" applyFill="1" applyBorder="1" applyProtection="1">
      <protection locked="0"/>
    </xf>
    <xf numFmtId="3" fontId="4" fillId="3" borderId="0" xfId="0" applyNumberFormat="1" applyFont="1" applyFill="1" applyBorder="1" applyProtection="1">
      <protection locked="0"/>
    </xf>
    <xf numFmtId="3" fontId="4" fillId="0" borderId="0" xfId="0" applyNumberFormat="1" applyFont="1" applyFill="1" applyBorder="1" applyProtection="1">
      <protection locked="0"/>
    </xf>
    <xf numFmtId="3" fontId="4" fillId="0" borderId="0" xfId="0" applyNumberFormat="1" applyFont="1" applyFill="1" applyProtection="1">
      <protection locked="0"/>
    </xf>
    <xf numFmtId="3" fontId="4" fillId="3" borderId="0" xfId="0" applyNumberFormat="1" applyFont="1" applyFill="1" applyProtection="1">
      <protection locked="0"/>
    </xf>
    <xf numFmtId="3" fontId="14" fillId="3" borderId="17" xfId="0" applyNumberFormat="1" applyFont="1" applyFill="1" applyBorder="1" applyAlignment="1" applyProtection="1">
      <alignment horizontal="left" vertical="top" wrapText="1"/>
    </xf>
    <xf numFmtId="3" fontId="14" fillId="3" borderId="0" xfId="0" applyNumberFormat="1" applyFont="1" applyFill="1" applyBorder="1" applyAlignment="1" applyProtection="1">
      <alignment horizontal="left" vertical="center" wrapText="1"/>
    </xf>
    <xf numFmtId="3" fontId="14" fillId="3" borderId="0" xfId="0" applyNumberFormat="1" applyFont="1" applyFill="1" applyBorder="1" applyAlignment="1" applyProtection="1">
      <alignment horizontal="left" vertical="center"/>
    </xf>
    <xf numFmtId="0" fontId="21" fillId="0" borderId="0" xfId="0" applyFont="1" applyAlignment="1" applyProtection="1">
      <alignment horizontal="center"/>
      <protection hidden="1"/>
    </xf>
    <xf numFmtId="0" fontId="13" fillId="0" borderId="14" xfId="0" applyFont="1" applyBorder="1" applyAlignment="1" applyProtection="1">
      <alignment horizontal="center" vertical="center"/>
      <protection hidden="1"/>
    </xf>
    <xf numFmtId="0" fontId="13" fillId="0" borderId="0" xfId="0" applyFont="1" applyBorder="1" applyAlignment="1" applyProtection="1">
      <alignment horizontal="center" vertical="center"/>
      <protection hidden="1"/>
    </xf>
    <xf numFmtId="0" fontId="13" fillId="0" borderId="0" xfId="0" applyFont="1" applyBorder="1" applyAlignment="1" applyProtection="1">
      <alignment horizontal="center" vertical="center" wrapText="1"/>
      <protection hidden="1"/>
    </xf>
    <xf numFmtId="0" fontId="14" fillId="4" borderId="0" xfId="0" applyNumberFormat="1" applyFont="1" applyFill="1" applyAlignment="1" applyProtection="1">
      <alignment horizontal="left"/>
      <protection locked="0"/>
    </xf>
    <xf numFmtId="3" fontId="2" fillId="3" borderId="0" xfId="0" applyNumberFormat="1" applyFont="1" applyFill="1" applyBorder="1" applyAlignment="1" applyProtection="1">
      <alignment horizontal="left"/>
      <protection locked="0"/>
    </xf>
    <xf numFmtId="0" fontId="13" fillId="8" borderId="2" xfId="0" applyFont="1" applyFill="1" applyBorder="1" applyAlignment="1" applyProtection="1">
      <alignment horizontal="left" vertical="top" wrapText="1"/>
    </xf>
    <xf numFmtId="0" fontId="14" fillId="4" borderId="2" xfId="0" applyFont="1" applyFill="1" applyBorder="1" applyAlignment="1" applyProtection="1">
      <alignment horizontal="left" vertical="center" wrapText="1"/>
    </xf>
    <xf numFmtId="165" fontId="14" fillId="2" borderId="2" xfId="2" applyNumberFormat="1" applyFont="1" applyFill="1" applyBorder="1" applyAlignment="1" applyProtection="1">
      <alignment horizontal="center" vertical="center"/>
    </xf>
    <xf numFmtId="0" fontId="13" fillId="8" borderId="19" xfId="0" applyFont="1" applyFill="1" applyBorder="1" applyAlignment="1" applyProtection="1">
      <alignment horizontal="left" vertical="center" wrapText="1"/>
    </xf>
    <xf numFmtId="0" fontId="13" fillId="8" borderId="20" xfId="0" applyFont="1" applyFill="1" applyBorder="1" applyAlignment="1" applyProtection="1">
      <alignment horizontal="left" vertical="center" wrapText="1"/>
    </xf>
    <xf numFmtId="0" fontId="13" fillId="8" borderId="21" xfId="0" applyFont="1" applyFill="1" applyBorder="1" applyAlignment="1" applyProtection="1">
      <alignment horizontal="left" vertical="center" wrapText="1"/>
    </xf>
    <xf numFmtId="10" fontId="14" fillId="2" borderId="19" xfId="2" applyNumberFormat="1" applyFont="1" applyFill="1" applyBorder="1" applyAlignment="1" applyProtection="1">
      <alignment horizontal="center" vertical="center"/>
    </xf>
    <xf numFmtId="10" fontId="14" fillId="2" borderId="21" xfId="2" applyNumberFormat="1" applyFont="1" applyFill="1" applyBorder="1" applyAlignment="1" applyProtection="1">
      <alignment horizontal="center" vertical="center"/>
    </xf>
    <xf numFmtId="4" fontId="14" fillId="4" borderId="19" xfId="0" applyNumberFormat="1" applyFont="1" applyFill="1" applyBorder="1" applyAlignment="1" applyProtection="1">
      <alignment horizontal="right"/>
    </xf>
    <xf numFmtId="4" fontId="14" fillId="4" borderId="21" xfId="0" applyNumberFormat="1" applyFont="1" applyFill="1" applyBorder="1" applyAlignment="1" applyProtection="1">
      <alignment horizontal="right"/>
    </xf>
    <xf numFmtId="3" fontId="14" fillId="7" borderId="1" xfId="0" applyNumberFormat="1" applyFont="1" applyFill="1" applyBorder="1" applyAlignment="1" applyProtection="1">
      <alignment horizontal="center" vertical="center" wrapText="1"/>
    </xf>
    <xf numFmtId="3" fontId="14" fillId="7" borderId="10" xfId="0" applyNumberFormat="1" applyFont="1" applyFill="1" applyBorder="1" applyAlignment="1" applyProtection="1">
      <alignment horizontal="center" vertical="center" wrapText="1"/>
    </xf>
    <xf numFmtId="3" fontId="14" fillId="7" borderId="22" xfId="0" applyNumberFormat="1" applyFont="1" applyFill="1" applyBorder="1" applyAlignment="1" applyProtection="1">
      <alignment horizontal="center" vertical="center" wrapText="1"/>
    </xf>
    <xf numFmtId="0" fontId="14" fillId="0" borderId="2" xfId="0" applyFont="1" applyFill="1" applyBorder="1" applyAlignment="1" applyProtection="1">
      <alignment horizontal="left" vertical="top" wrapText="1"/>
      <protection locked="0"/>
    </xf>
    <xf numFmtId="0" fontId="14" fillId="2" borderId="19" xfId="0" applyFont="1" applyFill="1" applyBorder="1" applyAlignment="1" applyProtection="1">
      <alignment vertical="top" wrapText="1"/>
    </xf>
    <xf numFmtId="0" fontId="14" fillId="2" borderId="20" xfId="0" applyFont="1" applyFill="1" applyBorder="1" applyAlignment="1" applyProtection="1">
      <alignment vertical="top" wrapText="1"/>
    </xf>
    <xf numFmtId="0" fontId="14" fillId="2" borderId="21" xfId="0" applyFont="1" applyFill="1" applyBorder="1" applyAlignment="1" applyProtection="1">
      <alignment vertical="top" wrapText="1"/>
    </xf>
    <xf numFmtId="0" fontId="13" fillId="8" borderId="19" xfId="0" applyFont="1" applyFill="1" applyBorder="1" applyAlignment="1" applyProtection="1">
      <alignment horizontal="left" vertical="top" wrapText="1"/>
    </xf>
    <xf numFmtId="0" fontId="13" fillId="8" borderId="20" xfId="0" applyFont="1" applyFill="1" applyBorder="1" applyAlignment="1" applyProtection="1">
      <alignment horizontal="left" vertical="top" wrapText="1"/>
    </xf>
    <xf numFmtId="0" fontId="13" fillId="8" borderId="21" xfId="0" applyFont="1" applyFill="1" applyBorder="1" applyAlignment="1" applyProtection="1">
      <alignment horizontal="left" vertical="top" wrapText="1"/>
    </xf>
    <xf numFmtId="0" fontId="13" fillId="8" borderId="19" xfId="0" applyFont="1" applyFill="1" applyBorder="1" applyAlignment="1" applyProtection="1">
      <alignment horizontal="center" vertical="top" wrapText="1"/>
    </xf>
    <xf numFmtId="0" fontId="13" fillId="8" borderId="20" xfId="0" applyFont="1" applyFill="1" applyBorder="1" applyAlignment="1" applyProtection="1">
      <alignment horizontal="center" vertical="top" wrapText="1"/>
    </xf>
    <xf numFmtId="0" fontId="13" fillId="8" borderId="21" xfId="0" applyFont="1" applyFill="1" applyBorder="1" applyAlignment="1" applyProtection="1">
      <alignment horizontal="center" vertical="top" wrapText="1"/>
    </xf>
    <xf numFmtId="0" fontId="13" fillId="4" borderId="8" xfId="0" applyFont="1" applyFill="1" applyBorder="1" applyAlignment="1" applyProtection="1">
      <alignment horizontal="center" vertical="center" wrapText="1"/>
    </xf>
    <xf numFmtId="0" fontId="13" fillId="4" borderId="3" xfId="0" applyFont="1" applyFill="1" applyBorder="1" applyAlignment="1" applyProtection="1">
      <alignment horizontal="center" vertical="center" wrapText="1"/>
    </xf>
    <xf numFmtId="0" fontId="13" fillId="4" borderId="4" xfId="0" applyFont="1" applyFill="1" applyBorder="1" applyAlignment="1" applyProtection="1">
      <alignment horizontal="center" vertical="center" wrapText="1"/>
    </xf>
    <xf numFmtId="0" fontId="13" fillId="0" borderId="20" xfId="0" applyFont="1" applyFill="1" applyBorder="1" applyAlignment="1" applyProtection="1">
      <alignment horizontal="left" vertical="center" wrapText="1"/>
      <protection locked="0"/>
    </xf>
    <xf numFmtId="0" fontId="13" fillId="0" borderId="21" xfId="0" applyFont="1" applyFill="1" applyBorder="1" applyAlignment="1" applyProtection="1">
      <alignment horizontal="left" vertical="center" wrapText="1"/>
      <protection locked="0"/>
    </xf>
    <xf numFmtId="0" fontId="14" fillId="7" borderId="1" xfId="0" applyNumberFormat="1" applyFont="1" applyFill="1" applyBorder="1" applyAlignment="1" applyProtection="1">
      <alignment horizontal="center" vertical="center" wrapText="1"/>
    </xf>
    <xf numFmtId="0" fontId="14" fillId="7" borderId="10" xfId="0" applyNumberFormat="1" applyFont="1" applyFill="1" applyBorder="1" applyAlignment="1" applyProtection="1">
      <alignment horizontal="center" vertical="center" wrapText="1"/>
    </xf>
    <xf numFmtId="0" fontId="14" fillId="7" borderId="22" xfId="0" applyNumberFormat="1" applyFont="1" applyFill="1" applyBorder="1" applyAlignment="1" applyProtection="1">
      <alignment horizontal="center" vertical="center" wrapText="1"/>
    </xf>
    <xf numFmtId="3" fontId="13" fillId="7" borderId="8" xfId="0" applyNumberFormat="1" applyFont="1" applyFill="1" applyBorder="1" applyAlignment="1" applyProtection="1">
      <alignment horizontal="left" vertical="center"/>
    </xf>
    <xf numFmtId="3" fontId="13" fillId="7" borderId="3" xfId="0" applyNumberFormat="1" applyFont="1" applyFill="1" applyBorder="1" applyAlignment="1" applyProtection="1">
      <alignment horizontal="left" vertical="center"/>
    </xf>
    <xf numFmtId="3" fontId="13" fillId="7" borderId="4" xfId="0" applyNumberFormat="1" applyFont="1" applyFill="1" applyBorder="1" applyAlignment="1" applyProtection="1">
      <alignment horizontal="left" vertical="center"/>
    </xf>
    <xf numFmtId="3" fontId="13" fillId="7" borderId="9" xfId="0" applyNumberFormat="1" applyFont="1" applyFill="1" applyBorder="1" applyAlignment="1" applyProtection="1">
      <alignment horizontal="left" vertical="center"/>
    </xf>
    <xf numFmtId="3" fontId="13" fillId="7" borderId="0" xfId="0" applyNumberFormat="1" applyFont="1" applyFill="1" applyBorder="1" applyAlignment="1" applyProtection="1">
      <alignment horizontal="left" vertical="center"/>
    </xf>
    <xf numFmtId="3" fontId="13" fillId="7" borderId="5" xfId="0" applyNumberFormat="1" applyFont="1" applyFill="1" applyBorder="1" applyAlignment="1" applyProtection="1">
      <alignment horizontal="left" vertical="center"/>
    </xf>
    <xf numFmtId="3" fontId="13" fillId="7" borderId="23" xfId="0" applyNumberFormat="1" applyFont="1" applyFill="1" applyBorder="1" applyAlignment="1" applyProtection="1">
      <alignment horizontal="left" vertical="center"/>
    </xf>
    <xf numFmtId="3" fontId="13" fillId="7" borderId="6" xfId="0" applyNumberFormat="1" applyFont="1" applyFill="1" applyBorder="1" applyAlignment="1" applyProtection="1">
      <alignment horizontal="left" vertical="center"/>
    </xf>
    <xf numFmtId="3" fontId="13" fillId="7" borderId="7" xfId="0" applyNumberFormat="1" applyFont="1" applyFill="1" applyBorder="1" applyAlignment="1" applyProtection="1">
      <alignment horizontal="left" vertical="center"/>
    </xf>
    <xf numFmtId="0" fontId="13" fillId="12" borderId="19" xfId="0" applyFont="1" applyFill="1" applyBorder="1" applyAlignment="1" applyProtection="1">
      <alignment horizontal="left" vertical="center" wrapText="1"/>
    </xf>
    <xf numFmtId="0" fontId="13" fillId="12" borderId="20" xfId="0" applyFont="1" applyFill="1" applyBorder="1" applyAlignment="1" applyProtection="1">
      <alignment horizontal="left" vertical="center" wrapText="1"/>
    </xf>
    <xf numFmtId="0" fontId="13" fillId="12" borderId="21" xfId="0" applyFont="1" applyFill="1" applyBorder="1" applyAlignment="1" applyProtection="1">
      <alignment horizontal="left" vertical="center" wrapText="1"/>
    </xf>
    <xf numFmtId="0" fontId="27" fillId="2" borderId="0" xfId="0" applyFont="1" applyFill="1" applyAlignment="1">
      <alignment horizontal="left"/>
    </xf>
    <xf numFmtId="0" fontId="15" fillId="2" borderId="0" xfId="0" applyFont="1" applyFill="1" applyAlignment="1" applyProtection="1">
      <alignment horizontal="left"/>
    </xf>
    <xf numFmtId="0" fontId="15" fillId="2" borderId="0" xfId="0" applyFont="1" applyFill="1" applyAlignment="1" applyProtection="1">
      <alignment horizontal="center"/>
    </xf>
    <xf numFmtId="0" fontId="14" fillId="2" borderId="0" xfId="0" applyFont="1" applyFill="1" applyAlignment="1" applyProtection="1">
      <alignment horizontal="center"/>
    </xf>
    <xf numFmtId="0" fontId="14" fillId="2" borderId="24" xfId="0" applyFont="1" applyFill="1" applyBorder="1" applyAlignment="1" applyProtection="1">
      <alignment horizontal="center" vertical="top" wrapText="1"/>
    </xf>
    <xf numFmtId="0" fontId="14" fillId="2" borderId="25" xfId="0" applyFont="1" applyFill="1" applyBorder="1" applyAlignment="1" applyProtection="1">
      <alignment horizontal="center" vertical="top" wrapText="1"/>
    </xf>
    <xf numFmtId="0" fontId="14" fillId="2" borderId="26" xfId="0" applyFont="1" applyFill="1" applyBorder="1" applyAlignment="1" applyProtection="1">
      <alignment horizontal="center" vertical="top" wrapText="1"/>
    </xf>
    <xf numFmtId="0" fontId="14" fillId="3" borderId="0" xfId="0" applyFont="1" applyFill="1" applyBorder="1" applyAlignment="1" applyProtection="1">
      <alignment vertical="center" wrapText="1"/>
    </xf>
    <xf numFmtId="0" fontId="14" fillId="2" borderId="27" xfId="0" applyFont="1" applyFill="1" applyBorder="1" applyAlignment="1" applyProtection="1">
      <alignment vertical="top" wrapText="1"/>
    </xf>
    <xf numFmtId="0" fontId="14" fillId="2" borderId="28" xfId="0" applyFont="1" applyFill="1" applyBorder="1" applyAlignment="1" applyProtection="1">
      <alignment vertical="top" wrapText="1"/>
    </xf>
    <xf numFmtId="0" fontId="14" fillId="2" borderId="29" xfId="0" applyFont="1" applyFill="1" applyBorder="1" applyAlignment="1" applyProtection="1">
      <alignment vertical="top" wrapText="1"/>
    </xf>
    <xf numFmtId="0" fontId="14" fillId="2" borderId="30" xfId="0" applyFont="1" applyFill="1" applyBorder="1" applyAlignment="1" applyProtection="1">
      <alignment vertical="top" wrapText="1"/>
    </xf>
    <xf numFmtId="0" fontId="14" fillId="2" borderId="0" xfId="0" applyFont="1" applyFill="1" applyBorder="1" applyAlignment="1" applyProtection="1">
      <alignment vertical="top" wrapText="1"/>
    </xf>
    <xf numFmtId="0" fontId="14" fillId="2" borderId="31" xfId="0" applyFont="1" applyFill="1" applyBorder="1" applyAlignment="1" applyProtection="1">
      <alignment vertical="top" wrapText="1"/>
    </xf>
  </cellXfs>
  <cellStyles count="4">
    <cellStyle name="Čiarka" xfId="1" builtinId="3"/>
    <cellStyle name="Normálne" xfId="0" builtinId="0"/>
    <cellStyle name="Percentá" xfId="2" builtinId="5"/>
    <cellStyle name="procent 2" xfId="3"/>
  </cellStyles>
  <dxfs count="56">
    <dxf>
      <font>
        <color theme="0"/>
      </font>
    </dxf>
    <dxf>
      <font>
        <color theme="0"/>
      </font>
    </dxf>
    <dxf>
      <font>
        <color theme="0"/>
      </font>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fgColor rgb="FFCCFFCC"/>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auto="1"/>
      </font>
    </dxf>
    <dxf>
      <font>
        <color rgb="FFCCFFCC"/>
      </font>
      <fill>
        <patternFill>
          <bgColor rgb="FFCCFFCC"/>
        </patternFill>
      </fill>
    </dxf>
    <dxf>
      <font>
        <color rgb="FFC0C0C0"/>
      </font>
      <fill>
        <patternFill>
          <bgColor rgb="FFC0C0C0"/>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s>
  <tableStyles count="0" defaultTableStyle="TableStyleMedium9" defaultPivotStyle="PivotStyleLight16"/>
  <colors>
    <mruColors>
      <color rgb="FFCCFFCC"/>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D$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checked="Checked" firstButton="1" fmlaLink="$D$1" lockText="1" noThreeD="1"/>
</file>

<file path=xl/ctrlProps/ctrlProp7.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276225</xdr:colOff>
          <xdr:row>21</xdr:row>
          <xdr:rowOff>9525</xdr:rowOff>
        </xdr:from>
        <xdr:to>
          <xdr:col>1</xdr:col>
          <xdr:colOff>476250</xdr:colOff>
          <xdr:row>21</xdr:row>
          <xdr:rowOff>152400</xdr:rowOff>
        </xdr:to>
        <xdr:sp macro="" textlink="">
          <xdr:nvSpPr>
            <xdr:cNvPr id="24603" name="Option Button 27" hidden="1">
              <a:extLst>
                <a:ext uri="{63B3BB69-23CF-44E3-9099-C40C66FF867C}">
                  <a14:compatExt spid="_x0000_s246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21</xdr:row>
          <xdr:rowOff>133350</xdr:rowOff>
        </xdr:from>
        <xdr:to>
          <xdr:col>1</xdr:col>
          <xdr:colOff>533400</xdr:colOff>
          <xdr:row>22</xdr:row>
          <xdr:rowOff>171450</xdr:rowOff>
        </xdr:to>
        <xdr:sp macro="" textlink="">
          <xdr:nvSpPr>
            <xdr:cNvPr id="24604" name="Option Button 28" hidden="1">
              <a:extLst>
                <a:ext uri="{63B3BB69-23CF-44E3-9099-C40C66FF867C}">
                  <a14:compatExt spid="_x0000_s246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285750</xdr:colOff>
          <xdr:row>22</xdr:row>
          <xdr:rowOff>314325</xdr:rowOff>
        </xdr:from>
        <xdr:to>
          <xdr:col>1</xdr:col>
          <xdr:colOff>523875</xdr:colOff>
          <xdr:row>24</xdr:row>
          <xdr:rowOff>0</xdr:rowOff>
        </xdr:to>
        <xdr:sp macro="" textlink="">
          <xdr:nvSpPr>
            <xdr:cNvPr id="24605" name="Option Button 29" hidden="1">
              <a:extLst>
                <a:ext uri="{63B3BB69-23CF-44E3-9099-C40C66FF867C}">
                  <a14:compatExt spid="_x0000_s246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285750</xdr:colOff>
          <xdr:row>23</xdr:row>
          <xdr:rowOff>133350</xdr:rowOff>
        </xdr:from>
        <xdr:to>
          <xdr:col>1</xdr:col>
          <xdr:colOff>476250</xdr:colOff>
          <xdr:row>24</xdr:row>
          <xdr:rowOff>171450</xdr:rowOff>
        </xdr:to>
        <xdr:sp macro="" textlink="">
          <xdr:nvSpPr>
            <xdr:cNvPr id="24606" name="Option Button 30" hidden="1">
              <a:extLst>
                <a:ext uri="{63B3BB69-23CF-44E3-9099-C40C66FF867C}">
                  <a14:compatExt spid="_x0000_s246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276225</xdr:colOff>
          <xdr:row>20</xdr:row>
          <xdr:rowOff>142875</xdr:rowOff>
        </xdr:from>
        <xdr:to>
          <xdr:col>9</xdr:col>
          <xdr:colOff>514350</xdr:colOff>
          <xdr:row>21</xdr:row>
          <xdr:rowOff>152400</xdr:rowOff>
        </xdr:to>
        <xdr:sp macro="" textlink="">
          <xdr:nvSpPr>
            <xdr:cNvPr id="24607" name="Option Button 31" hidden="1">
              <a:extLst>
                <a:ext uri="{63B3BB69-23CF-44E3-9099-C40C66FF867C}">
                  <a14:compatExt spid="_x0000_s246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628650</xdr:colOff>
          <xdr:row>0</xdr:row>
          <xdr:rowOff>9525</xdr:rowOff>
        </xdr:from>
        <xdr:to>
          <xdr:col>6</xdr:col>
          <xdr:colOff>38100</xdr:colOff>
          <xdr:row>1</xdr:row>
          <xdr:rowOff>19050</xdr:rowOff>
        </xdr:to>
        <xdr:sp macro="" textlink="">
          <xdr:nvSpPr>
            <xdr:cNvPr id="3077" name="Option Button 5" hidden="1">
              <a:extLst>
                <a:ext uri="{63B3BB69-23CF-44E3-9099-C40C66FF867C}">
                  <a14:compatExt spid="_x0000_s3077"/>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Rovnomerné odpisovanie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0</xdr:row>
          <xdr:rowOff>9525</xdr:rowOff>
        </xdr:from>
        <xdr:to>
          <xdr:col>8</xdr:col>
          <xdr:colOff>314325</xdr:colOff>
          <xdr:row>1</xdr:row>
          <xdr:rowOff>19050</xdr:rowOff>
        </xdr:to>
        <xdr:sp macro="" textlink="">
          <xdr:nvSpPr>
            <xdr:cNvPr id="3078" name="Option Button 6" hidden="1">
              <a:extLst>
                <a:ext uri="{63B3BB69-23CF-44E3-9099-C40C66FF867C}">
                  <a14:compatExt spid="_x0000_s3078"/>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Zrýchlené odpisovanie</a:t>
              </a:r>
            </a:p>
          </xdr:txBody>
        </xdr:sp>
        <xdr:clientData/>
      </xdr:twoCellAnchor>
    </mc:Choice>
    <mc:Fallback/>
  </mc:AlternateContent>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comments" Target="../comments9.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6" Type="http://schemas.openxmlformats.org/officeDocument/2006/relationships/ctrlProp" Target="../ctrlProps/ctrlProp2.xml"/><Relationship Id="rId5" Type="http://schemas.openxmlformats.org/officeDocument/2006/relationships/ctrlProp" Target="../ctrlProps/ctrlProp1.xml"/><Relationship Id="rId10" Type="http://schemas.openxmlformats.org/officeDocument/2006/relationships/comments" Target="../comments2.xml"/><Relationship Id="rId4" Type="http://schemas.openxmlformats.org/officeDocument/2006/relationships/vmlDrawing" Target="../drawings/vmlDrawing2.vml"/><Relationship Id="rId9"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omments" Target="../comments7.x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pageSetUpPr fitToPage="1"/>
  </sheetPr>
  <dimension ref="A1:L25"/>
  <sheetViews>
    <sheetView showGridLines="0" tabSelected="1" zoomScaleNormal="100" workbookViewId="0">
      <selection activeCell="I26" sqref="I26"/>
    </sheetView>
  </sheetViews>
  <sheetFormatPr defaultColWidth="9.140625" defaultRowHeight="12.75" x14ac:dyDescent="0.2"/>
  <cols>
    <col min="1" max="2" width="2.140625" style="285" customWidth="1"/>
    <col min="3" max="11" width="9.140625" style="285"/>
    <col min="12" max="12" width="2.140625" style="285" customWidth="1"/>
    <col min="13" max="16384" width="9.140625" style="285"/>
  </cols>
  <sheetData>
    <row r="1" spans="1:12" ht="20.25" x14ac:dyDescent="0.3">
      <c r="A1" s="283"/>
      <c r="B1" s="283"/>
      <c r="C1" s="283"/>
      <c r="D1" s="284" t="s">
        <v>50</v>
      </c>
      <c r="E1" s="283"/>
      <c r="F1" s="283"/>
      <c r="G1" s="283"/>
      <c r="H1" s="283"/>
      <c r="I1" s="283"/>
      <c r="J1" s="283"/>
      <c r="K1" s="283"/>
      <c r="L1" s="283"/>
    </row>
    <row r="2" spans="1:12" ht="13.5" thickBot="1" x14ac:dyDescent="0.25">
      <c r="A2" s="283"/>
      <c r="B2" s="283"/>
      <c r="C2" s="283"/>
      <c r="D2" s="283"/>
      <c r="E2" s="283"/>
      <c r="F2" s="283"/>
      <c r="G2" s="283"/>
      <c r="H2" s="283"/>
      <c r="I2" s="283"/>
      <c r="J2" s="283"/>
      <c r="K2" s="283"/>
      <c r="L2" s="283"/>
    </row>
    <row r="3" spans="1:12" s="7" customFormat="1" ht="13.5" thickTop="1" x14ac:dyDescent="0.2">
      <c r="A3" s="124"/>
      <c r="B3" s="125"/>
      <c r="C3" s="126"/>
      <c r="D3" s="126"/>
      <c r="E3" s="126"/>
      <c r="F3" s="127"/>
      <c r="G3" s="126"/>
      <c r="H3" s="126"/>
      <c r="I3" s="126"/>
      <c r="J3" s="126"/>
      <c r="K3" s="126"/>
      <c r="L3" s="128"/>
    </row>
    <row r="4" spans="1:12" s="8" customFormat="1" ht="27" customHeight="1" x14ac:dyDescent="0.2">
      <c r="A4" s="129"/>
      <c r="B4" s="130"/>
      <c r="C4" s="310" t="s">
        <v>177</v>
      </c>
      <c r="D4" s="310"/>
      <c r="E4" s="310"/>
      <c r="F4" s="310"/>
      <c r="G4" s="310"/>
      <c r="H4" s="310"/>
      <c r="I4" s="310"/>
      <c r="J4" s="310"/>
      <c r="K4" s="310"/>
      <c r="L4" s="131"/>
    </row>
    <row r="5" spans="1:12" s="8" customFormat="1" ht="12.75" customHeight="1" x14ac:dyDescent="0.2">
      <c r="A5" s="129"/>
      <c r="B5" s="130"/>
      <c r="C5" s="253"/>
      <c r="D5" s="253"/>
      <c r="E5" s="253"/>
      <c r="F5" s="253"/>
      <c r="G5" s="253"/>
      <c r="H5" s="253"/>
      <c r="I5" s="253"/>
      <c r="J5" s="253"/>
      <c r="K5" s="253"/>
      <c r="L5" s="131"/>
    </row>
    <row r="6" spans="1:12" s="28" customFormat="1" x14ac:dyDescent="0.2">
      <c r="A6" s="132"/>
      <c r="B6" s="133"/>
      <c r="C6" s="311" t="s">
        <v>125</v>
      </c>
      <c r="D6" s="311"/>
      <c r="E6" s="311"/>
      <c r="F6" s="311"/>
      <c r="G6" s="311"/>
      <c r="H6" s="311"/>
      <c r="I6" s="311"/>
      <c r="J6" s="311"/>
      <c r="K6" s="311"/>
      <c r="L6" s="134"/>
    </row>
    <row r="7" spans="1:12" s="7" customFormat="1" x14ac:dyDescent="0.2">
      <c r="A7" s="124"/>
      <c r="B7" s="135"/>
      <c r="C7" s="231"/>
      <c r="D7" s="231"/>
      <c r="E7" s="231"/>
      <c r="F7" s="232"/>
      <c r="G7" s="231"/>
      <c r="H7" s="231"/>
      <c r="I7" s="231"/>
      <c r="J7" s="231"/>
      <c r="K7" s="231"/>
      <c r="L7" s="136"/>
    </row>
    <row r="8" spans="1:12" s="7" customFormat="1" ht="52.5" customHeight="1" x14ac:dyDescent="0.2">
      <c r="A8" s="124"/>
      <c r="B8" s="135"/>
      <c r="C8" s="310" t="s">
        <v>178</v>
      </c>
      <c r="D8" s="310"/>
      <c r="E8" s="310"/>
      <c r="F8" s="310"/>
      <c r="G8" s="310"/>
      <c r="H8" s="310"/>
      <c r="I8" s="310"/>
      <c r="J8" s="310"/>
      <c r="K8" s="310"/>
      <c r="L8" s="136"/>
    </row>
    <row r="9" spans="1:12" s="7" customFormat="1" x14ac:dyDescent="0.2">
      <c r="A9" s="124"/>
      <c r="B9" s="135"/>
      <c r="C9" s="231"/>
      <c r="D9" s="231"/>
      <c r="E9" s="231"/>
      <c r="F9" s="232"/>
      <c r="G9" s="231"/>
      <c r="H9" s="231"/>
      <c r="I9" s="231"/>
      <c r="J9" s="231"/>
      <c r="K9" s="231"/>
      <c r="L9" s="136"/>
    </row>
    <row r="10" spans="1:12" s="7" customFormat="1" ht="70.900000000000006" customHeight="1" x14ac:dyDescent="0.2">
      <c r="A10" s="124"/>
      <c r="B10" s="135"/>
      <c r="C10" s="310" t="s">
        <v>206</v>
      </c>
      <c r="D10" s="310"/>
      <c r="E10" s="310"/>
      <c r="F10" s="310"/>
      <c r="G10" s="310"/>
      <c r="H10" s="310"/>
      <c r="I10" s="310"/>
      <c r="J10" s="310"/>
      <c r="K10" s="310"/>
      <c r="L10" s="136"/>
    </row>
    <row r="11" spans="1:12" s="7" customFormat="1" x14ac:dyDescent="0.2">
      <c r="A11" s="124"/>
      <c r="B11" s="135"/>
      <c r="C11" s="253"/>
      <c r="D11" s="253"/>
      <c r="E11" s="253"/>
      <c r="F11" s="253"/>
      <c r="G11" s="253"/>
      <c r="H11" s="253"/>
      <c r="I11" s="253"/>
      <c r="J11" s="253"/>
      <c r="K11" s="253"/>
      <c r="L11" s="136"/>
    </row>
    <row r="12" spans="1:12" s="7" customFormat="1" ht="41.25" customHeight="1" x14ac:dyDescent="0.2">
      <c r="A12" s="124"/>
      <c r="B12" s="135"/>
      <c r="C12" s="310" t="s">
        <v>207</v>
      </c>
      <c r="D12" s="310"/>
      <c r="E12" s="310"/>
      <c r="F12" s="310"/>
      <c r="G12" s="310"/>
      <c r="H12" s="310"/>
      <c r="I12" s="310"/>
      <c r="J12" s="310"/>
      <c r="K12" s="310"/>
      <c r="L12" s="136"/>
    </row>
    <row r="13" spans="1:12" s="9" customFormat="1" ht="13.5" thickBot="1" x14ac:dyDescent="0.25">
      <c r="A13" s="137"/>
      <c r="B13" s="138"/>
      <c r="C13" s="309"/>
      <c r="D13" s="309"/>
      <c r="E13" s="309"/>
      <c r="F13" s="309"/>
      <c r="G13" s="309"/>
      <c r="H13" s="309"/>
      <c r="I13" s="309"/>
      <c r="J13" s="309"/>
      <c r="K13" s="309"/>
      <c r="L13" s="139"/>
    </row>
    <row r="14" spans="1:12" ht="13.5" thickTop="1" x14ac:dyDescent="0.2">
      <c r="A14" s="283"/>
      <c r="B14" s="283"/>
      <c r="C14" s="283"/>
      <c r="D14" s="283"/>
      <c r="E14" s="283"/>
      <c r="F14" s="283"/>
      <c r="G14" s="283"/>
      <c r="H14" s="283"/>
      <c r="I14" s="283"/>
      <c r="J14" s="283"/>
      <c r="K14" s="283"/>
      <c r="L14" s="283"/>
    </row>
    <row r="15" spans="1:12" x14ac:dyDescent="0.2">
      <c r="A15" s="283"/>
      <c r="B15" s="283"/>
      <c r="C15" s="283"/>
      <c r="D15" s="283"/>
      <c r="E15" s="283"/>
      <c r="F15" s="283"/>
      <c r="G15" s="283"/>
      <c r="H15" s="283"/>
      <c r="I15" s="283"/>
      <c r="J15" s="283"/>
      <c r="K15" s="283"/>
      <c r="L15" s="283"/>
    </row>
    <row r="16" spans="1:12" x14ac:dyDescent="0.2">
      <c r="A16" s="283"/>
      <c r="B16" s="283"/>
      <c r="C16" s="283"/>
      <c r="D16" s="283"/>
      <c r="E16" s="283"/>
      <c r="F16" s="283"/>
      <c r="G16" s="283"/>
      <c r="H16" s="283"/>
      <c r="I16" s="283"/>
      <c r="J16" s="283"/>
      <c r="K16" s="283"/>
      <c r="L16" s="283"/>
    </row>
    <row r="17" spans="1:12" x14ac:dyDescent="0.2">
      <c r="A17" s="283"/>
      <c r="B17" s="283"/>
      <c r="C17" s="283"/>
      <c r="D17" s="283"/>
      <c r="E17" s="283"/>
      <c r="F17" s="283"/>
      <c r="G17" s="283"/>
      <c r="H17" s="283"/>
      <c r="I17" s="283"/>
      <c r="J17" s="283"/>
      <c r="K17" s="283"/>
      <c r="L17" s="283"/>
    </row>
    <row r="18" spans="1:12" x14ac:dyDescent="0.2">
      <c r="A18" s="283"/>
      <c r="B18" s="283"/>
      <c r="C18" s="283"/>
      <c r="D18" s="283"/>
      <c r="E18" s="283"/>
      <c r="F18" s="283"/>
      <c r="G18" s="283"/>
      <c r="H18" s="283"/>
      <c r="I18" s="283"/>
      <c r="J18" s="283"/>
      <c r="K18" s="283"/>
      <c r="L18" s="283"/>
    </row>
    <row r="19" spans="1:12" x14ac:dyDescent="0.2">
      <c r="A19" s="283"/>
      <c r="B19" s="283"/>
      <c r="C19" s="283"/>
      <c r="D19" s="283"/>
      <c r="E19" s="283"/>
      <c r="F19" s="283"/>
      <c r="G19" s="283"/>
      <c r="H19" s="283"/>
      <c r="I19" s="283"/>
      <c r="J19" s="283"/>
      <c r="K19" s="283"/>
      <c r="L19" s="283"/>
    </row>
    <row r="20" spans="1:12" x14ac:dyDescent="0.2">
      <c r="A20" s="283"/>
      <c r="B20" s="283"/>
      <c r="C20" s="283"/>
      <c r="D20" s="283"/>
      <c r="E20" s="283"/>
      <c r="F20" s="283"/>
      <c r="G20" s="283"/>
      <c r="H20" s="283"/>
      <c r="I20" s="283"/>
      <c r="J20" s="283"/>
      <c r="K20" s="283"/>
      <c r="L20" s="283"/>
    </row>
    <row r="21" spans="1:12" x14ac:dyDescent="0.2">
      <c r="A21" s="283"/>
      <c r="B21" s="283"/>
      <c r="C21" s="283"/>
      <c r="D21" s="283"/>
      <c r="E21" s="283"/>
      <c r="F21" s="283"/>
      <c r="G21" s="283"/>
      <c r="H21" s="283"/>
      <c r="I21" s="283"/>
      <c r="J21" s="283"/>
      <c r="K21" s="283"/>
      <c r="L21" s="283"/>
    </row>
    <row r="22" spans="1:12" x14ac:dyDescent="0.2">
      <c r="A22" s="283"/>
      <c r="B22" s="283"/>
      <c r="C22" s="283"/>
      <c r="D22" s="283"/>
      <c r="E22" s="283"/>
      <c r="F22" s="283"/>
      <c r="G22" s="283"/>
      <c r="H22" s="283"/>
      <c r="I22" s="283"/>
      <c r="J22" s="283"/>
      <c r="K22" s="283"/>
      <c r="L22" s="283"/>
    </row>
    <row r="23" spans="1:12" x14ac:dyDescent="0.2">
      <c r="A23" s="283"/>
      <c r="B23" s="283"/>
      <c r="C23" s="283"/>
      <c r="D23" s="283"/>
      <c r="E23" s="283"/>
      <c r="F23" s="283"/>
      <c r="G23" s="283"/>
      <c r="H23" s="283"/>
      <c r="I23" s="283"/>
      <c r="J23" s="283"/>
      <c r="K23" s="283"/>
      <c r="L23" s="283"/>
    </row>
    <row r="24" spans="1:12" x14ac:dyDescent="0.2">
      <c r="A24" s="283"/>
      <c r="B24" s="283"/>
      <c r="C24" s="283"/>
      <c r="D24" s="283"/>
      <c r="E24" s="283"/>
      <c r="F24" s="283"/>
      <c r="G24" s="283"/>
      <c r="H24" s="283"/>
      <c r="I24" s="283"/>
      <c r="J24" s="283"/>
      <c r="K24" s="283"/>
      <c r="L24" s="283"/>
    </row>
    <row r="25" spans="1:12" x14ac:dyDescent="0.2">
      <c r="A25" s="283"/>
      <c r="B25" s="283"/>
      <c r="C25" s="283"/>
      <c r="D25" s="283"/>
      <c r="E25" s="283"/>
      <c r="F25" s="283"/>
      <c r="G25" s="283"/>
      <c r="H25" s="283"/>
      <c r="I25" s="283"/>
      <c r="J25" s="283"/>
      <c r="K25" s="283"/>
      <c r="L25" s="283"/>
    </row>
  </sheetData>
  <sheetProtection algorithmName="SHA-512" hashValue="v1NuxO3yCeol+XdUH2/c9blc4t5Zd/jKneTvOUWkHUPXrnQ51ZOHbLYMOp7ZKjnJKwF+18JNAcV71X3fsOiU9A==" saltValue="odTpivmPOMgyg00bHAFnfw==" spinCount="100000" sheet="1" objects="1" scenarios="1"/>
  <customSheetViews>
    <customSheetView guid="{DB7D8600-7BA7-4CE3-9713-A1F8E1674C32}" showGridLines="0" fitToPage="1">
      <selection activeCell="J1" sqref="J1"/>
      <pageMargins left="0.70866141732283472" right="0.70866141732283472" top="0.78740157480314965" bottom="0.78740157480314965" header="0.31496062992125984" footer="0.31496062992125984"/>
      <pageSetup paperSize="9" orientation="portrait" r:id="rId1"/>
      <headerFooter>
        <oddHeader xml:space="preserve">&amp;R&amp;8Príloha č. 3 Metodiky pre vypracovanie finančnej analýzy projektu 
Finančná Analýza  </oddHeader>
      </headerFooter>
    </customSheetView>
  </customSheetViews>
  <mergeCells count="6">
    <mergeCell ref="C13:K13"/>
    <mergeCell ref="C4:K4"/>
    <mergeCell ref="C8:K8"/>
    <mergeCell ref="C6:K6"/>
    <mergeCell ref="C10:K10"/>
    <mergeCell ref="C12:K12"/>
  </mergeCells>
  <phoneticPr fontId="0" type="noConversion"/>
  <pageMargins left="0.70866141732283472" right="0.70866141732283472" top="0.78740157480314965" bottom="0.78740157480314965" header="0.31496062992125984" footer="0.31496062992125984"/>
  <pageSetup paperSize="9" orientation="portrait" r:id="rId2"/>
  <headerFooter>
    <oddHeader xml:space="preserve">&amp;R&amp;8Príloha č. 3 Metodiky pre vypracovanie finančnej analýzy projektu 
Finančná Analýza  </oddHeader>
  </headerFooter>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9">
    <pageSetUpPr fitToPage="1"/>
  </sheetPr>
  <dimension ref="B1:AQ25"/>
  <sheetViews>
    <sheetView showGridLines="0" zoomScale="85" zoomScaleNormal="85" workbookViewId="0">
      <selection activeCell="W47" sqref="W47"/>
    </sheetView>
  </sheetViews>
  <sheetFormatPr defaultColWidth="9.140625" defaultRowHeight="12.75" x14ac:dyDescent="0.2"/>
  <cols>
    <col min="1" max="1" width="1.7109375" style="2" customWidth="1"/>
    <col min="2" max="2" width="9.140625" style="2"/>
    <col min="3" max="3" width="10.140625" style="2" customWidth="1"/>
    <col min="4" max="16384" width="9.140625" style="2"/>
  </cols>
  <sheetData>
    <row r="1" spans="2:43" x14ac:dyDescent="0.2">
      <c r="B1" s="3" t="s">
        <v>31</v>
      </c>
    </row>
    <row r="2" spans="2:43" s="19" customFormat="1" x14ac:dyDescent="0.2">
      <c r="C2" s="14" t="s">
        <v>36</v>
      </c>
      <c r="D2" s="18">
        <f>'Peňažné toky projektu'!$B$18</f>
        <v>2015</v>
      </c>
      <c r="E2" s="18">
        <f>D2+1</f>
        <v>2016</v>
      </c>
      <c r="F2" s="18">
        <f t="shared" ref="F2:AL2" si="0">E2+1</f>
        <v>2017</v>
      </c>
      <c r="G2" s="18">
        <f t="shared" si="0"/>
        <v>2018</v>
      </c>
      <c r="H2" s="18">
        <f t="shared" si="0"/>
        <v>2019</v>
      </c>
      <c r="I2" s="18">
        <f t="shared" si="0"/>
        <v>2020</v>
      </c>
      <c r="J2" s="18">
        <f t="shared" si="0"/>
        <v>2021</v>
      </c>
      <c r="K2" s="18">
        <f t="shared" si="0"/>
        <v>2022</v>
      </c>
      <c r="L2" s="18">
        <f t="shared" si="0"/>
        <v>2023</v>
      </c>
      <c r="M2" s="18">
        <f t="shared" si="0"/>
        <v>2024</v>
      </c>
      <c r="N2" s="18">
        <f t="shared" si="0"/>
        <v>2025</v>
      </c>
      <c r="O2" s="18">
        <f t="shared" si="0"/>
        <v>2026</v>
      </c>
      <c r="P2" s="18">
        <f t="shared" si="0"/>
        <v>2027</v>
      </c>
      <c r="Q2" s="18">
        <f t="shared" si="0"/>
        <v>2028</v>
      </c>
      <c r="R2" s="18">
        <f t="shared" si="0"/>
        <v>2029</v>
      </c>
      <c r="S2" s="18">
        <f t="shared" si="0"/>
        <v>2030</v>
      </c>
      <c r="T2" s="18">
        <f t="shared" si="0"/>
        <v>2031</v>
      </c>
      <c r="U2" s="18">
        <f t="shared" si="0"/>
        <v>2032</v>
      </c>
      <c r="V2" s="18">
        <f t="shared" si="0"/>
        <v>2033</v>
      </c>
      <c r="W2" s="18">
        <f t="shared" si="0"/>
        <v>2034</v>
      </c>
      <c r="X2" s="18">
        <f t="shared" si="0"/>
        <v>2035</v>
      </c>
      <c r="Y2" s="18">
        <f t="shared" si="0"/>
        <v>2036</v>
      </c>
      <c r="Z2" s="18">
        <f t="shared" si="0"/>
        <v>2037</v>
      </c>
      <c r="AA2" s="18">
        <f t="shared" si="0"/>
        <v>2038</v>
      </c>
      <c r="AB2" s="18">
        <f t="shared" si="0"/>
        <v>2039</v>
      </c>
      <c r="AC2" s="18">
        <f t="shared" si="0"/>
        <v>2040</v>
      </c>
      <c r="AD2" s="18">
        <f t="shared" si="0"/>
        <v>2041</v>
      </c>
      <c r="AE2" s="18">
        <f t="shared" si="0"/>
        <v>2042</v>
      </c>
      <c r="AF2" s="18">
        <f t="shared" si="0"/>
        <v>2043</v>
      </c>
      <c r="AG2" s="18">
        <f t="shared" si="0"/>
        <v>2044</v>
      </c>
      <c r="AH2" s="18">
        <f t="shared" si="0"/>
        <v>2045</v>
      </c>
      <c r="AI2" s="18">
        <f t="shared" si="0"/>
        <v>2046</v>
      </c>
      <c r="AJ2" s="18">
        <f t="shared" si="0"/>
        <v>2047</v>
      </c>
      <c r="AK2" s="18">
        <f t="shared" si="0"/>
        <v>2048</v>
      </c>
      <c r="AL2" s="18">
        <f t="shared" si="0"/>
        <v>2049</v>
      </c>
      <c r="AM2" s="18">
        <f t="shared" ref="AM2" si="1">AL2+1</f>
        <v>2050</v>
      </c>
      <c r="AN2" s="18">
        <f t="shared" ref="AN2" si="2">AM2+1</f>
        <v>2051</v>
      </c>
      <c r="AO2" s="18">
        <f t="shared" ref="AO2" si="3">AN2+1</f>
        <v>2052</v>
      </c>
      <c r="AP2" s="18">
        <f t="shared" ref="AP2" si="4">AO2+1</f>
        <v>2053</v>
      </c>
      <c r="AQ2" s="18">
        <f t="shared" ref="AQ2" si="5">AP2+1</f>
        <v>2054</v>
      </c>
    </row>
    <row r="3" spans="2:43" s="13" customFormat="1" x14ac:dyDescent="0.2">
      <c r="C3" s="11">
        <v>1</v>
      </c>
      <c r="D3" s="12">
        <f>'Odpisy - daňové'!C8</f>
        <v>0</v>
      </c>
      <c r="E3" s="12">
        <f>'Odpisy - daňové'!D8</f>
        <v>0</v>
      </c>
      <c r="F3" s="12">
        <f>'Odpisy - daňové'!E8</f>
        <v>0</v>
      </c>
      <c r="G3" s="12">
        <f>'Odpisy - daňové'!F8</f>
        <v>0</v>
      </c>
      <c r="H3" s="12">
        <f>'Odpisy - daňové'!G8</f>
        <v>0</v>
      </c>
      <c r="I3" s="12">
        <f>'Odpisy - daňové'!H8</f>
        <v>0</v>
      </c>
      <c r="J3" s="12">
        <f>'Odpisy - daňové'!I8</f>
        <v>0</v>
      </c>
      <c r="K3" s="12">
        <f>'Odpisy - daňové'!J8</f>
        <v>0</v>
      </c>
      <c r="L3" s="12">
        <f>'Odpisy - daňové'!K8</f>
        <v>0</v>
      </c>
      <c r="M3" s="12">
        <f>'Odpisy - daňové'!L8</f>
        <v>0</v>
      </c>
      <c r="N3" s="12">
        <f>'Odpisy - daňové'!M8</f>
        <v>0</v>
      </c>
      <c r="O3" s="12">
        <f>'Odpisy - daňové'!N8</f>
        <v>0</v>
      </c>
      <c r="P3" s="12">
        <f>'Odpisy - daňové'!O8</f>
        <v>0</v>
      </c>
      <c r="Q3" s="12">
        <f>'Odpisy - daňové'!P8</f>
        <v>0</v>
      </c>
      <c r="R3" s="12">
        <f>'Odpisy - daňové'!Q8</f>
        <v>0</v>
      </c>
      <c r="S3" s="12">
        <f>'Odpisy - daňové'!R8</f>
        <v>0</v>
      </c>
      <c r="T3" s="12">
        <f>'Odpisy - daňové'!S8</f>
        <v>0</v>
      </c>
      <c r="U3" s="12">
        <f>'Odpisy - daňové'!T8</f>
        <v>0</v>
      </c>
      <c r="V3" s="12">
        <f>'Odpisy - daňové'!U8</f>
        <v>0</v>
      </c>
      <c r="W3" s="12">
        <f>'Odpisy - daňové'!V8</f>
        <v>0</v>
      </c>
      <c r="X3" s="12">
        <f>'Odpisy - daňové'!W8</f>
        <v>0</v>
      </c>
      <c r="Y3" s="12">
        <f>'Odpisy - daňové'!X8</f>
        <v>0</v>
      </c>
      <c r="Z3" s="12">
        <f>'Odpisy - daňové'!Y8</f>
        <v>0</v>
      </c>
      <c r="AA3" s="12">
        <f>'Odpisy - daňové'!Z8</f>
        <v>0</v>
      </c>
      <c r="AB3" s="12">
        <f>'Odpisy - daňové'!AA8</f>
        <v>0</v>
      </c>
      <c r="AC3" s="12">
        <f>'Odpisy - daňové'!AB8</f>
        <v>0</v>
      </c>
      <c r="AD3" s="12">
        <f>'Odpisy - daňové'!AC8</f>
        <v>0</v>
      </c>
      <c r="AE3" s="12">
        <f>'Odpisy - daňové'!AD8</f>
        <v>0</v>
      </c>
      <c r="AF3" s="12">
        <f>'Odpisy - daňové'!AE8</f>
        <v>0</v>
      </c>
      <c r="AG3" s="12">
        <f>'Odpisy - daňové'!AF8</f>
        <v>0</v>
      </c>
      <c r="AH3" s="12">
        <f>'Odpisy - daňové'!AG8</f>
        <v>0</v>
      </c>
      <c r="AI3" s="12">
        <f>'Odpisy - daňové'!AH8</f>
        <v>0</v>
      </c>
      <c r="AJ3" s="12">
        <f>'Odpisy - daňové'!AI8</f>
        <v>0</v>
      </c>
      <c r="AK3" s="12">
        <f>'Odpisy - daňové'!AJ8</f>
        <v>0</v>
      </c>
      <c r="AL3" s="12">
        <f>'Odpisy - daňové'!AK8</f>
        <v>0</v>
      </c>
      <c r="AM3" s="12">
        <f>'Odpisy - daňové'!AL8</f>
        <v>0</v>
      </c>
      <c r="AN3" s="12">
        <f>'Odpisy - daňové'!AM8</f>
        <v>0</v>
      </c>
      <c r="AO3" s="12">
        <f>'Odpisy - daňové'!AN8</f>
        <v>0</v>
      </c>
      <c r="AP3" s="12">
        <f>'Odpisy - daňové'!AO8</f>
        <v>0</v>
      </c>
      <c r="AQ3" s="12">
        <f>'Odpisy - daňové'!AP8</f>
        <v>0</v>
      </c>
    </row>
    <row r="4" spans="2:43" x14ac:dyDescent="0.2">
      <c r="C4" s="11">
        <v>2</v>
      </c>
      <c r="D4" s="12">
        <f>'Odpisy - daňové'!C9</f>
        <v>0</v>
      </c>
      <c r="E4" s="12">
        <f>'Odpisy - daňové'!D9</f>
        <v>0</v>
      </c>
      <c r="F4" s="12">
        <f>'Odpisy - daňové'!E9</f>
        <v>0</v>
      </c>
      <c r="G4" s="12">
        <f>'Odpisy - daňové'!F9</f>
        <v>0</v>
      </c>
      <c r="H4" s="12">
        <f>'Odpisy - daňové'!G9</f>
        <v>0</v>
      </c>
      <c r="I4" s="12">
        <f>'Odpisy - daňové'!H9</f>
        <v>0</v>
      </c>
      <c r="J4" s="12">
        <f>'Odpisy - daňové'!I9</f>
        <v>0</v>
      </c>
      <c r="K4" s="12">
        <f>'Odpisy - daňové'!J9</f>
        <v>0</v>
      </c>
      <c r="L4" s="12">
        <f>'Odpisy - daňové'!K9</f>
        <v>0</v>
      </c>
      <c r="M4" s="12">
        <f>'Odpisy - daňové'!L9</f>
        <v>0</v>
      </c>
      <c r="N4" s="12">
        <f>'Odpisy - daňové'!M9</f>
        <v>0</v>
      </c>
      <c r="O4" s="12">
        <f>'Odpisy - daňové'!N9</f>
        <v>0</v>
      </c>
      <c r="P4" s="12">
        <f>'Odpisy - daňové'!O9</f>
        <v>0</v>
      </c>
      <c r="Q4" s="12">
        <f>'Odpisy - daňové'!P9</f>
        <v>0</v>
      </c>
      <c r="R4" s="12">
        <f>'Odpisy - daňové'!Q9</f>
        <v>0</v>
      </c>
      <c r="S4" s="12">
        <f>'Odpisy - daňové'!R9</f>
        <v>0</v>
      </c>
      <c r="T4" s="12">
        <f>'Odpisy - daňové'!S9</f>
        <v>0</v>
      </c>
      <c r="U4" s="12">
        <f>'Odpisy - daňové'!T9</f>
        <v>0</v>
      </c>
      <c r="V4" s="12">
        <f>'Odpisy - daňové'!U9</f>
        <v>0</v>
      </c>
      <c r="W4" s="12">
        <f>'Odpisy - daňové'!V9</f>
        <v>0</v>
      </c>
      <c r="X4" s="12">
        <f>'Odpisy - daňové'!W9</f>
        <v>0</v>
      </c>
      <c r="Y4" s="12">
        <f>'Odpisy - daňové'!X9</f>
        <v>0</v>
      </c>
      <c r="Z4" s="12">
        <f>'Odpisy - daňové'!Y9</f>
        <v>0</v>
      </c>
      <c r="AA4" s="12">
        <f>'Odpisy - daňové'!Z9</f>
        <v>0</v>
      </c>
      <c r="AB4" s="12">
        <f>'Odpisy - daňové'!AA9</f>
        <v>0</v>
      </c>
      <c r="AC4" s="12">
        <f>'Odpisy - daňové'!AB9</f>
        <v>0</v>
      </c>
      <c r="AD4" s="12">
        <f>'Odpisy - daňové'!AC9</f>
        <v>0</v>
      </c>
      <c r="AE4" s="12">
        <f>'Odpisy - daňové'!AD9</f>
        <v>0</v>
      </c>
      <c r="AF4" s="12">
        <f>'Odpisy - daňové'!AE9</f>
        <v>0</v>
      </c>
      <c r="AG4" s="12">
        <f>'Odpisy - daňové'!AF9</f>
        <v>0</v>
      </c>
      <c r="AH4" s="12">
        <f>'Odpisy - daňové'!AG9</f>
        <v>0</v>
      </c>
      <c r="AI4" s="12">
        <f>'Odpisy - daňové'!AH9</f>
        <v>0</v>
      </c>
      <c r="AJ4" s="12">
        <f>'Odpisy - daňové'!AI9</f>
        <v>0</v>
      </c>
      <c r="AK4" s="12">
        <f>'Odpisy - daňové'!AJ9</f>
        <v>0</v>
      </c>
      <c r="AL4" s="12">
        <f>'Odpisy - daňové'!AK9</f>
        <v>0</v>
      </c>
      <c r="AM4" s="12">
        <f>'Odpisy - daňové'!AL9</f>
        <v>0</v>
      </c>
      <c r="AN4" s="12">
        <f>'Odpisy - daňové'!AM9</f>
        <v>0</v>
      </c>
      <c r="AO4" s="12">
        <f>'Odpisy - daňové'!AN9</f>
        <v>0</v>
      </c>
      <c r="AP4" s="12">
        <f>'Odpisy - daňové'!AO9</f>
        <v>0</v>
      </c>
      <c r="AQ4" s="12">
        <f>'Odpisy - daňové'!AP9</f>
        <v>0</v>
      </c>
    </row>
    <row r="5" spans="2:43" x14ac:dyDescent="0.2">
      <c r="C5" s="11">
        <v>3</v>
      </c>
      <c r="D5" s="12">
        <f>'Odpisy - daňové'!C10</f>
        <v>0</v>
      </c>
      <c r="E5" s="12">
        <f>'Odpisy - daňové'!D10</f>
        <v>0</v>
      </c>
      <c r="F5" s="12">
        <f>'Odpisy - daňové'!E10</f>
        <v>0</v>
      </c>
      <c r="G5" s="12">
        <f>'Odpisy - daňové'!F10</f>
        <v>0</v>
      </c>
      <c r="H5" s="12">
        <f>'Odpisy - daňové'!G10</f>
        <v>0</v>
      </c>
      <c r="I5" s="12">
        <f>'Odpisy - daňové'!H10</f>
        <v>0</v>
      </c>
      <c r="J5" s="12">
        <f>'Odpisy - daňové'!I10</f>
        <v>0</v>
      </c>
      <c r="K5" s="12">
        <f>'Odpisy - daňové'!J10</f>
        <v>0</v>
      </c>
      <c r="L5" s="12">
        <f>'Odpisy - daňové'!K10</f>
        <v>0</v>
      </c>
      <c r="M5" s="12">
        <f>'Odpisy - daňové'!L10</f>
        <v>0</v>
      </c>
      <c r="N5" s="12">
        <f>'Odpisy - daňové'!M10</f>
        <v>0</v>
      </c>
      <c r="O5" s="12">
        <f>'Odpisy - daňové'!N10</f>
        <v>0</v>
      </c>
      <c r="P5" s="12">
        <f>'Odpisy - daňové'!O10</f>
        <v>0</v>
      </c>
      <c r="Q5" s="12">
        <f>'Odpisy - daňové'!P10</f>
        <v>0</v>
      </c>
      <c r="R5" s="12">
        <f>'Odpisy - daňové'!Q10</f>
        <v>0</v>
      </c>
      <c r="S5" s="12">
        <f>'Odpisy - daňové'!R10</f>
        <v>0</v>
      </c>
      <c r="T5" s="12">
        <f>'Odpisy - daňové'!S10</f>
        <v>0</v>
      </c>
      <c r="U5" s="12">
        <f>'Odpisy - daňové'!T10</f>
        <v>0</v>
      </c>
      <c r="V5" s="12">
        <f>'Odpisy - daňové'!U10</f>
        <v>0</v>
      </c>
      <c r="W5" s="12">
        <f>'Odpisy - daňové'!V10</f>
        <v>0</v>
      </c>
      <c r="X5" s="12">
        <f>'Odpisy - daňové'!W10</f>
        <v>0</v>
      </c>
      <c r="Y5" s="12">
        <f>'Odpisy - daňové'!X10</f>
        <v>0</v>
      </c>
      <c r="Z5" s="12">
        <f>'Odpisy - daňové'!Y10</f>
        <v>0</v>
      </c>
      <c r="AA5" s="12">
        <f>'Odpisy - daňové'!Z10</f>
        <v>0</v>
      </c>
      <c r="AB5" s="12">
        <f>'Odpisy - daňové'!AA10</f>
        <v>0</v>
      </c>
      <c r="AC5" s="12">
        <f>'Odpisy - daňové'!AB10</f>
        <v>0</v>
      </c>
      <c r="AD5" s="12">
        <f>'Odpisy - daňové'!AC10</f>
        <v>0</v>
      </c>
      <c r="AE5" s="12">
        <f>'Odpisy - daňové'!AD10</f>
        <v>0</v>
      </c>
      <c r="AF5" s="12">
        <f>'Odpisy - daňové'!AE10</f>
        <v>0</v>
      </c>
      <c r="AG5" s="12">
        <f>'Odpisy - daňové'!AF10</f>
        <v>0</v>
      </c>
      <c r="AH5" s="12">
        <f>'Odpisy - daňové'!AG10</f>
        <v>0</v>
      </c>
      <c r="AI5" s="12">
        <f>'Odpisy - daňové'!AH10</f>
        <v>0</v>
      </c>
      <c r="AJ5" s="12">
        <f>'Odpisy - daňové'!AI10</f>
        <v>0</v>
      </c>
      <c r="AK5" s="12">
        <f>'Odpisy - daňové'!AJ10</f>
        <v>0</v>
      </c>
      <c r="AL5" s="12">
        <f>'Odpisy - daňové'!AK10</f>
        <v>0</v>
      </c>
      <c r="AM5" s="12">
        <f>'Odpisy - daňové'!AL10</f>
        <v>0</v>
      </c>
      <c r="AN5" s="12">
        <f>'Odpisy - daňové'!AM10</f>
        <v>0</v>
      </c>
      <c r="AO5" s="12">
        <f>'Odpisy - daňové'!AN10</f>
        <v>0</v>
      </c>
      <c r="AP5" s="12">
        <f>'Odpisy - daňové'!AO10</f>
        <v>0</v>
      </c>
      <c r="AQ5" s="12">
        <f>'Odpisy - daňové'!AP10</f>
        <v>0</v>
      </c>
    </row>
    <row r="6" spans="2:43" x14ac:dyDescent="0.2">
      <c r="C6" s="11">
        <v>4</v>
      </c>
      <c r="D6" s="12">
        <f>'Odpisy - daňové'!C11</f>
        <v>0</v>
      </c>
      <c r="E6" s="12">
        <f>'Odpisy - daňové'!D11</f>
        <v>0</v>
      </c>
      <c r="F6" s="12">
        <f>'Odpisy - daňové'!E11</f>
        <v>0</v>
      </c>
      <c r="G6" s="12">
        <f>'Odpisy - daňové'!F11</f>
        <v>0</v>
      </c>
      <c r="H6" s="12">
        <f>'Odpisy - daňové'!G11</f>
        <v>0</v>
      </c>
      <c r="I6" s="12">
        <f>'Odpisy - daňové'!H11</f>
        <v>0</v>
      </c>
      <c r="J6" s="12">
        <f>'Odpisy - daňové'!I11</f>
        <v>0</v>
      </c>
      <c r="K6" s="12">
        <f>'Odpisy - daňové'!J11</f>
        <v>0</v>
      </c>
      <c r="L6" s="12">
        <f>'Odpisy - daňové'!K11</f>
        <v>0</v>
      </c>
      <c r="M6" s="12">
        <f>'Odpisy - daňové'!L11</f>
        <v>0</v>
      </c>
      <c r="N6" s="12">
        <f>'Odpisy - daňové'!M11</f>
        <v>0</v>
      </c>
      <c r="O6" s="12">
        <f>'Odpisy - daňové'!N11</f>
        <v>0</v>
      </c>
      <c r="P6" s="12">
        <f>'Odpisy - daňové'!O11</f>
        <v>0</v>
      </c>
      <c r="Q6" s="12">
        <f>'Odpisy - daňové'!P11</f>
        <v>0</v>
      </c>
      <c r="R6" s="12">
        <f>'Odpisy - daňové'!Q11</f>
        <v>0</v>
      </c>
      <c r="S6" s="12">
        <f>'Odpisy - daňové'!R11</f>
        <v>0</v>
      </c>
      <c r="T6" s="12">
        <f>'Odpisy - daňové'!S11</f>
        <v>0</v>
      </c>
      <c r="U6" s="12">
        <f>'Odpisy - daňové'!T11</f>
        <v>0</v>
      </c>
      <c r="V6" s="12">
        <f>'Odpisy - daňové'!U11</f>
        <v>0</v>
      </c>
      <c r="W6" s="12">
        <f>'Odpisy - daňové'!V11</f>
        <v>0</v>
      </c>
      <c r="X6" s="12">
        <f>'Odpisy - daňové'!W11</f>
        <v>0</v>
      </c>
      <c r="Y6" s="12">
        <f>'Odpisy - daňové'!X11</f>
        <v>0</v>
      </c>
      <c r="Z6" s="12">
        <f>'Odpisy - daňové'!Y11</f>
        <v>0</v>
      </c>
      <c r="AA6" s="12">
        <f>'Odpisy - daňové'!Z11</f>
        <v>0</v>
      </c>
      <c r="AB6" s="12">
        <f>'Odpisy - daňové'!AA11</f>
        <v>0</v>
      </c>
      <c r="AC6" s="12">
        <f>'Odpisy - daňové'!AB11</f>
        <v>0</v>
      </c>
      <c r="AD6" s="12">
        <f>'Odpisy - daňové'!AC11</f>
        <v>0</v>
      </c>
      <c r="AE6" s="12">
        <f>'Odpisy - daňové'!AD11</f>
        <v>0</v>
      </c>
      <c r="AF6" s="12">
        <f>'Odpisy - daňové'!AE11</f>
        <v>0</v>
      </c>
      <c r="AG6" s="12">
        <f>'Odpisy - daňové'!AF11</f>
        <v>0</v>
      </c>
      <c r="AH6" s="12">
        <f>'Odpisy - daňové'!AG11</f>
        <v>0</v>
      </c>
      <c r="AI6" s="12">
        <f>'Odpisy - daňové'!AH11</f>
        <v>0</v>
      </c>
      <c r="AJ6" s="12">
        <f>'Odpisy - daňové'!AI11</f>
        <v>0</v>
      </c>
      <c r="AK6" s="12">
        <f>'Odpisy - daňové'!AJ11</f>
        <v>0</v>
      </c>
      <c r="AL6" s="12">
        <f>'Odpisy - daňové'!AK11</f>
        <v>0</v>
      </c>
      <c r="AM6" s="12">
        <f>'Odpisy - daňové'!AL11</f>
        <v>0</v>
      </c>
      <c r="AN6" s="12">
        <f>'Odpisy - daňové'!AM11</f>
        <v>0</v>
      </c>
      <c r="AO6" s="12">
        <f>'Odpisy - daňové'!AN11</f>
        <v>0</v>
      </c>
      <c r="AP6" s="12">
        <f>'Odpisy - daňové'!AO11</f>
        <v>0</v>
      </c>
      <c r="AQ6" s="12">
        <f>'Odpisy - daňové'!AP11</f>
        <v>0</v>
      </c>
    </row>
    <row r="7" spans="2:43" x14ac:dyDescent="0.2">
      <c r="C7" s="11">
        <v>5</v>
      </c>
      <c r="D7" s="12">
        <f>'Odpisy - daňové'!C12</f>
        <v>0</v>
      </c>
      <c r="E7" s="12">
        <f>'Odpisy - daňové'!D12</f>
        <v>0</v>
      </c>
      <c r="F7" s="12">
        <f>'Odpisy - daňové'!E12</f>
        <v>0</v>
      </c>
      <c r="G7" s="12">
        <f>'Odpisy - daňové'!F12</f>
        <v>0</v>
      </c>
      <c r="H7" s="12">
        <f>'Odpisy - daňové'!G12</f>
        <v>0</v>
      </c>
      <c r="I7" s="12">
        <f>'Odpisy - daňové'!H12</f>
        <v>0</v>
      </c>
      <c r="J7" s="12">
        <f>'Odpisy - daňové'!I12</f>
        <v>0</v>
      </c>
      <c r="K7" s="12">
        <f>'Odpisy - daňové'!J12</f>
        <v>0</v>
      </c>
      <c r="L7" s="12">
        <f>'Odpisy - daňové'!K12</f>
        <v>0</v>
      </c>
      <c r="M7" s="12">
        <f>'Odpisy - daňové'!L12</f>
        <v>0</v>
      </c>
      <c r="N7" s="12">
        <f>'Odpisy - daňové'!M12</f>
        <v>0</v>
      </c>
      <c r="O7" s="12">
        <f>'Odpisy - daňové'!N12</f>
        <v>0</v>
      </c>
      <c r="P7" s="12">
        <f>'Odpisy - daňové'!O12</f>
        <v>0</v>
      </c>
      <c r="Q7" s="12">
        <f>'Odpisy - daňové'!P12</f>
        <v>0</v>
      </c>
      <c r="R7" s="12">
        <f>'Odpisy - daňové'!Q12</f>
        <v>0</v>
      </c>
      <c r="S7" s="12">
        <f>'Odpisy - daňové'!R12</f>
        <v>0</v>
      </c>
      <c r="T7" s="12">
        <f>'Odpisy - daňové'!S12</f>
        <v>0</v>
      </c>
      <c r="U7" s="12">
        <f>'Odpisy - daňové'!T12</f>
        <v>0</v>
      </c>
      <c r="V7" s="12">
        <f>'Odpisy - daňové'!U12</f>
        <v>0</v>
      </c>
      <c r="W7" s="12">
        <f>'Odpisy - daňové'!V12</f>
        <v>0</v>
      </c>
      <c r="X7" s="12">
        <f>'Odpisy - daňové'!W12</f>
        <v>0</v>
      </c>
      <c r="Y7" s="12">
        <f>'Odpisy - daňové'!X12</f>
        <v>0</v>
      </c>
      <c r="Z7" s="12">
        <f>'Odpisy - daňové'!Y12</f>
        <v>0</v>
      </c>
      <c r="AA7" s="12">
        <f>'Odpisy - daňové'!Z12</f>
        <v>0</v>
      </c>
      <c r="AB7" s="12">
        <f>'Odpisy - daňové'!AA12</f>
        <v>0</v>
      </c>
      <c r="AC7" s="12">
        <f>'Odpisy - daňové'!AB12</f>
        <v>0</v>
      </c>
      <c r="AD7" s="12">
        <f>'Odpisy - daňové'!AC12</f>
        <v>0</v>
      </c>
      <c r="AE7" s="12">
        <f>'Odpisy - daňové'!AD12</f>
        <v>0</v>
      </c>
      <c r="AF7" s="12">
        <f>'Odpisy - daňové'!AE12</f>
        <v>0</v>
      </c>
      <c r="AG7" s="12">
        <f>'Odpisy - daňové'!AF12</f>
        <v>0</v>
      </c>
      <c r="AH7" s="12">
        <f>'Odpisy - daňové'!AG12</f>
        <v>0</v>
      </c>
      <c r="AI7" s="12">
        <f>'Odpisy - daňové'!AH12</f>
        <v>0</v>
      </c>
      <c r="AJ7" s="12">
        <f>'Odpisy - daňové'!AI12</f>
        <v>0</v>
      </c>
      <c r="AK7" s="12">
        <f>'Odpisy - daňové'!AJ12</f>
        <v>0</v>
      </c>
      <c r="AL7" s="12">
        <f>'Odpisy - daňové'!AK12</f>
        <v>0</v>
      </c>
      <c r="AM7" s="12">
        <f>'Odpisy - daňové'!AL12</f>
        <v>0</v>
      </c>
      <c r="AN7" s="12">
        <f>'Odpisy - daňové'!AM12</f>
        <v>0</v>
      </c>
      <c r="AO7" s="12">
        <f>'Odpisy - daňové'!AN12</f>
        <v>0</v>
      </c>
      <c r="AP7" s="12">
        <f>'Odpisy - daňové'!AO12</f>
        <v>0</v>
      </c>
      <c r="AQ7" s="12">
        <f>'Odpisy - daňové'!AP12</f>
        <v>0</v>
      </c>
    </row>
    <row r="8" spans="2:43" x14ac:dyDescent="0.2">
      <c r="C8" s="11">
        <v>6</v>
      </c>
      <c r="D8" s="12">
        <f>'Odpisy - daňové'!C13</f>
        <v>0</v>
      </c>
      <c r="E8" s="12">
        <f>'Odpisy - daňové'!D13</f>
        <v>0</v>
      </c>
      <c r="F8" s="12">
        <f>'Odpisy - daňové'!E13</f>
        <v>0</v>
      </c>
      <c r="G8" s="12">
        <f>'Odpisy - daňové'!F13</f>
        <v>0</v>
      </c>
      <c r="H8" s="12">
        <f>'Odpisy - daňové'!G13</f>
        <v>0</v>
      </c>
      <c r="I8" s="12">
        <f>'Odpisy - daňové'!H13</f>
        <v>0</v>
      </c>
      <c r="J8" s="12">
        <f>'Odpisy - daňové'!I13</f>
        <v>0</v>
      </c>
      <c r="K8" s="12">
        <f>'Odpisy - daňové'!J13</f>
        <v>0</v>
      </c>
      <c r="L8" s="12">
        <f>'Odpisy - daňové'!K13</f>
        <v>0</v>
      </c>
      <c r="M8" s="12">
        <f>'Odpisy - daňové'!L13</f>
        <v>0</v>
      </c>
      <c r="N8" s="12">
        <f>'Odpisy - daňové'!M13</f>
        <v>0</v>
      </c>
      <c r="O8" s="12">
        <f>'Odpisy - daňové'!N13</f>
        <v>0</v>
      </c>
      <c r="P8" s="12">
        <f>'Odpisy - daňové'!O13</f>
        <v>0</v>
      </c>
      <c r="Q8" s="12">
        <f>'Odpisy - daňové'!P13</f>
        <v>0</v>
      </c>
      <c r="R8" s="12">
        <f>'Odpisy - daňové'!Q13</f>
        <v>0</v>
      </c>
      <c r="S8" s="12">
        <f>'Odpisy - daňové'!R13</f>
        <v>0</v>
      </c>
      <c r="T8" s="12">
        <f>'Odpisy - daňové'!S13</f>
        <v>0</v>
      </c>
      <c r="U8" s="12">
        <f>'Odpisy - daňové'!T13</f>
        <v>0</v>
      </c>
      <c r="V8" s="12">
        <f>'Odpisy - daňové'!U13</f>
        <v>0</v>
      </c>
      <c r="W8" s="12">
        <f>'Odpisy - daňové'!V13</f>
        <v>0</v>
      </c>
      <c r="X8" s="12">
        <f>'Odpisy - daňové'!W13</f>
        <v>0</v>
      </c>
      <c r="Y8" s="12">
        <f>'Odpisy - daňové'!X13</f>
        <v>0</v>
      </c>
      <c r="Z8" s="12">
        <f>'Odpisy - daňové'!Y13</f>
        <v>0</v>
      </c>
      <c r="AA8" s="12">
        <f>'Odpisy - daňové'!Z13</f>
        <v>0</v>
      </c>
      <c r="AB8" s="12">
        <f>'Odpisy - daňové'!AA13</f>
        <v>0</v>
      </c>
      <c r="AC8" s="12">
        <f>'Odpisy - daňové'!AB13</f>
        <v>0</v>
      </c>
      <c r="AD8" s="12">
        <f>'Odpisy - daňové'!AC13</f>
        <v>0</v>
      </c>
      <c r="AE8" s="12">
        <f>'Odpisy - daňové'!AD13</f>
        <v>0</v>
      </c>
      <c r="AF8" s="12">
        <f>'Odpisy - daňové'!AE13</f>
        <v>0</v>
      </c>
      <c r="AG8" s="12">
        <f>'Odpisy - daňové'!AF13</f>
        <v>0</v>
      </c>
      <c r="AH8" s="12">
        <f>'Odpisy - daňové'!AG13</f>
        <v>0</v>
      </c>
      <c r="AI8" s="12">
        <f>'Odpisy - daňové'!AH13</f>
        <v>0</v>
      </c>
      <c r="AJ8" s="12">
        <f>'Odpisy - daňové'!AI13</f>
        <v>0</v>
      </c>
      <c r="AK8" s="12">
        <f>'Odpisy - daňové'!AJ13</f>
        <v>0</v>
      </c>
      <c r="AL8" s="12">
        <f>'Odpisy - daňové'!AK13</f>
        <v>0</v>
      </c>
      <c r="AM8" s="12">
        <f>'Odpisy - daňové'!AL13</f>
        <v>0</v>
      </c>
      <c r="AN8" s="12">
        <f>'Odpisy - daňové'!AM13</f>
        <v>0</v>
      </c>
      <c r="AO8" s="12">
        <f>'Odpisy - daňové'!AN13</f>
        <v>0</v>
      </c>
      <c r="AP8" s="12">
        <f>'Odpisy - daňové'!AO13</f>
        <v>0</v>
      </c>
      <c r="AQ8" s="12">
        <f>'Odpisy - daňové'!AP13</f>
        <v>0</v>
      </c>
    </row>
    <row r="9" spans="2:43" x14ac:dyDescent="0.2">
      <c r="C9" s="11"/>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row>
    <row r="10" spans="2:43" x14ac:dyDescent="0.2">
      <c r="B10" s="3" t="s">
        <v>41</v>
      </c>
      <c r="C10" s="11"/>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row>
    <row r="11" spans="2:43" ht="25.5" x14ac:dyDescent="0.2">
      <c r="B11" s="14" t="s">
        <v>40</v>
      </c>
      <c r="C11" s="14" t="s">
        <v>36</v>
      </c>
      <c r="D11" s="13"/>
      <c r="E11" s="13"/>
      <c r="F11" s="13"/>
      <c r="G11" s="13"/>
      <c r="H11" s="13"/>
      <c r="I11" s="13"/>
      <c r="J11" s="13"/>
      <c r="K11" s="13"/>
      <c r="L11" s="13"/>
      <c r="M11" s="13"/>
      <c r="N11" s="13"/>
    </row>
    <row r="12" spans="2:43" x14ac:dyDescent="0.2">
      <c r="B12" s="11">
        <v>4</v>
      </c>
      <c r="C12" s="11">
        <v>1</v>
      </c>
      <c r="D12" s="2">
        <f>D3/$B12</f>
        <v>0</v>
      </c>
      <c r="E12" s="2">
        <f t="shared" ref="E12:AL12" si="6">E3/$B12</f>
        <v>0</v>
      </c>
      <c r="F12" s="2">
        <f t="shared" si="6"/>
        <v>0</v>
      </c>
      <c r="G12" s="2">
        <f t="shared" si="6"/>
        <v>0</v>
      </c>
      <c r="H12" s="2">
        <f t="shared" si="6"/>
        <v>0</v>
      </c>
      <c r="I12" s="2">
        <f t="shared" si="6"/>
        <v>0</v>
      </c>
      <c r="J12" s="2">
        <f t="shared" si="6"/>
        <v>0</v>
      </c>
      <c r="K12" s="2">
        <f t="shared" si="6"/>
        <v>0</v>
      </c>
      <c r="L12" s="2">
        <f t="shared" si="6"/>
        <v>0</v>
      </c>
      <c r="M12" s="2">
        <f t="shared" si="6"/>
        <v>0</v>
      </c>
      <c r="N12" s="2">
        <f t="shared" si="6"/>
        <v>0</v>
      </c>
      <c r="O12" s="2">
        <f t="shared" si="6"/>
        <v>0</v>
      </c>
      <c r="P12" s="2">
        <f t="shared" si="6"/>
        <v>0</v>
      </c>
      <c r="Q12" s="2">
        <f t="shared" si="6"/>
        <v>0</v>
      </c>
      <c r="R12" s="2">
        <f t="shared" si="6"/>
        <v>0</v>
      </c>
      <c r="S12" s="2">
        <f t="shared" si="6"/>
        <v>0</v>
      </c>
      <c r="T12" s="2">
        <f t="shared" si="6"/>
        <v>0</v>
      </c>
      <c r="U12" s="2">
        <f t="shared" si="6"/>
        <v>0</v>
      </c>
      <c r="V12" s="2">
        <f t="shared" si="6"/>
        <v>0</v>
      </c>
      <c r="W12" s="2">
        <f t="shared" si="6"/>
        <v>0</v>
      </c>
      <c r="X12" s="2">
        <f t="shared" si="6"/>
        <v>0</v>
      </c>
      <c r="Y12" s="2">
        <f t="shared" si="6"/>
        <v>0</v>
      </c>
      <c r="Z12" s="2">
        <f t="shared" si="6"/>
        <v>0</v>
      </c>
      <c r="AA12" s="2">
        <f t="shared" si="6"/>
        <v>0</v>
      </c>
      <c r="AB12" s="2">
        <f t="shared" si="6"/>
        <v>0</v>
      </c>
      <c r="AC12" s="2">
        <f t="shared" si="6"/>
        <v>0</v>
      </c>
      <c r="AD12" s="2">
        <f t="shared" si="6"/>
        <v>0</v>
      </c>
      <c r="AE12" s="2">
        <f t="shared" si="6"/>
        <v>0</v>
      </c>
      <c r="AF12" s="2">
        <f t="shared" si="6"/>
        <v>0</v>
      </c>
      <c r="AG12" s="2">
        <f t="shared" si="6"/>
        <v>0</v>
      </c>
      <c r="AH12" s="2">
        <f t="shared" si="6"/>
        <v>0</v>
      </c>
      <c r="AI12" s="2">
        <f t="shared" si="6"/>
        <v>0</v>
      </c>
      <c r="AJ12" s="2">
        <f t="shared" si="6"/>
        <v>0</v>
      </c>
      <c r="AK12" s="2">
        <f t="shared" si="6"/>
        <v>0</v>
      </c>
      <c r="AL12" s="2">
        <f t="shared" si="6"/>
        <v>0</v>
      </c>
      <c r="AM12" s="2">
        <f t="shared" ref="AM12:AQ12" si="7">AM3/$B12</f>
        <v>0</v>
      </c>
      <c r="AN12" s="2">
        <f t="shared" si="7"/>
        <v>0</v>
      </c>
      <c r="AO12" s="2">
        <f t="shared" si="7"/>
        <v>0</v>
      </c>
      <c r="AP12" s="2">
        <f t="shared" si="7"/>
        <v>0</v>
      </c>
      <c r="AQ12" s="2">
        <f t="shared" si="7"/>
        <v>0</v>
      </c>
    </row>
    <row r="13" spans="2:43" x14ac:dyDescent="0.2">
      <c r="B13" s="11">
        <v>6</v>
      </c>
      <c r="C13" s="11">
        <v>2</v>
      </c>
      <c r="D13" s="2">
        <f t="shared" ref="D13:AL13" si="8">D4/$B13</f>
        <v>0</v>
      </c>
      <c r="E13" s="2">
        <f t="shared" si="8"/>
        <v>0</v>
      </c>
      <c r="F13" s="2">
        <f t="shared" si="8"/>
        <v>0</v>
      </c>
      <c r="G13" s="2">
        <f t="shared" si="8"/>
        <v>0</v>
      </c>
      <c r="H13" s="2">
        <f t="shared" si="8"/>
        <v>0</v>
      </c>
      <c r="I13" s="2">
        <f t="shared" si="8"/>
        <v>0</v>
      </c>
      <c r="J13" s="2">
        <f t="shared" si="8"/>
        <v>0</v>
      </c>
      <c r="K13" s="2">
        <f t="shared" si="8"/>
        <v>0</v>
      </c>
      <c r="L13" s="2">
        <f t="shared" si="8"/>
        <v>0</v>
      </c>
      <c r="M13" s="2">
        <f t="shared" si="8"/>
        <v>0</v>
      </c>
      <c r="N13" s="2">
        <f t="shared" si="8"/>
        <v>0</v>
      </c>
      <c r="O13" s="2">
        <f t="shared" si="8"/>
        <v>0</v>
      </c>
      <c r="P13" s="2">
        <f t="shared" si="8"/>
        <v>0</v>
      </c>
      <c r="Q13" s="2">
        <f t="shared" si="8"/>
        <v>0</v>
      </c>
      <c r="R13" s="2">
        <f t="shared" si="8"/>
        <v>0</v>
      </c>
      <c r="S13" s="2">
        <f t="shared" si="8"/>
        <v>0</v>
      </c>
      <c r="T13" s="2">
        <f t="shared" si="8"/>
        <v>0</v>
      </c>
      <c r="U13" s="2">
        <f t="shared" si="8"/>
        <v>0</v>
      </c>
      <c r="V13" s="2">
        <f t="shared" si="8"/>
        <v>0</v>
      </c>
      <c r="W13" s="2">
        <f t="shared" si="8"/>
        <v>0</v>
      </c>
      <c r="X13" s="2">
        <f t="shared" si="8"/>
        <v>0</v>
      </c>
      <c r="Y13" s="2">
        <f t="shared" si="8"/>
        <v>0</v>
      </c>
      <c r="Z13" s="2">
        <f t="shared" si="8"/>
        <v>0</v>
      </c>
      <c r="AA13" s="2">
        <f t="shared" si="8"/>
        <v>0</v>
      </c>
      <c r="AB13" s="2">
        <f t="shared" si="8"/>
        <v>0</v>
      </c>
      <c r="AC13" s="2">
        <f t="shared" si="8"/>
        <v>0</v>
      </c>
      <c r="AD13" s="2">
        <f t="shared" si="8"/>
        <v>0</v>
      </c>
      <c r="AE13" s="2">
        <f t="shared" si="8"/>
        <v>0</v>
      </c>
      <c r="AF13" s="2">
        <f t="shared" si="8"/>
        <v>0</v>
      </c>
      <c r="AG13" s="2">
        <f t="shared" si="8"/>
        <v>0</v>
      </c>
      <c r="AH13" s="2">
        <f t="shared" si="8"/>
        <v>0</v>
      </c>
      <c r="AI13" s="2">
        <f t="shared" si="8"/>
        <v>0</v>
      </c>
      <c r="AJ13" s="2">
        <f t="shared" si="8"/>
        <v>0</v>
      </c>
      <c r="AK13" s="2">
        <f t="shared" si="8"/>
        <v>0</v>
      </c>
      <c r="AL13" s="2">
        <f t="shared" si="8"/>
        <v>0</v>
      </c>
      <c r="AM13" s="2">
        <f t="shared" ref="AM13:AQ13" si="9">AM4/$B13</f>
        <v>0</v>
      </c>
      <c r="AN13" s="2">
        <f t="shared" si="9"/>
        <v>0</v>
      </c>
      <c r="AO13" s="2">
        <f t="shared" si="9"/>
        <v>0</v>
      </c>
      <c r="AP13" s="2">
        <f t="shared" si="9"/>
        <v>0</v>
      </c>
      <c r="AQ13" s="2">
        <f t="shared" si="9"/>
        <v>0</v>
      </c>
    </row>
    <row r="14" spans="2:43" x14ac:dyDescent="0.2">
      <c r="B14" s="11">
        <v>8</v>
      </c>
      <c r="C14" s="11">
        <v>3</v>
      </c>
      <c r="D14" s="2">
        <f t="shared" ref="D14:AL14" si="10">D5/$B14</f>
        <v>0</v>
      </c>
      <c r="E14" s="2">
        <f t="shared" si="10"/>
        <v>0</v>
      </c>
      <c r="F14" s="2">
        <f t="shared" si="10"/>
        <v>0</v>
      </c>
      <c r="G14" s="2">
        <f t="shared" si="10"/>
        <v>0</v>
      </c>
      <c r="H14" s="2">
        <f t="shared" si="10"/>
        <v>0</v>
      </c>
      <c r="I14" s="2">
        <f t="shared" si="10"/>
        <v>0</v>
      </c>
      <c r="J14" s="2">
        <f t="shared" si="10"/>
        <v>0</v>
      </c>
      <c r="K14" s="2">
        <f t="shared" si="10"/>
        <v>0</v>
      </c>
      <c r="L14" s="2">
        <f t="shared" si="10"/>
        <v>0</v>
      </c>
      <c r="M14" s="2">
        <f t="shared" si="10"/>
        <v>0</v>
      </c>
      <c r="N14" s="2">
        <f t="shared" si="10"/>
        <v>0</v>
      </c>
      <c r="O14" s="2">
        <f t="shared" si="10"/>
        <v>0</v>
      </c>
      <c r="P14" s="2">
        <f t="shared" si="10"/>
        <v>0</v>
      </c>
      <c r="Q14" s="2">
        <f t="shared" si="10"/>
        <v>0</v>
      </c>
      <c r="R14" s="2">
        <f t="shared" si="10"/>
        <v>0</v>
      </c>
      <c r="S14" s="2">
        <f t="shared" si="10"/>
        <v>0</v>
      </c>
      <c r="T14" s="2">
        <f t="shared" si="10"/>
        <v>0</v>
      </c>
      <c r="U14" s="2">
        <f t="shared" si="10"/>
        <v>0</v>
      </c>
      <c r="V14" s="2">
        <f t="shared" si="10"/>
        <v>0</v>
      </c>
      <c r="W14" s="2">
        <f t="shared" si="10"/>
        <v>0</v>
      </c>
      <c r="X14" s="2">
        <f t="shared" si="10"/>
        <v>0</v>
      </c>
      <c r="Y14" s="2">
        <f t="shared" si="10"/>
        <v>0</v>
      </c>
      <c r="Z14" s="2">
        <f t="shared" si="10"/>
        <v>0</v>
      </c>
      <c r="AA14" s="2">
        <f t="shared" si="10"/>
        <v>0</v>
      </c>
      <c r="AB14" s="2">
        <f t="shared" si="10"/>
        <v>0</v>
      </c>
      <c r="AC14" s="2">
        <f t="shared" si="10"/>
        <v>0</v>
      </c>
      <c r="AD14" s="2">
        <f t="shared" si="10"/>
        <v>0</v>
      </c>
      <c r="AE14" s="2">
        <f t="shared" si="10"/>
        <v>0</v>
      </c>
      <c r="AF14" s="2">
        <f t="shared" si="10"/>
        <v>0</v>
      </c>
      <c r="AG14" s="2">
        <f t="shared" si="10"/>
        <v>0</v>
      </c>
      <c r="AH14" s="2">
        <f t="shared" si="10"/>
        <v>0</v>
      </c>
      <c r="AI14" s="2">
        <f t="shared" si="10"/>
        <v>0</v>
      </c>
      <c r="AJ14" s="2">
        <f t="shared" si="10"/>
        <v>0</v>
      </c>
      <c r="AK14" s="2">
        <f t="shared" si="10"/>
        <v>0</v>
      </c>
      <c r="AL14" s="2">
        <f t="shared" si="10"/>
        <v>0</v>
      </c>
      <c r="AM14" s="2">
        <f t="shared" ref="AM14:AQ14" si="11">AM5/$B14</f>
        <v>0</v>
      </c>
      <c r="AN14" s="2">
        <f t="shared" si="11"/>
        <v>0</v>
      </c>
      <c r="AO14" s="2">
        <f t="shared" si="11"/>
        <v>0</v>
      </c>
      <c r="AP14" s="2">
        <f t="shared" si="11"/>
        <v>0</v>
      </c>
      <c r="AQ14" s="2">
        <f t="shared" si="11"/>
        <v>0</v>
      </c>
    </row>
    <row r="15" spans="2:43" x14ac:dyDescent="0.2">
      <c r="B15" s="11">
        <v>12</v>
      </c>
      <c r="C15" s="11">
        <v>4</v>
      </c>
      <c r="D15" s="2">
        <f t="shared" ref="D15:AL15" si="12">D6/$B15</f>
        <v>0</v>
      </c>
      <c r="E15" s="2">
        <f t="shared" si="12"/>
        <v>0</v>
      </c>
      <c r="F15" s="2">
        <f t="shared" si="12"/>
        <v>0</v>
      </c>
      <c r="G15" s="2">
        <f t="shared" si="12"/>
        <v>0</v>
      </c>
      <c r="H15" s="2">
        <f t="shared" si="12"/>
        <v>0</v>
      </c>
      <c r="I15" s="2">
        <f t="shared" si="12"/>
        <v>0</v>
      </c>
      <c r="J15" s="2">
        <f t="shared" si="12"/>
        <v>0</v>
      </c>
      <c r="K15" s="2">
        <f t="shared" si="12"/>
        <v>0</v>
      </c>
      <c r="L15" s="2">
        <f t="shared" si="12"/>
        <v>0</v>
      </c>
      <c r="M15" s="2">
        <f t="shared" si="12"/>
        <v>0</v>
      </c>
      <c r="N15" s="2">
        <f t="shared" si="12"/>
        <v>0</v>
      </c>
      <c r="O15" s="2">
        <f t="shared" si="12"/>
        <v>0</v>
      </c>
      <c r="P15" s="2">
        <f t="shared" si="12"/>
        <v>0</v>
      </c>
      <c r="Q15" s="2">
        <f t="shared" si="12"/>
        <v>0</v>
      </c>
      <c r="R15" s="2">
        <f t="shared" si="12"/>
        <v>0</v>
      </c>
      <c r="S15" s="2">
        <f t="shared" si="12"/>
        <v>0</v>
      </c>
      <c r="T15" s="2">
        <f t="shared" si="12"/>
        <v>0</v>
      </c>
      <c r="U15" s="2">
        <f t="shared" si="12"/>
        <v>0</v>
      </c>
      <c r="V15" s="2">
        <f t="shared" si="12"/>
        <v>0</v>
      </c>
      <c r="W15" s="2">
        <f t="shared" si="12"/>
        <v>0</v>
      </c>
      <c r="X15" s="2">
        <f t="shared" si="12"/>
        <v>0</v>
      </c>
      <c r="Y15" s="2">
        <f t="shared" si="12"/>
        <v>0</v>
      </c>
      <c r="Z15" s="2">
        <f t="shared" si="12"/>
        <v>0</v>
      </c>
      <c r="AA15" s="2">
        <f t="shared" si="12"/>
        <v>0</v>
      </c>
      <c r="AB15" s="2">
        <f t="shared" si="12"/>
        <v>0</v>
      </c>
      <c r="AC15" s="2">
        <f t="shared" si="12"/>
        <v>0</v>
      </c>
      <c r="AD15" s="2">
        <f t="shared" si="12"/>
        <v>0</v>
      </c>
      <c r="AE15" s="2">
        <f t="shared" si="12"/>
        <v>0</v>
      </c>
      <c r="AF15" s="2">
        <f t="shared" si="12"/>
        <v>0</v>
      </c>
      <c r="AG15" s="2">
        <f t="shared" si="12"/>
        <v>0</v>
      </c>
      <c r="AH15" s="2">
        <f t="shared" si="12"/>
        <v>0</v>
      </c>
      <c r="AI15" s="2">
        <f t="shared" si="12"/>
        <v>0</v>
      </c>
      <c r="AJ15" s="2">
        <f t="shared" si="12"/>
        <v>0</v>
      </c>
      <c r="AK15" s="2">
        <f t="shared" si="12"/>
        <v>0</v>
      </c>
      <c r="AL15" s="2">
        <f t="shared" si="12"/>
        <v>0</v>
      </c>
      <c r="AM15" s="2">
        <f t="shared" ref="AM15:AQ15" si="13">AM6/$B15</f>
        <v>0</v>
      </c>
      <c r="AN15" s="2">
        <f t="shared" si="13"/>
        <v>0</v>
      </c>
      <c r="AO15" s="2">
        <f t="shared" si="13"/>
        <v>0</v>
      </c>
      <c r="AP15" s="2">
        <f t="shared" si="13"/>
        <v>0</v>
      </c>
      <c r="AQ15" s="2">
        <f t="shared" si="13"/>
        <v>0</v>
      </c>
    </row>
    <row r="16" spans="2:43" x14ac:dyDescent="0.2">
      <c r="B16" s="11">
        <v>20</v>
      </c>
      <c r="C16" s="11">
        <v>5</v>
      </c>
      <c r="D16" s="2">
        <f t="shared" ref="D16:AL16" si="14">D7/$B16</f>
        <v>0</v>
      </c>
      <c r="E16" s="2">
        <f t="shared" si="14"/>
        <v>0</v>
      </c>
      <c r="F16" s="2">
        <f t="shared" si="14"/>
        <v>0</v>
      </c>
      <c r="G16" s="2">
        <f t="shared" si="14"/>
        <v>0</v>
      </c>
      <c r="H16" s="2">
        <f t="shared" si="14"/>
        <v>0</v>
      </c>
      <c r="I16" s="2">
        <f t="shared" si="14"/>
        <v>0</v>
      </c>
      <c r="J16" s="2">
        <f t="shared" si="14"/>
        <v>0</v>
      </c>
      <c r="K16" s="2">
        <f t="shared" si="14"/>
        <v>0</v>
      </c>
      <c r="L16" s="2">
        <f t="shared" si="14"/>
        <v>0</v>
      </c>
      <c r="M16" s="2">
        <f t="shared" si="14"/>
        <v>0</v>
      </c>
      <c r="N16" s="2">
        <f t="shared" si="14"/>
        <v>0</v>
      </c>
      <c r="O16" s="2">
        <f t="shared" si="14"/>
        <v>0</v>
      </c>
      <c r="P16" s="2">
        <f t="shared" si="14"/>
        <v>0</v>
      </c>
      <c r="Q16" s="2">
        <f t="shared" si="14"/>
        <v>0</v>
      </c>
      <c r="R16" s="2">
        <f t="shared" si="14"/>
        <v>0</v>
      </c>
      <c r="S16" s="2">
        <f t="shared" si="14"/>
        <v>0</v>
      </c>
      <c r="T16" s="2">
        <f t="shared" si="14"/>
        <v>0</v>
      </c>
      <c r="U16" s="2">
        <f t="shared" si="14"/>
        <v>0</v>
      </c>
      <c r="V16" s="2">
        <f t="shared" si="14"/>
        <v>0</v>
      </c>
      <c r="W16" s="2">
        <f t="shared" si="14"/>
        <v>0</v>
      </c>
      <c r="X16" s="2">
        <f t="shared" si="14"/>
        <v>0</v>
      </c>
      <c r="Y16" s="2">
        <f t="shared" si="14"/>
        <v>0</v>
      </c>
      <c r="Z16" s="2">
        <f t="shared" si="14"/>
        <v>0</v>
      </c>
      <c r="AA16" s="2">
        <f t="shared" si="14"/>
        <v>0</v>
      </c>
      <c r="AB16" s="2">
        <f t="shared" si="14"/>
        <v>0</v>
      </c>
      <c r="AC16" s="2">
        <f t="shared" si="14"/>
        <v>0</v>
      </c>
      <c r="AD16" s="2">
        <f t="shared" si="14"/>
        <v>0</v>
      </c>
      <c r="AE16" s="2">
        <f t="shared" si="14"/>
        <v>0</v>
      </c>
      <c r="AF16" s="2">
        <f t="shared" si="14"/>
        <v>0</v>
      </c>
      <c r="AG16" s="2">
        <f t="shared" si="14"/>
        <v>0</v>
      </c>
      <c r="AH16" s="2">
        <f t="shared" si="14"/>
        <v>0</v>
      </c>
      <c r="AI16" s="2">
        <f t="shared" si="14"/>
        <v>0</v>
      </c>
      <c r="AJ16" s="2">
        <f t="shared" si="14"/>
        <v>0</v>
      </c>
      <c r="AK16" s="2">
        <f t="shared" si="14"/>
        <v>0</v>
      </c>
      <c r="AL16" s="2">
        <f t="shared" si="14"/>
        <v>0</v>
      </c>
      <c r="AM16" s="2">
        <f t="shared" ref="AM16:AQ16" si="15">AM7/$B16</f>
        <v>0</v>
      </c>
      <c r="AN16" s="2">
        <f t="shared" si="15"/>
        <v>0</v>
      </c>
      <c r="AO16" s="2">
        <f t="shared" si="15"/>
        <v>0</v>
      </c>
      <c r="AP16" s="2">
        <f t="shared" si="15"/>
        <v>0</v>
      </c>
      <c r="AQ16" s="2">
        <f t="shared" si="15"/>
        <v>0</v>
      </c>
    </row>
    <row r="17" spans="2:43" x14ac:dyDescent="0.2">
      <c r="B17" s="11">
        <v>40</v>
      </c>
      <c r="C17" s="11">
        <v>6</v>
      </c>
      <c r="D17" s="2">
        <f t="shared" ref="D17:AL17" si="16">D8/$B17</f>
        <v>0</v>
      </c>
      <c r="E17" s="2">
        <f t="shared" si="16"/>
        <v>0</v>
      </c>
      <c r="F17" s="2">
        <f t="shared" si="16"/>
        <v>0</v>
      </c>
      <c r="G17" s="2">
        <f t="shared" si="16"/>
        <v>0</v>
      </c>
      <c r="H17" s="2">
        <f t="shared" si="16"/>
        <v>0</v>
      </c>
      <c r="I17" s="2">
        <f t="shared" si="16"/>
        <v>0</v>
      </c>
      <c r="J17" s="2">
        <f t="shared" si="16"/>
        <v>0</v>
      </c>
      <c r="K17" s="2">
        <f t="shared" si="16"/>
        <v>0</v>
      </c>
      <c r="L17" s="2">
        <f t="shared" si="16"/>
        <v>0</v>
      </c>
      <c r="M17" s="2">
        <f t="shared" si="16"/>
        <v>0</v>
      </c>
      <c r="N17" s="2">
        <f t="shared" si="16"/>
        <v>0</v>
      </c>
      <c r="O17" s="2">
        <f t="shared" si="16"/>
        <v>0</v>
      </c>
      <c r="P17" s="2">
        <f t="shared" si="16"/>
        <v>0</v>
      </c>
      <c r="Q17" s="2">
        <f t="shared" si="16"/>
        <v>0</v>
      </c>
      <c r="R17" s="2">
        <f t="shared" si="16"/>
        <v>0</v>
      </c>
      <c r="S17" s="2">
        <f t="shared" si="16"/>
        <v>0</v>
      </c>
      <c r="T17" s="2">
        <f t="shared" si="16"/>
        <v>0</v>
      </c>
      <c r="U17" s="2">
        <f t="shared" si="16"/>
        <v>0</v>
      </c>
      <c r="V17" s="2">
        <f t="shared" si="16"/>
        <v>0</v>
      </c>
      <c r="W17" s="2">
        <f t="shared" si="16"/>
        <v>0</v>
      </c>
      <c r="X17" s="2">
        <f t="shared" si="16"/>
        <v>0</v>
      </c>
      <c r="Y17" s="2">
        <f t="shared" si="16"/>
        <v>0</v>
      </c>
      <c r="Z17" s="2">
        <f t="shared" si="16"/>
        <v>0</v>
      </c>
      <c r="AA17" s="2">
        <f t="shared" si="16"/>
        <v>0</v>
      </c>
      <c r="AB17" s="2">
        <f t="shared" si="16"/>
        <v>0</v>
      </c>
      <c r="AC17" s="2">
        <f t="shared" si="16"/>
        <v>0</v>
      </c>
      <c r="AD17" s="2">
        <f t="shared" si="16"/>
        <v>0</v>
      </c>
      <c r="AE17" s="2">
        <f t="shared" si="16"/>
        <v>0</v>
      </c>
      <c r="AF17" s="2">
        <f t="shared" si="16"/>
        <v>0</v>
      </c>
      <c r="AG17" s="2">
        <f t="shared" si="16"/>
        <v>0</v>
      </c>
      <c r="AH17" s="2">
        <f t="shared" si="16"/>
        <v>0</v>
      </c>
      <c r="AI17" s="2">
        <f t="shared" si="16"/>
        <v>0</v>
      </c>
      <c r="AJ17" s="2">
        <f t="shared" si="16"/>
        <v>0</v>
      </c>
      <c r="AK17" s="2">
        <f t="shared" si="16"/>
        <v>0</v>
      </c>
      <c r="AL17" s="2">
        <f t="shared" si="16"/>
        <v>0</v>
      </c>
      <c r="AM17" s="2">
        <f t="shared" ref="AM17:AQ17" si="17">AM8/$B17</f>
        <v>0</v>
      </c>
      <c r="AN17" s="2">
        <f t="shared" si="17"/>
        <v>0</v>
      </c>
      <c r="AO17" s="2">
        <f t="shared" si="17"/>
        <v>0</v>
      </c>
      <c r="AP17" s="2">
        <f t="shared" si="17"/>
        <v>0</v>
      </c>
      <c r="AQ17" s="2">
        <f t="shared" si="17"/>
        <v>0</v>
      </c>
    </row>
    <row r="19" spans="2:43" x14ac:dyDescent="0.2">
      <c r="B19" s="6" t="s">
        <v>39</v>
      </c>
      <c r="D19" s="12"/>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row>
    <row r="20" spans="2:43" x14ac:dyDescent="0.2">
      <c r="C20" s="11">
        <v>1</v>
      </c>
      <c r="D20" s="12">
        <f>SUM(D12)</f>
        <v>0</v>
      </c>
      <c r="E20" s="12">
        <f>SUM(D12:E12)</f>
        <v>0</v>
      </c>
      <c r="F20" s="12">
        <f>SUM(D12:F12)</f>
        <v>0</v>
      </c>
      <c r="G20" s="12">
        <f>SUM(D12:G12)</f>
        <v>0</v>
      </c>
      <c r="H20" s="12">
        <f>SUM(E12:H12)</f>
        <v>0</v>
      </c>
      <c r="I20" s="12">
        <f t="shared" ref="I20:AL20" si="18">SUM(F12:I12)</f>
        <v>0</v>
      </c>
      <c r="J20" s="12">
        <f t="shared" si="18"/>
        <v>0</v>
      </c>
      <c r="K20" s="12">
        <f t="shared" si="18"/>
        <v>0</v>
      </c>
      <c r="L20" s="12">
        <f t="shared" si="18"/>
        <v>0</v>
      </c>
      <c r="M20" s="12">
        <f t="shared" si="18"/>
        <v>0</v>
      </c>
      <c r="N20" s="12">
        <f t="shared" si="18"/>
        <v>0</v>
      </c>
      <c r="O20" s="12">
        <f t="shared" si="18"/>
        <v>0</v>
      </c>
      <c r="P20" s="12">
        <f t="shared" si="18"/>
        <v>0</v>
      </c>
      <c r="Q20" s="12">
        <f t="shared" si="18"/>
        <v>0</v>
      </c>
      <c r="R20" s="12">
        <f t="shared" si="18"/>
        <v>0</v>
      </c>
      <c r="S20" s="12">
        <f t="shared" si="18"/>
        <v>0</v>
      </c>
      <c r="T20" s="12">
        <f t="shared" si="18"/>
        <v>0</v>
      </c>
      <c r="U20" s="12">
        <f t="shared" si="18"/>
        <v>0</v>
      </c>
      <c r="V20" s="12">
        <f t="shared" si="18"/>
        <v>0</v>
      </c>
      <c r="W20" s="12">
        <f t="shared" si="18"/>
        <v>0</v>
      </c>
      <c r="X20" s="12">
        <f t="shared" si="18"/>
        <v>0</v>
      </c>
      <c r="Y20" s="12">
        <f t="shared" si="18"/>
        <v>0</v>
      </c>
      <c r="Z20" s="12">
        <f t="shared" si="18"/>
        <v>0</v>
      </c>
      <c r="AA20" s="12">
        <f t="shared" si="18"/>
        <v>0</v>
      </c>
      <c r="AB20" s="12">
        <f t="shared" si="18"/>
        <v>0</v>
      </c>
      <c r="AC20" s="12">
        <f t="shared" si="18"/>
        <v>0</v>
      </c>
      <c r="AD20" s="12">
        <f t="shared" si="18"/>
        <v>0</v>
      </c>
      <c r="AE20" s="12">
        <f t="shared" si="18"/>
        <v>0</v>
      </c>
      <c r="AF20" s="12">
        <f t="shared" si="18"/>
        <v>0</v>
      </c>
      <c r="AG20" s="12">
        <f t="shared" si="18"/>
        <v>0</v>
      </c>
      <c r="AH20" s="12">
        <f t="shared" si="18"/>
        <v>0</v>
      </c>
      <c r="AI20" s="12">
        <f t="shared" si="18"/>
        <v>0</v>
      </c>
      <c r="AJ20" s="12">
        <f t="shared" si="18"/>
        <v>0</v>
      </c>
      <c r="AK20" s="12">
        <f t="shared" si="18"/>
        <v>0</v>
      </c>
      <c r="AL20" s="12">
        <f t="shared" si="18"/>
        <v>0</v>
      </c>
      <c r="AM20" s="12">
        <f t="shared" ref="AM20" si="19">SUM(AJ12:AM12)</f>
        <v>0</v>
      </c>
      <c r="AN20" s="12">
        <f t="shared" ref="AN20" si="20">SUM(AK12:AN12)</f>
        <v>0</v>
      </c>
      <c r="AO20" s="12">
        <f t="shared" ref="AO20" si="21">SUM(AL12:AO12)</f>
        <v>0</v>
      </c>
      <c r="AP20" s="12">
        <f t="shared" ref="AP20" si="22">SUM(AM12:AP12)</f>
        <v>0</v>
      </c>
      <c r="AQ20" s="12">
        <f t="shared" ref="AQ20" si="23">SUM(AN12:AQ12)</f>
        <v>0</v>
      </c>
    </row>
    <row r="21" spans="2:43" x14ac:dyDescent="0.2">
      <c r="C21" s="11">
        <v>2</v>
      </c>
      <c r="D21" s="12">
        <f>SUM(D13)</f>
        <v>0</v>
      </c>
      <c r="E21" s="12">
        <f>SUM(D13:E13)</f>
        <v>0</v>
      </c>
      <c r="F21" s="12">
        <f>SUM(D13:F13)</f>
        <v>0</v>
      </c>
      <c r="G21" s="12">
        <f>SUM(D13:G13)</f>
        <v>0</v>
      </c>
      <c r="H21" s="12">
        <f>SUM(D13:H13)</f>
        <v>0</v>
      </c>
      <c r="I21" s="12">
        <f>SUM(D13:I13)</f>
        <v>0</v>
      </c>
      <c r="J21" s="12">
        <f>SUM(E13:J13)</f>
        <v>0</v>
      </c>
      <c r="K21" s="12">
        <f t="shared" ref="K21:AL21" si="24">SUM(F13:K13)</f>
        <v>0</v>
      </c>
      <c r="L21" s="12">
        <f t="shared" si="24"/>
        <v>0</v>
      </c>
      <c r="M21" s="12">
        <f t="shared" si="24"/>
        <v>0</v>
      </c>
      <c r="N21" s="12">
        <f t="shared" si="24"/>
        <v>0</v>
      </c>
      <c r="O21" s="12">
        <f t="shared" si="24"/>
        <v>0</v>
      </c>
      <c r="P21" s="12">
        <f t="shared" si="24"/>
        <v>0</v>
      </c>
      <c r="Q21" s="12">
        <f t="shared" si="24"/>
        <v>0</v>
      </c>
      <c r="R21" s="12">
        <f t="shared" si="24"/>
        <v>0</v>
      </c>
      <c r="S21" s="12">
        <f t="shared" si="24"/>
        <v>0</v>
      </c>
      <c r="T21" s="12">
        <f t="shared" si="24"/>
        <v>0</v>
      </c>
      <c r="U21" s="12">
        <f t="shared" si="24"/>
        <v>0</v>
      </c>
      <c r="V21" s="12">
        <f t="shared" si="24"/>
        <v>0</v>
      </c>
      <c r="W21" s="12">
        <f t="shared" si="24"/>
        <v>0</v>
      </c>
      <c r="X21" s="12">
        <f t="shared" si="24"/>
        <v>0</v>
      </c>
      <c r="Y21" s="12">
        <f t="shared" si="24"/>
        <v>0</v>
      </c>
      <c r="Z21" s="12">
        <f t="shared" si="24"/>
        <v>0</v>
      </c>
      <c r="AA21" s="12">
        <f t="shared" si="24"/>
        <v>0</v>
      </c>
      <c r="AB21" s="12">
        <f t="shared" si="24"/>
        <v>0</v>
      </c>
      <c r="AC21" s="12">
        <f t="shared" si="24"/>
        <v>0</v>
      </c>
      <c r="AD21" s="12">
        <f t="shared" si="24"/>
        <v>0</v>
      </c>
      <c r="AE21" s="12">
        <f t="shared" si="24"/>
        <v>0</v>
      </c>
      <c r="AF21" s="12">
        <f t="shared" si="24"/>
        <v>0</v>
      </c>
      <c r="AG21" s="12">
        <f t="shared" si="24"/>
        <v>0</v>
      </c>
      <c r="AH21" s="12">
        <f t="shared" si="24"/>
        <v>0</v>
      </c>
      <c r="AI21" s="12">
        <f t="shared" si="24"/>
        <v>0</v>
      </c>
      <c r="AJ21" s="12">
        <f t="shared" si="24"/>
        <v>0</v>
      </c>
      <c r="AK21" s="12">
        <f t="shared" si="24"/>
        <v>0</v>
      </c>
      <c r="AL21" s="12">
        <f t="shared" si="24"/>
        <v>0</v>
      </c>
      <c r="AM21" s="12">
        <f t="shared" ref="AM21" si="25">SUM(AH13:AM13)</f>
        <v>0</v>
      </c>
      <c r="AN21" s="12">
        <f t="shared" ref="AN21" si="26">SUM(AI13:AN13)</f>
        <v>0</v>
      </c>
      <c r="AO21" s="12">
        <f t="shared" ref="AO21" si="27">SUM(AJ13:AO13)</f>
        <v>0</v>
      </c>
      <c r="AP21" s="12">
        <f t="shared" ref="AP21" si="28">SUM(AK13:AP13)</f>
        <v>0</v>
      </c>
      <c r="AQ21" s="12">
        <f t="shared" ref="AQ21" si="29">SUM(AL13:AQ13)</f>
        <v>0</v>
      </c>
    </row>
    <row r="22" spans="2:43" x14ac:dyDescent="0.2">
      <c r="C22" s="11">
        <v>3</v>
      </c>
      <c r="D22" s="12">
        <f>SUM(D14)</f>
        <v>0</v>
      </c>
      <c r="E22" s="12">
        <f>SUM(D14:E14)</f>
        <v>0</v>
      </c>
      <c r="F22" s="12">
        <f>SUM(D14:F14)</f>
        <v>0</v>
      </c>
      <c r="G22" s="12">
        <f>SUM(D14:G14)</f>
        <v>0</v>
      </c>
      <c r="H22" s="12">
        <f>SUM(D14:H14)</f>
        <v>0</v>
      </c>
      <c r="I22" s="12">
        <f>SUM(D14:I14)</f>
        <v>0</v>
      </c>
      <c r="J22" s="12">
        <f>SUM(D14:J14)</f>
        <v>0</v>
      </c>
      <c r="K22" s="12">
        <f>SUM(D14:K14)</f>
        <v>0</v>
      </c>
      <c r="L22" s="12">
        <f>SUM(E14:L14)</f>
        <v>0</v>
      </c>
      <c r="M22" s="12">
        <f t="shared" ref="M22:Q22" si="30">SUM(F14:M14)</f>
        <v>0</v>
      </c>
      <c r="N22" s="12">
        <f t="shared" si="30"/>
        <v>0</v>
      </c>
      <c r="O22" s="12">
        <f t="shared" si="30"/>
        <v>0</v>
      </c>
      <c r="P22" s="12">
        <f t="shared" si="30"/>
        <v>0</v>
      </c>
      <c r="Q22" s="12">
        <f t="shared" si="30"/>
        <v>0</v>
      </c>
      <c r="R22" s="12">
        <f t="shared" ref="R22:AL22" si="31">SUM(G14:R14)</f>
        <v>0</v>
      </c>
      <c r="S22" s="12">
        <f t="shared" si="31"/>
        <v>0</v>
      </c>
      <c r="T22" s="12">
        <f t="shared" si="31"/>
        <v>0</v>
      </c>
      <c r="U22" s="12">
        <f t="shared" si="31"/>
        <v>0</v>
      </c>
      <c r="V22" s="12">
        <f t="shared" si="31"/>
        <v>0</v>
      </c>
      <c r="W22" s="12">
        <f t="shared" si="31"/>
        <v>0</v>
      </c>
      <c r="X22" s="12">
        <f t="shared" si="31"/>
        <v>0</v>
      </c>
      <c r="Y22" s="12">
        <f t="shared" si="31"/>
        <v>0</v>
      </c>
      <c r="Z22" s="12">
        <f t="shared" si="31"/>
        <v>0</v>
      </c>
      <c r="AA22" s="12">
        <f t="shared" si="31"/>
        <v>0</v>
      </c>
      <c r="AB22" s="12">
        <f t="shared" si="31"/>
        <v>0</v>
      </c>
      <c r="AC22" s="12">
        <f t="shared" si="31"/>
        <v>0</v>
      </c>
      <c r="AD22" s="12">
        <f t="shared" si="31"/>
        <v>0</v>
      </c>
      <c r="AE22" s="12">
        <f t="shared" si="31"/>
        <v>0</v>
      </c>
      <c r="AF22" s="12">
        <f t="shared" si="31"/>
        <v>0</v>
      </c>
      <c r="AG22" s="12">
        <f t="shared" si="31"/>
        <v>0</v>
      </c>
      <c r="AH22" s="12">
        <f t="shared" si="31"/>
        <v>0</v>
      </c>
      <c r="AI22" s="12">
        <f t="shared" si="31"/>
        <v>0</v>
      </c>
      <c r="AJ22" s="12">
        <f t="shared" si="31"/>
        <v>0</v>
      </c>
      <c r="AK22" s="12">
        <f t="shared" si="31"/>
        <v>0</v>
      </c>
      <c r="AL22" s="12">
        <f t="shared" si="31"/>
        <v>0</v>
      </c>
      <c r="AM22" s="12">
        <f t="shared" ref="AM22:AM24" si="32">SUM(AB14:AM14)</f>
        <v>0</v>
      </c>
      <c r="AN22" s="12">
        <f t="shared" ref="AN22:AN24" si="33">SUM(AC14:AN14)</f>
        <v>0</v>
      </c>
      <c r="AO22" s="12">
        <f t="shared" ref="AO22:AO24" si="34">SUM(AD14:AO14)</f>
        <v>0</v>
      </c>
      <c r="AP22" s="12">
        <f t="shared" ref="AP22:AP24" si="35">SUM(AE14:AP14)</f>
        <v>0</v>
      </c>
      <c r="AQ22" s="12">
        <f t="shared" ref="AQ22:AQ24" si="36">SUM(AF14:AQ14)</f>
        <v>0</v>
      </c>
    </row>
    <row r="23" spans="2:43" x14ac:dyDescent="0.2">
      <c r="C23" s="11">
        <v>4</v>
      </c>
      <c r="D23" s="12">
        <f t="shared" ref="D23:D25" si="37">SUM(D15)</f>
        <v>0</v>
      </c>
      <c r="E23" s="12">
        <f t="shared" ref="E23:E25" si="38">SUM(D15:E15)</f>
        <v>0</v>
      </c>
      <c r="F23" s="12">
        <f t="shared" ref="F23:F25" si="39">SUM(D15:F15)</f>
        <v>0</v>
      </c>
      <c r="G23" s="12">
        <f t="shared" ref="G23:G25" si="40">SUM(D15:G15)</f>
        <v>0</v>
      </c>
      <c r="H23" s="12">
        <f t="shared" ref="H23:H25" si="41">SUM(D15:H15)</f>
        <v>0</v>
      </c>
      <c r="I23" s="12">
        <f t="shared" ref="I23:I25" si="42">SUM(D15:I15)</f>
        <v>0</v>
      </c>
      <c r="J23" s="12">
        <f t="shared" ref="J23:J25" si="43">SUM(D15:J15)</f>
        <v>0</v>
      </c>
      <c r="K23" s="12">
        <f t="shared" ref="K23:K25" si="44">SUM(D15:K15)</f>
        <v>0</v>
      </c>
      <c r="L23" s="12">
        <f t="shared" ref="L23:L25" si="45">SUM(D15:L15)</f>
        <v>0</v>
      </c>
      <c r="M23" s="12">
        <f t="shared" ref="M23:M25" si="46">SUM(D15:M15)</f>
        <v>0</v>
      </c>
      <c r="N23" s="12">
        <f t="shared" ref="N23:N25" si="47">SUM(D15:N15)</f>
        <v>0</v>
      </c>
      <c r="O23" s="12">
        <f t="shared" ref="O23:O24" si="48">SUM(D15:O15)</f>
        <v>0</v>
      </c>
      <c r="P23" s="12">
        <f t="shared" ref="P23" si="49">SUM(E15:P15)</f>
        <v>0</v>
      </c>
      <c r="Q23" s="12">
        <f t="shared" ref="Q23" si="50">SUM(F15:Q15)</f>
        <v>0</v>
      </c>
      <c r="R23" s="12">
        <f t="shared" ref="R23" si="51">SUM(G15:R15)</f>
        <v>0</v>
      </c>
      <c r="S23" s="12">
        <f t="shared" ref="S23" si="52">SUM(H15:S15)</f>
        <v>0</v>
      </c>
      <c r="T23" s="12">
        <f t="shared" ref="T23" si="53">SUM(I15:T15)</f>
        <v>0</v>
      </c>
      <c r="U23" s="12">
        <f t="shared" ref="U23" si="54">SUM(J15:U15)</f>
        <v>0</v>
      </c>
      <c r="V23" s="12">
        <f t="shared" ref="V23" si="55">SUM(K15:V15)</f>
        <v>0</v>
      </c>
      <c r="W23" s="12">
        <f t="shared" ref="W23" si="56">SUM(L15:W15)</f>
        <v>0</v>
      </c>
      <c r="X23" s="12">
        <f t="shared" ref="X23:X24" si="57">SUM(M15:X15)</f>
        <v>0</v>
      </c>
      <c r="Y23" s="12">
        <f t="shared" ref="Y23:Y24" si="58">SUM(N15:Y15)</f>
        <v>0</v>
      </c>
      <c r="Z23" s="12">
        <f t="shared" ref="Z23:Z24" si="59">SUM(O15:Z15)</f>
        <v>0</v>
      </c>
      <c r="AA23" s="12">
        <f t="shared" ref="AA23:AA24" si="60">SUM(P15:AA15)</f>
        <v>0</v>
      </c>
      <c r="AB23" s="12">
        <f t="shared" ref="AB23:AB24" si="61">SUM(Q15:AB15)</f>
        <v>0</v>
      </c>
      <c r="AC23" s="12">
        <f t="shared" ref="AC23:AC24" si="62">SUM(R15:AC15)</f>
        <v>0</v>
      </c>
      <c r="AD23" s="12">
        <f t="shared" ref="AD23:AD24" si="63">SUM(S15:AD15)</f>
        <v>0</v>
      </c>
      <c r="AE23" s="12">
        <f t="shared" ref="AE23:AE24" si="64">SUM(T15:AE15)</f>
        <v>0</v>
      </c>
      <c r="AF23" s="12">
        <f t="shared" ref="AF23:AF24" si="65">SUM(U15:AF15)</f>
        <v>0</v>
      </c>
      <c r="AG23" s="12">
        <f t="shared" ref="AG23:AG24" si="66">SUM(V15:AG15)</f>
        <v>0</v>
      </c>
      <c r="AH23" s="12">
        <f t="shared" ref="AH23:AH24" si="67">SUM(W15:AH15)</f>
        <v>0</v>
      </c>
      <c r="AI23" s="12">
        <f t="shared" ref="AI23:AI24" si="68">SUM(X15:AI15)</f>
        <v>0</v>
      </c>
      <c r="AJ23" s="12">
        <f t="shared" ref="AJ23:AJ24" si="69">SUM(Y15:AJ15)</f>
        <v>0</v>
      </c>
      <c r="AK23" s="12">
        <f t="shared" ref="AK23:AK24" si="70">SUM(Z15:AK15)</f>
        <v>0</v>
      </c>
      <c r="AL23" s="12">
        <f t="shared" ref="AL23:AL24" si="71">SUM(AA15:AL15)</f>
        <v>0</v>
      </c>
      <c r="AM23" s="12">
        <f t="shared" si="32"/>
        <v>0</v>
      </c>
      <c r="AN23" s="12">
        <f t="shared" si="33"/>
        <v>0</v>
      </c>
      <c r="AO23" s="12">
        <f t="shared" si="34"/>
        <v>0</v>
      </c>
      <c r="AP23" s="12">
        <f t="shared" si="35"/>
        <v>0</v>
      </c>
      <c r="AQ23" s="12">
        <f t="shared" si="36"/>
        <v>0</v>
      </c>
    </row>
    <row r="24" spans="2:43" x14ac:dyDescent="0.2">
      <c r="C24" s="11">
        <v>5</v>
      </c>
      <c r="D24" s="12">
        <f t="shared" si="37"/>
        <v>0</v>
      </c>
      <c r="E24" s="12">
        <f t="shared" si="38"/>
        <v>0</v>
      </c>
      <c r="F24" s="12">
        <f t="shared" si="39"/>
        <v>0</v>
      </c>
      <c r="G24" s="12">
        <f t="shared" si="40"/>
        <v>0</v>
      </c>
      <c r="H24" s="12">
        <f t="shared" si="41"/>
        <v>0</v>
      </c>
      <c r="I24" s="12">
        <f t="shared" si="42"/>
        <v>0</v>
      </c>
      <c r="J24" s="12">
        <f t="shared" si="43"/>
        <v>0</v>
      </c>
      <c r="K24" s="12">
        <f t="shared" si="44"/>
        <v>0</v>
      </c>
      <c r="L24" s="12">
        <f t="shared" si="45"/>
        <v>0</v>
      </c>
      <c r="M24" s="12">
        <f t="shared" si="46"/>
        <v>0</v>
      </c>
      <c r="N24" s="12">
        <f t="shared" si="47"/>
        <v>0</v>
      </c>
      <c r="O24" s="12">
        <f t="shared" si="48"/>
        <v>0</v>
      </c>
      <c r="P24" s="12">
        <f>SUM(D16:P16)</f>
        <v>0</v>
      </c>
      <c r="Q24" s="12">
        <f>SUM(D16:Q16)</f>
        <v>0</v>
      </c>
      <c r="R24" s="12">
        <f>SUM(D16:R16)</f>
        <v>0</v>
      </c>
      <c r="S24" s="12">
        <f>SUM($D$16:S16)</f>
        <v>0</v>
      </c>
      <c r="T24" s="12">
        <f>SUM($D$16:T16)</f>
        <v>0</v>
      </c>
      <c r="U24" s="12">
        <f>SUM($D$16:U16)</f>
        <v>0</v>
      </c>
      <c r="V24" s="12">
        <f>SUM($D$16:V16)</f>
        <v>0</v>
      </c>
      <c r="W24" s="12">
        <f>SUM($D$16:W16)</f>
        <v>0</v>
      </c>
      <c r="X24" s="12">
        <f t="shared" si="57"/>
        <v>0</v>
      </c>
      <c r="Y24" s="12">
        <f t="shared" si="58"/>
        <v>0</v>
      </c>
      <c r="Z24" s="12">
        <f t="shared" si="59"/>
        <v>0</v>
      </c>
      <c r="AA24" s="12">
        <f t="shared" si="60"/>
        <v>0</v>
      </c>
      <c r="AB24" s="12">
        <f t="shared" si="61"/>
        <v>0</v>
      </c>
      <c r="AC24" s="12">
        <f t="shared" si="62"/>
        <v>0</v>
      </c>
      <c r="AD24" s="12">
        <f t="shared" si="63"/>
        <v>0</v>
      </c>
      <c r="AE24" s="12">
        <f t="shared" si="64"/>
        <v>0</v>
      </c>
      <c r="AF24" s="12">
        <f t="shared" si="65"/>
        <v>0</v>
      </c>
      <c r="AG24" s="12">
        <f t="shared" si="66"/>
        <v>0</v>
      </c>
      <c r="AH24" s="12">
        <f t="shared" si="67"/>
        <v>0</v>
      </c>
      <c r="AI24" s="12">
        <f t="shared" si="68"/>
        <v>0</v>
      </c>
      <c r="AJ24" s="12">
        <f t="shared" si="69"/>
        <v>0</v>
      </c>
      <c r="AK24" s="12">
        <f t="shared" si="70"/>
        <v>0</v>
      </c>
      <c r="AL24" s="12">
        <f t="shared" si="71"/>
        <v>0</v>
      </c>
      <c r="AM24" s="12">
        <f t="shared" si="32"/>
        <v>0</v>
      </c>
      <c r="AN24" s="12">
        <f t="shared" si="33"/>
        <v>0</v>
      </c>
      <c r="AO24" s="12">
        <f t="shared" si="34"/>
        <v>0</v>
      </c>
      <c r="AP24" s="12">
        <f t="shared" si="35"/>
        <v>0</v>
      </c>
      <c r="AQ24" s="12">
        <f t="shared" si="36"/>
        <v>0</v>
      </c>
    </row>
    <row r="25" spans="2:43" x14ac:dyDescent="0.2">
      <c r="C25" s="11">
        <v>6</v>
      </c>
      <c r="D25" s="12">
        <f t="shared" si="37"/>
        <v>0</v>
      </c>
      <c r="E25" s="12">
        <f t="shared" si="38"/>
        <v>0</v>
      </c>
      <c r="F25" s="12">
        <f t="shared" si="39"/>
        <v>0</v>
      </c>
      <c r="G25" s="12">
        <f t="shared" si="40"/>
        <v>0</v>
      </c>
      <c r="H25" s="12">
        <f t="shared" si="41"/>
        <v>0</v>
      </c>
      <c r="I25" s="12">
        <f t="shared" si="42"/>
        <v>0</v>
      </c>
      <c r="J25" s="12">
        <f t="shared" si="43"/>
        <v>0</v>
      </c>
      <c r="K25" s="12">
        <f t="shared" si="44"/>
        <v>0</v>
      </c>
      <c r="L25" s="12">
        <f t="shared" si="45"/>
        <v>0</v>
      </c>
      <c r="M25" s="12">
        <f t="shared" si="46"/>
        <v>0</v>
      </c>
      <c r="N25" s="12">
        <f t="shared" si="47"/>
        <v>0</v>
      </c>
      <c r="O25" s="12">
        <f>SUM($D$17:O17)</f>
        <v>0</v>
      </c>
      <c r="P25" s="12">
        <f>SUM($D$17:P17)</f>
        <v>0</v>
      </c>
      <c r="Q25" s="12">
        <f>SUM($D$17:Q17)</f>
        <v>0</v>
      </c>
      <c r="R25" s="12">
        <f>SUM($D$17:R17)</f>
        <v>0</v>
      </c>
      <c r="S25" s="12">
        <f>SUM($D$17:S17)</f>
        <v>0</v>
      </c>
      <c r="T25" s="12">
        <f>SUM($D$17:T17)</f>
        <v>0</v>
      </c>
      <c r="U25" s="12">
        <f>SUM($D$17:U17)</f>
        <v>0</v>
      </c>
      <c r="V25" s="12">
        <f>SUM($D$17:V17)</f>
        <v>0</v>
      </c>
      <c r="W25" s="12">
        <f>SUM($D$17:W17)</f>
        <v>0</v>
      </c>
      <c r="X25" s="12">
        <f>SUM($D$17:X17)</f>
        <v>0</v>
      </c>
      <c r="Y25" s="12">
        <f>SUM($D$17:Y17)</f>
        <v>0</v>
      </c>
      <c r="Z25" s="12">
        <f>SUM($D$17:Z17)</f>
        <v>0</v>
      </c>
      <c r="AA25" s="12">
        <f>SUM($D$17:AA17)</f>
        <v>0</v>
      </c>
      <c r="AB25" s="12">
        <f>SUM($D$17:AB17)</f>
        <v>0</v>
      </c>
      <c r="AC25" s="12">
        <f>SUM($D$17:AC17)</f>
        <v>0</v>
      </c>
      <c r="AD25" s="12">
        <f>SUM($D$17:AD17)</f>
        <v>0</v>
      </c>
      <c r="AE25" s="12">
        <f>SUM($D$17:AE17)</f>
        <v>0</v>
      </c>
      <c r="AF25" s="12">
        <f>SUM($D$17:AF17)</f>
        <v>0</v>
      </c>
      <c r="AG25" s="12">
        <f>SUM($D$17:AG17)</f>
        <v>0</v>
      </c>
      <c r="AH25" s="12">
        <f>SUM($D$17:AH17)</f>
        <v>0</v>
      </c>
      <c r="AI25" s="12">
        <f>SUM($D$17:AI17)</f>
        <v>0</v>
      </c>
      <c r="AJ25" s="12">
        <f>SUM($D$17:AJ17)</f>
        <v>0</v>
      </c>
      <c r="AK25" s="12">
        <f>SUM($D$17:AK17)</f>
        <v>0</v>
      </c>
      <c r="AL25" s="12">
        <f>SUM($D$17:AL17)</f>
        <v>0</v>
      </c>
      <c r="AM25" s="12">
        <f>SUM($D$17:AM17)</f>
        <v>0</v>
      </c>
      <c r="AN25" s="12">
        <f>SUM($D$17:AN17)</f>
        <v>0</v>
      </c>
      <c r="AO25" s="12">
        <f>SUM($D$17:AO17)</f>
        <v>0</v>
      </c>
      <c r="AP25" s="12">
        <f>SUM($D$17:AP17)</f>
        <v>0</v>
      </c>
      <c r="AQ25" s="12">
        <f>SUM($D$17:AQ17)</f>
        <v>0</v>
      </c>
    </row>
  </sheetData>
  <sheetProtection algorithmName="SHA-512" hashValue="1F4kdw79E5/s/C4f0SyGvDGPymDrAvNFxv1G8j+rQXvLvzE/xbBzwOdrf0Lwnok+BtZgS7O7FaSJjrDUYXEiDg==" saltValue="WYfjfw9sfCJD8G6XvPMKDQ==" spinCount="100000" sheet="1" objects="1" scenarios="1"/>
  <customSheetViews>
    <customSheetView guid="{DB7D8600-7BA7-4CE3-9713-A1F8E1674C32}" scale="85" showGridLines="0" fitToPage="1">
      <selection activeCell="W47" sqref="W47"/>
      <pageMargins left="0.70866141732283472" right="0.70866141732283472" top="0.78740157480314965" bottom="0.78740157480314965" header="0.31496062992125984" footer="0.31496062992125984"/>
      <pageSetup paperSize="9" scale="34" orientation="landscape" r:id="rId1"/>
      <headerFooter>
        <oddHeader>&amp;RPríloha č. 3 Metodiky pre vypracovanie finančnej analýzy projektu 
Finančná Analýza</oddHeader>
      </headerFooter>
    </customSheetView>
  </customSheetViews>
  <phoneticPr fontId="0" type="noConversion"/>
  <pageMargins left="0.70866141732283472" right="0.70866141732283472" top="0.78740157480314965" bottom="0.78740157480314965" header="0.31496062992125984" footer="0.31496062992125984"/>
  <pageSetup paperSize="9" scale="34" orientation="landscape" r:id="rId2"/>
  <headerFooter>
    <oddHeader>&amp;RPríloha č. 3 Metodiky pre vypracovanie finančnej analýzy projektu 
Finančná Analýza</oddHead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0">
    <pageSetUpPr fitToPage="1"/>
  </sheetPr>
  <dimension ref="A1:BC236"/>
  <sheetViews>
    <sheetView showGridLines="0" zoomScale="85" zoomScaleNormal="85" workbookViewId="0">
      <selection activeCell="Q40" sqref="Q40"/>
    </sheetView>
  </sheetViews>
  <sheetFormatPr defaultColWidth="9.140625" defaultRowHeight="12.75" outlineLevelRow="1" x14ac:dyDescent="0.2"/>
  <cols>
    <col min="1" max="2" width="1.42578125" style="2" customWidth="1"/>
    <col min="3" max="3" width="10.5703125" style="2" customWidth="1"/>
    <col min="4" max="4" width="9.42578125" style="2" customWidth="1"/>
    <col min="5" max="5" width="9.42578125" style="2" bestFit="1" customWidth="1"/>
    <col min="6" max="6" width="9.42578125" style="2" customWidth="1"/>
    <col min="7" max="15" width="9.42578125" style="2" bestFit="1" customWidth="1"/>
    <col min="16" max="16384" width="9.140625" style="2"/>
  </cols>
  <sheetData>
    <row r="1" spans="1:43" x14ac:dyDescent="0.2">
      <c r="C1" s="3" t="s">
        <v>31</v>
      </c>
    </row>
    <row r="2" spans="1:43" s="19" customFormat="1" x14ac:dyDescent="0.2">
      <c r="C2" s="14" t="s">
        <v>36</v>
      </c>
      <c r="D2" s="18">
        <f>'Peňažné toky projektu'!$B$18</f>
        <v>2015</v>
      </c>
      <c r="E2" s="18">
        <f>D2+1</f>
        <v>2016</v>
      </c>
      <c r="F2" s="18">
        <f t="shared" ref="F2:AK2" si="0">E2+1</f>
        <v>2017</v>
      </c>
      <c r="G2" s="18">
        <f t="shared" si="0"/>
        <v>2018</v>
      </c>
      <c r="H2" s="18">
        <f t="shared" si="0"/>
        <v>2019</v>
      </c>
      <c r="I2" s="18">
        <f t="shared" si="0"/>
        <v>2020</v>
      </c>
      <c r="J2" s="18">
        <f t="shared" si="0"/>
        <v>2021</v>
      </c>
      <c r="K2" s="18">
        <f t="shared" si="0"/>
        <v>2022</v>
      </c>
      <c r="L2" s="18">
        <f t="shared" si="0"/>
        <v>2023</v>
      </c>
      <c r="M2" s="18">
        <f t="shared" si="0"/>
        <v>2024</v>
      </c>
      <c r="N2" s="18">
        <f t="shared" si="0"/>
        <v>2025</v>
      </c>
      <c r="O2" s="18">
        <f t="shared" si="0"/>
        <v>2026</v>
      </c>
      <c r="P2" s="18">
        <f t="shared" si="0"/>
        <v>2027</v>
      </c>
      <c r="Q2" s="18">
        <f t="shared" si="0"/>
        <v>2028</v>
      </c>
      <c r="R2" s="18">
        <f t="shared" si="0"/>
        <v>2029</v>
      </c>
      <c r="S2" s="18">
        <f t="shared" si="0"/>
        <v>2030</v>
      </c>
      <c r="T2" s="18">
        <f t="shared" si="0"/>
        <v>2031</v>
      </c>
      <c r="U2" s="18">
        <f t="shared" si="0"/>
        <v>2032</v>
      </c>
      <c r="V2" s="18">
        <f t="shared" si="0"/>
        <v>2033</v>
      </c>
      <c r="W2" s="18">
        <f t="shared" si="0"/>
        <v>2034</v>
      </c>
      <c r="X2" s="18">
        <f t="shared" si="0"/>
        <v>2035</v>
      </c>
      <c r="Y2" s="18">
        <f t="shared" si="0"/>
        <v>2036</v>
      </c>
      <c r="Z2" s="18">
        <f t="shared" si="0"/>
        <v>2037</v>
      </c>
      <c r="AA2" s="18">
        <f t="shared" si="0"/>
        <v>2038</v>
      </c>
      <c r="AB2" s="18">
        <f t="shared" si="0"/>
        <v>2039</v>
      </c>
      <c r="AC2" s="18">
        <f t="shared" si="0"/>
        <v>2040</v>
      </c>
      <c r="AD2" s="18">
        <f t="shared" si="0"/>
        <v>2041</v>
      </c>
      <c r="AE2" s="18">
        <f t="shared" si="0"/>
        <v>2042</v>
      </c>
      <c r="AF2" s="18">
        <f t="shared" si="0"/>
        <v>2043</v>
      </c>
      <c r="AG2" s="18">
        <f t="shared" si="0"/>
        <v>2044</v>
      </c>
      <c r="AH2" s="18">
        <f t="shared" si="0"/>
        <v>2045</v>
      </c>
      <c r="AI2" s="18">
        <f t="shared" si="0"/>
        <v>2046</v>
      </c>
      <c r="AJ2" s="18">
        <f t="shared" si="0"/>
        <v>2047</v>
      </c>
      <c r="AK2" s="18">
        <f t="shared" si="0"/>
        <v>2048</v>
      </c>
      <c r="AL2" s="18">
        <f t="shared" ref="AL2" si="1">AK2+1</f>
        <v>2049</v>
      </c>
      <c r="AM2" s="18">
        <f t="shared" ref="AM2" si="2">AL2+1</f>
        <v>2050</v>
      </c>
      <c r="AN2" s="18">
        <f t="shared" ref="AN2" si="3">AM2+1</f>
        <v>2051</v>
      </c>
      <c r="AO2" s="18">
        <f t="shared" ref="AO2" si="4">AN2+1</f>
        <v>2052</v>
      </c>
      <c r="AP2" s="18">
        <f t="shared" ref="AP2" si="5">AO2+1</f>
        <v>2053</v>
      </c>
      <c r="AQ2" s="18">
        <f t="shared" ref="AQ2" si="6">AP2+1</f>
        <v>2054</v>
      </c>
    </row>
    <row r="3" spans="1:43" s="13" customFormat="1" x14ac:dyDescent="0.2">
      <c r="C3" s="11">
        <v>1</v>
      </c>
      <c r="D3" s="12">
        <f>'Odpisy - daňové'!C8</f>
        <v>0</v>
      </c>
      <c r="E3" s="12">
        <f>'Odpisy - daňové'!D8</f>
        <v>0</v>
      </c>
      <c r="F3" s="12">
        <f>'Odpisy - daňové'!E8</f>
        <v>0</v>
      </c>
      <c r="G3" s="12">
        <f>'Odpisy - daňové'!F8</f>
        <v>0</v>
      </c>
      <c r="H3" s="12">
        <f>'Odpisy - daňové'!G8</f>
        <v>0</v>
      </c>
      <c r="I3" s="12">
        <f>'Odpisy - daňové'!H8</f>
        <v>0</v>
      </c>
      <c r="J3" s="12">
        <f>'Odpisy - daňové'!I8</f>
        <v>0</v>
      </c>
      <c r="K3" s="12">
        <f>'Odpisy - daňové'!J8</f>
        <v>0</v>
      </c>
      <c r="L3" s="12">
        <f>'Odpisy - daňové'!K8</f>
        <v>0</v>
      </c>
      <c r="M3" s="12">
        <f>'Odpisy - daňové'!L8</f>
        <v>0</v>
      </c>
      <c r="N3" s="12">
        <f>'Odpisy - daňové'!M8</f>
        <v>0</v>
      </c>
      <c r="O3" s="12">
        <f>'Odpisy - daňové'!N8</f>
        <v>0</v>
      </c>
      <c r="P3" s="12">
        <f>'Odpisy - daňové'!O8</f>
        <v>0</v>
      </c>
      <c r="Q3" s="12">
        <f>'Odpisy - daňové'!P8</f>
        <v>0</v>
      </c>
      <c r="R3" s="12">
        <f>'Odpisy - daňové'!Q8</f>
        <v>0</v>
      </c>
      <c r="S3" s="12">
        <f>'Odpisy - daňové'!R8</f>
        <v>0</v>
      </c>
      <c r="T3" s="12">
        <f>'Odpisy - daňové'!S8</f>
        <v>0</v>
      </c>
      <c r="U3" s="12">
        <f>'Odpisy - daňové'!T8</f>
        <v>0</v>
      </c>
      <c r="V3" s="12">
        <f>'Odpisy - daňové'!U8</f>
        <v>0</v>
      </c>
      <c r="W3" s="12">
        <f>'Odpisy - daňové'!V8</f>
        <v>0</v>
      </c>
      <c r="X3" s="12">
        <f>'Odpisy - daňové'!W8</f>
        <v>0</v>
      </c>
      <c r="Y3" s="12">
        <f>'Odpisy - daňové'!X8</f>
        <v>0</v>
      </c>
      <c r="Z3" s="12">
        <f>'Odpisy - daňové'!Y8</f>
        <v>0</v>
      </c>
      <c r="AA3" s="12">
        <f>'Odpisy - daňové'!Z8</f>
        <v>0</v>
      </c>
      <c r="AB3" s="12">
        <f>'Odpisy - daňové'!AA8</f>
        <v>0</v>
      </c>
      <c r="AC3" s="12">
        <f>'Odpisy - daňové'!AB8</f>
        <v>0</v>
      </c>
      <c r="AD3" s="12">
        <f>'Odpisy - daňové'!AC8</f>
        <v>0</v>
      </c>
      <c r="AE3" s="12">
        <f>'Odpisy - daňové'!AD8</f>
        <v>0</v>
      </c>
      <c r="AF3" s="12">
        <f>'Odpisy - daňové'!AE8</f>
        <v>0</v>
      </c>
      <c r="AG3" s="12">
        <f>'Odpisy - daňové'!AF8</f>
        <v>0</v>
      </c>
      <c r="AH3" s="12">
        <f>'Odpisy - daňové'!AG8</f>
        <v>0</v>
      </c>
      <c r="AI3" s="12">
        <f>'Odpisy - daňové'!AH8</f>
        <v>0</v>
      </c>
      <c r="AJ3" s="12">
        <f>'Odpisy - daňové'!AI8</f>
        <v>0</v>
      </c>
      <c r="AK3" s="12">
        <f>'Odpisy - daňové'!AJ8</f>
        <v>0</v>
      </c>
      <c r="AL3" s="12">
        <f>'Odpisy - daňové'!AK8</f>
        <v>0</v>
      </c>
      <c r="AM3" s="12">
        <f>'Odpisy - daňové'!AL8</f>
        <v>0</v>
      </c>
      <c r="AN3" s="12">
        <f>'Odpisy - daňové'!AM8</f>
        <v>0</v>
      </c>
      <c r="AO3" s="12">
        <f>'Odpisy - daňové'!AN8</f>
        <v>0</v>
      </c>
      <c r="AP3" s="12">
        <f>'Odpisy - daňové'!AO8</f>
        <v>0</v>
      </c>
      <c r="AQ3" s="12">
        <f>'Odpisy - daňové'!AP8</f>
        <v>0</v>
      </c>
    </row>
    <row r="4" spans="1:43" x14ac:dyDescent="0.2">
      <c r="C4" s="11">
        <v>2</v>
      </c>
      <c r="D4" s="12">
        <f>'Odpisy - daňové'!C9</f>
        <v>0</v>
      </c>
      <c r="E4" s="12">
        <f>'Odpisy - daňové'!D9</f>
        <v>0</v>
      </c>
      <c r="F4" s="12">
        <f>'Odpisy - daňové'!E9</f>
        <v>0</v>
      </c>
      <c r="G4" s="12">
        <f>'Odpisy - daňové'!F9</f>
        <v>0</v>
      </c>
      <c r="H4" s="12">
        <f>'Odpisy - daňové'!G9</f>
        <v>0</v>
      </c>
      <c r="I4" s="12">
        <f>'Odpisy - daňové'!H9</f>
        <v>0</v>
      </c>
      <c r="J4" s="12">
        <f>'Odpisy - daňové'!I9</f>
        <v>0</v>
      </c>
      <c r="K4" s="12">
        <f>'Odpisy - daňové'!J9</f>
        <v>0</v>
      </c>
      <c r="L4" s="12">
        <f>'Odpisy - daňové'!K9</f>
        <v>0</v>
      </c>
      <c r="M4" s="12">
        <f>'Odpisy - daňové'!L9</f>
        <v>0</v>
      </c>
      <c r="N4" s="12">
        <f>'Odpisy - daňové'!M9</f>
        <v>0</v>
      </c>
      <c r="O4" s="12">
        <f>'Odpisy - daňové'!N9</f>
        <v>0</v>
      </c>
      <c r="P4" s="12">
        <f>'Odpisy - daňové'!O9</f>
        <v>0</v>
      </c>
      <c r="Q4" s="12">
        <f>'Odpisy - daňové'!P9</f>
        <v>0</v>
      </c>
      <c r="R4" s="12">
        <f>'Odpisy - daňové'!Q9</f>
        <v>0</v>
      </c>
      <c r="S4" s="12">
        <f>'Odpisy - daňové'!R9</f>
        <v>0</v>
      </c>
      <c r="T4" s="12">
        <f>'Odpisy - daňové'!S9</f>
        <v>0</v>
      </c>
      <c r="U4" s="12">
        <f>'Odpisy - daňové'!T9</f>
        <v>0</v>
      </c>
      <c r="V4" s="12">
        <f>'Odpisy - daňové'!U9</f>
        <v>0</v>
      </c>
      <c r="W4" s="12">
        <f>'Odpisy - daňové'!V9</f>
        <v>0</v>
      </c>
      <c r="X4" s="12">
        <f>'Odpisy - daňové'!W9</f>
        <v>0</v>
      </c>
      <c r="Y4" s="12">
        <f>'Odpisy - daňové'!X9</f>
        <v>0</v>
      </c>
      <c r="Z4" s="12">
        <f>'Odpisy - daňové'!Y9</f>
        <v>0</v>
      </c>
      <c r="AA4" s="12">
        <f>'Odpisy - daňové'!Z9</f>
        <v>0</v>
      </c>
      <c r="AB4" s="12">
        <f>'Odpisy - daňové'!AA9</f>
        <v>0</v>
      </c>
      <c r="AC4" s="12">
        <f>'Odpisy - daňové'!AB9</f>
        <v>0</v>
      </c>
      <c r="AD4" s="12">
        <f>'Odpisy - daňové'!AC9</f>
        <v>0</v>
      </c>
      <c r="AE4" s="12">
        <f>'Odpisy - daňové'!AD9</f>
        <v>0</v>
      </c>
      <c r="AF4" s="12">
        <f>'Odpisy - daňové'!AE9</f>
        <v>0</v>
      </c>
      <c r="AG4" s="12">
        <f>'Odpisy - daňové'!AF9</f>
        <v>0</v>
      </c>
      <c r="AH4" s="12">
        <f>'Odpisy - daňové'!AG9</f>
        <v>0</v>
      </c>
      <c r="AI4" s="12">
        <f>'Odpisy - daňové'!AH9</f>
        <v>0</v>
      </c>
      <c r="AJ4" s="12">
        <f>'Odpisy - daňové'!AI9</f>
        <v>0</v>
      </c>
      <c r="AK4" s="12">
        <f>'Odpisy - daňové'!AJ9</f>
        <v>0</v>
      </c>
      <c r="AL4" s="12">
        <f>'Odpisy - daňové'!AK9</f>
        <v>0</v>
      </c>
      <c r="AM4" s="12">
        <f>'Odpisy - daňové'!AL9</f>
        <v>0</v>
      </c>
      <c r="AN4" s="12">
        <f>'Odpisy - daňové'!AM9</f>
        <v>0</v>
      </c>
      <c r="AO4" s="12">
        <f>'Odpisy - daňové'!AN9</f>
        <v>0</v>
      </c>
      <c r="AP4" s="12">
        <f>'Odpisy - daňové'!AO9</f>
        <v>0</v>
      </c>
      <c r="AQ4" s="12">
        <f>'Odpisy - daňové'!AP9</f>
        <v>0</v>
      </c>
    </row>
    <row r="5" spans="1:43" x14ac:dyDescent="0.2">
      <c r="C5" s="11">
        <v>3</v>
      </c>
      <c r="D5" s="12">
        <f>'Odpisy - daňové'!C10</f>
        <v>0</v>
      </c>
      <c r="E5" s="12">
        <f>'Odpisy - daňové'!D10</f>
        <v>0</v>
      </c>
      <c r="F5" s="12">
        <f>'Odpisy - daňové'!E10</f>
        <v>0</v>
      </c>
      <c r="G5" s="12">
        <f>'Odpisy - daňové'!F10</f>
        <v>0</v>
      </c>
      <c r="H5" s="12">
        <f>'Odpisy - daňové'!G10</f>
        <v>0</v>
      </c>
      <c r="I5" s="12">
        <f>'Odpisy - daňové'!H10</f>
        <v>0</v>
      </c>
      <c r="J5" s="12">
        <f>'Odpisy - daňové'!I10</f>
        <v>0</v>
      </c>
      <c r="K5" s="12">
        <f>'Odpisy - daňové'!J10</f>
        <v>0</v>
      </c>
      <c r="L5" s="12">
        <f>'Odpisy - daňové'!K10</f>
        <v>0</v>
      </c>
      <c r="M5" s="12">
        <f>'Odpisy - daňové'!L10</f>
        <v>0</v>
      </c>
      <c r="N5" s="12">
        <f>'Odpisy - daňové'!M10</f>
        <v>0</v>
      </c>
      <c r="O5" s="12">
        <f>'Odpisy - daňové'!N10</f>
        <v>0</v>
      </c>
      <c r="P5" s="12">
        <f>'Odpisy - daňové'!O10</f>
        <v>0</v>
      </c>
      <c r="Q5" s="12">
        <f>'Odpisy - daňové'!P10</f>
        <v>0</v>
      </c>
      <c r="R5" s="12">
        <f>'Odpisy - daňové'!Q10</f>
        <v>0</v>
      </c>
      <c r="S5" s="12">
        <f>'Odpisy - daňové'!R10</f>
        <v>0</v>
      </c>
      <c r="T5" s="12">
        <f>'Odpisy - daňové'!S10</f>
        <v>0</v>
      </c>
      <c r="U5" s="12">
        <f>'Odpisy - daňové'!T10</f>
        <v>0</v>
      </c>
      <c r="V5" s="12">
        <f>'Odpisy - daňové'!U10</f>
        <v>0</v>
      </c>
      <c r="W5" s="12">
        <f>'Odpisy - daňové'!V10</f>
        <v>0</v>
      </c>
      <c r="X5" s="12">
        <f>'Odpisy - daňové'!W10</f>
        <v>0</v>
      </c>
      <c r="Y5" s="12">
        <f>'Odpisy - daňové'!X10</f>
        <v>0</v>
      </c>
      <c r="Z5" s="12">
        <f>'Odpisy - daňové'!Y10</f>
        <v>0</v>
      </c>
      <c r="AA5" s="12">
        <f>'Odpisy - daňové'!Z10</f>
        <v>0</v>
      </c>
      <c r="AB5" s="12">
        <f>'Odpisy - daňové'!AA10</f>
        <v>0</v>
      </c>
      <c r="AC5" s="12">
        <f>'Odpisy - daňové'!AB10</f>
        <v>0</v>
      </c>
      <c r="AD5" s="12">
        <f>'Odpisy - daňové'!AC10</f>
        <v>0</v>
      </c>
      <c r="AE5" s="12">
        <f>'Odpisy - daňové'!AD10</f>
        <v>0</v>
      </c>
      <c r="AF5" s="12">
        <f>'Odpisy - daňové'!AE10</f>
        <v>0</v>
      </c>
      <c r="AG5" s="12">
        <f>'Odpisy - daňové'!AF10</f>
        <v>0</v>
      </c>
      <c r="AH5" s="12">
        <f>'Odpisy - daňové'!AG10</f>
        <v>0</v>
      </c>
      <c r="AI5" s="12">
        <f>'Odpisy - daňové'!AH10</f>
        <v>0</v>
      </c>
      <c r="AJ5" s="12">
        <f>'Odpisy - daňové'!AI10</f>
        <v>0</v>
      </c>
      <c r="AK5" s="12">
        <f>'Odpisy - daňové'!AJ10</f>
        <v>0</v>
      </c>
      <c r="AL5" s="12">
        <f>'Odpisy - daňové'!AK10</f>
        <v>0</v>
      </c>
      <c r="AM5" s="12">
        <f>'Odpisy - daňové'!AL10</f>
        <v>0</v>
      </c>
      <c r="AN5" s="12">
        <f>'Odpisy - daňové'!AM10</f>
        <v>0</v>
      </c>
      <c r="AO5" s="12">
        <f>'Odpisy - daňové'!AN10</f>
        <v>0</v>
      </c>
      <c r="AP5" s="12">
        <f>'Odpisy - daňové'!AO10</f>
        <v>0</v>
      </c>
      <c r="AQ5" s="12">
        <f>'Odpisy - daňové'!AP10</f>
        <v>0</v>
      </c>
    </row>
    <row r="6" spans="1:43" x14ac:dyDescent="0.2">
      <c r="C6" s="11">
        <v>4</v>
      </c>
      <c r="D6" s="12">
        <f>'Odpisy - daňové'!C11</f>
        <v>0</v>
      </c>
      <c r="E6" s="12">
        <f>'Odpisy - daňové'!D11</f>
        <v>0</v>
      </c>
      <c r="F6" s="12">
        <f>'Odpisy - daňové'!E11</f>
        <v>0</v>
      </c>
      <c r="G6" s="12">
        <f>'Odpisy - daňové'!F11</f>
        <v>0</v>
      </c>
      <c r="H6" s="12">
        <f>'Odpisy - daňové'!G11</f>
        <v>0</v>
      </c>
      <c r="I6" s="12">
        <f>'Odpisy - daňové'!H11</f>
        <v>0</v>
      </c>
      <c r="J6" s="12">
        <f>'Odpisy - daňové'!I11</f>
        <v>0</v>
      </c>
      <c r="K6" s="12">
        <f>'Odpisy - daňové'!J11</f>
        <v>0</v>
      </c>
      <c r="L6" s="12">
        <f>'Odpisy - daňové'!K11</f>
        <v>0</v>
      </c>
      <c r="M6" s="12">
        <f>'Odpisy - daňové'!L11</f>
        <v>0</v>
      </c>
      <c r="N6" s="12">
        <f>'Odpisy - daňové'!M11</f>
        <v>0</v>
      </c>
      <c r="O6" s="12">
        <f>'Odpisy - daňové'!N11</f>
        <v>0</v>
      </c>
      <c r="P6" s="12">
        <f>'Odpisy - daňové'!O11</f>
        <v>0</v>
      </c>
      <c r="Q6" s="12">
        <f>'Odpisy - daňové'!P11</f>
        <v>0</v>
      </c>
      <c r="R6" s="12">
        <f>'Odpisy - daňové'!Q11</f>
        <v>0</v>
      </c>
      <c r="S6" s="12">
        <f>'Odpisy - daňové'!R11</f>
        <v>0</v>
      </c>
      <c r="T6" s="12">
        <f>'Odpisy - daňové'!S11</f>
        <v>0</v>
      </c>
      <c r="U6" s="12">
        <f>'Odpisy - daňové'!T11</f>
        <v>0</v>
      </c>
      <c r="V6" s="12">
        <f>'Odpisy - daňové'!U11</f>
        <v>0</v>
      </c>
      <c r="W6" s="12">
        <f>'Odpisy - daňové'!V11</f>
        <v>0</v>
      </c>
      <c r="X6" s="12">
        <f>'Odpisy - daňové'!W11</f>
        <v>0</v>
      </c>
      <c r="Y6" s="12">
        <f>'Odpisy - daňové'!X11</f>
        <v>0</v>
      </c>
      <c r="Z6" s="12">
        <f>'Odpisy - daňové'!Y11</f>
        <v>0</v>
      </c>
      <c r="AA6" s="12">
        <f>'Odpisy - daňové'!Z11</f>
        <v>0</v>
      </c>
      <c r="AB6" s="12">
        <f>'Odpisy - daňové'!AA11</f>
        <v>0</v>
      </c>
      <c r="AC6" s="12">
        <f>'Odpisy - daňové'!AB11</f>
        <v>0</v>
      </c>
      <c r="AD6" s="12">
        <f>'Odpisy - daňové'!AC11</f>
        <v>0</v>
      </c>
      <c r="AE6" s="12">
        <f>'Odpisy - daňové'!AD11</f>
        <v>0</v>
      </c>
      <c r="AF6" s="12">
        <f>'Odpisy - daňové'!AE11</f>
        <v>0</v>
      </c>
      <c r="AG6" s="12">
        <f>'Odpisy - daňové'!AF11</f>
        <v>0</v>
      </c>
      <c r="AH6" s="12">
        <f>'Odpisy - daňové'!AG11</f>
        <v>0</v>
      </c>
      <c r="AI6" s="12">
        <f>'Odpisy - daňové'!AH11</f>
        <v>0</v>
      </c>
      <c r="AJ6" s="12">
        <f>'Odpisy - daňové'!AI11</f>
        <v>0</v>
      </c>
      <c r="AK6" s="12">
        <f>'Odpisy - daňové'!AJ11</f>
        <v>0</v>
      </c>
      <c r="AL6" s="12">
        <f>'Odpisy - daňové'!AK11</f>
        <v>0</v>
      </c>
      <c r="AM6" s="12">
        <f>'Odpisy - daňové'!AL11</f>
        <v>0</v>
      </c>
      <c r="AN6" s="12">
        <f>'Odpisy - daňové'!AM11</f>
        <v>0</v>
      </c>
      <c r="AO6" s="12">
        <f>'Odpisy - daňové'!AN11</f>
        <v>0</v>
      </c>
      <c r="AP6" s="12">
        <f>'Odpisy - daňové'!AO11</f>
        <v>0</v>
      </c>
      <c r="AQ6" s="12">
        <f>'Odpisy - daňové'!AP11</f>
        <v>0</v>
      </c>
    </row>
    <row r="7" spans="1:43" x14ac:dyDescent="0.2">
      <c r="C7" s="11">
        <v>5</v>
      </c>
      <c r="D7" s="12">
        <f>'Odpisy - daňové'!C12</f>
        <v>0</v>
      </c>
      <c r="E7" s="12">
        <f>'Odpisy - daňové'!D12</f>
        <v>0</v>
      </c>
      <c r="F7" s="12">
        <f>'Odpisy - daňové'!E12</f>
        <v>0</v>
      </c>
      <c r="G7" s="12">
        <f>'Odpisy - daňové'!F12</f>
        <v>0</v>
      </c>
      <c r="H7" s="12">
        <f>'Odpisy - daňové'!G12</f>
        <v>0</v>
      </c>
      <c r="I7" s="12">
        <f>'Odpisy - daňové'!H12</f>
        <v>0</v>
      </c>
      <c r="J7" s="12">
        <f>'Odpisy - daňové'!I12</f>
        <v>0</v>
      </c>
      <c r="K7" s="12">
        <f>'Odpisy - daňové'!J12</f>
        <v>0</v>
      </c>
      <c r="L7" s="12">
        <f>'Odpisy - daňové'!K12</f>
        <v>0</v>
      </c>
      <c r="M7" s="12">
        <f>'Odpisy - daňové'!L12</f>
        <v>0</v>
      </c>
      <c r="N7" s="12">
        <f>'Odpisy - daňové'!M12</f>
        <v>0</v>
      </c>
      <c r="O7" s="12">
        <f>'Odpisy - daňové'!N12</f>
        <v>0</v>
      </c>
      <c r="P7" s="12">
        <f>'Odpisy - daňové'!O12</f>
        <v>0</v>
      </c>
      <c r="Q7" s="12">
        <f>'Odpisy - daňové'!P12</f>
        <v>0</v>
      </c>
      <c r="R7" s="12">
        <f>'Odpisy - daňové'!Q12</f>
        <v>0</v>
      </c>
      <c r="S7" s="12">
        <f>'Odpisy - daňové'!R12</f>
        <v>0</v>
      </c>
      <c r="T7" s="12">
        <f>'Odpisy - daňové'!S12</f>
        <v>0</v>
      </c>
      <c r="U7" s="12">
        <f>'Odpisy - daňové'!T12</f>
        <v>0</v>
      </c>
      <c r="V7" s="12">
        <f>'Odpisy - daňové'!U12</f>
        <v>0</v>
      </c>
      <c r="W7" s="12">
        <f>'Odpisy - daňové'!V12</f>
        <v>0</v>
      </c>
      <c r="X7" s="12">
        <f>'Odpisy - daňové'!W12</f>
        <v>0</v>
      </c>
      <c r="Y7" s="12">
        <f>'Odpisy - daňové'!X12</f>
        <v>0</v>
      </c>
      <c r="Z7" s="12">
        <f>'Odpisy - daňové'!Y12</f>
        <v>0</v>
      </c>
      <c r="AA7" s="12">
        <f>'Odpisy - daňové'!Z12</f>
        <v>0</v>
      </c>
      <c r="AB7" s="12">
        <f>'Odpisy - daňové'!AA12</f>
        <v>0</v>
      </c>
      <c r="AC7" s="12">
        <f>'Odpisy - daňové'!AB12</f>
        <v>0</v>
      </c>
      <c r="AD7" s="12">
        <f>'Odpisy - daňové'!AC12</f>
        <v>0</v>
      </c>
      <c r="AE7" s="12">
        <f>'Odpisy - daňové'!AD12</f>
        <v>0</v>
      </c>
      <c r="AF7" s="12">
        <f>'Odpisy - daňové'!AE12</f>
        <v>0</v>
      </c>
      <c r="AG7" s="12">
        <f>'Odpisy - daňové'!AF12</f>
        <v>0</v>
      </c>
      <c r="AH7" s="12">
        <f>'Odpisy - daňové'!AG12</f>
        <v>0</v>
      </c>
      <c r="AI7" s="12">
        <f>'Odpisy - daňové'!AH12</f>
        <v>0</v>
      </c>
      <c r="AJ7" s="12">
        <f>'Odpisy - daňové'!AI12</f>
        <v>0</v>
      </c>
      <c r="AK7" s="12">
        <f>'Odpisy - daňové'!AJ12</f>
        <v>0</v>
      </c>
      <c r="AL7" s="12">
        <f>'Odpisy - daňové'!AK12</f>
        <v>0</v>
      </c>
      <c r="AM7" s="12">
        <f>'Odpisy - daňové'!AL12</f>
        <v>0</v>
      </c>
      <c r="AN7" s="12">
        <f>'Odpisy - daňové'!AM12</f>
        <v>0</v>
      </c>
      <c r="AO7" s="12">
        <f>'Odpisy - daňové'!AN12</f>
        <v>0</v>
      </c>
      <c r="AP7" s="12">
        <f>'Odpisy - daňové'!AO12</f>
        <v>0</v>
      </c>
      <c r="AQ7" s="12">
        <f>'Odpisy - daňové'!AP12</f>
        <v>0</v>
      </c>
    </row>
    <row r="8" spans="1:43" x14ac:dyDescent="0.2">
      <c r="C8" s="11">
        <v>6</v>
      </c>
      <c r="D8" s="12">
        <f>'Odpisy - daňové'!C13</f>
        <v>0</v>
      </c>
      <c r="E8" s="12">
        <f>'Odpisy - daňové'!D13</f>
        <v>0</v>
      </c>
      <c r="F8" s="12">
        <f>'Odpisy - daňové'!E13</f>
        <v>0</v>
      </c>
      <c r="G8" s="12">
        <f>'Odpisy - daňové'!F13</f>
        <v>0</v>
      </c>
      <c r="H8" s="12">
        <f>'Odpisy - daňové'!G13</f>
        <v>0</v>
      </c>
      <c r="I8" s="12">
        <f>'Odpisy - daňové'!H13</f>
        <v>0</v>
      </c>
      <c r="J8" s="12">
        <f>'Odpisy - daňové'!I13</f>
        <v>0</v>
      </c>
      <c r="K8" s="12">
        <f>'Odpisy - daňové'!J13</f>
        <v>0</v>
      </c>
      <c r="L8" s="12">
        <f>'Odpisy - daňové'!K13</f>
        <v>0</v>
      </c>
      <c r="M8" s="12">
        <f>'Odpisy - daňové'!L13</f>
        <v>0</v>
      </c>
      <c r="N8" s="12">
        <f>'Odpisy - daňové'!M13</f>
        <v>0</v>
      </c>
      <c r="O8" s="12">
        <f>'Odpisy - daňové'!N13</f>
        <v>0</v>
      </c>
      <c r="P8" s="12">
        <f>'Odpisy - daňové'!O13</f>
        <v>0</v>
      </c>
      <c r="Q8" s="12">
        <f>'Odpisy - daňové'!P13</f>
        <v>0</v>
      </c>
      <c r="R8" s="12">
        <f>'Odpisy - daňové'!Q13</f>
        <v>0</v>
      </c>
      <c r="S8" s="12">
        <f>'Odpisy - daňové'!R13</f>
        <v>0</v>
      </c>
      <c r="T8" s="12">
        <f>'Odpisy - daňové'!S13</f>
        <v>0</v>
      </c>
      <c r="U8" s="12">
        <f>'Odpisy - daňové'!T13</f>
        <v>0</v>
      </c>
      <c r="V8" s="12">
        <f>'Odpisy - daňové'!U13</f>
        <v>0</v>
      </c>
      <c r="W8" s="12">
        <f>'Odpisy - daňové'!V13</f>
        <v>0</v>
      </c>
      <c r="X8" s="12">
        <f>'Odpisy - daňové'!W13</f>
        <v>0</v>
      </c>
      <c r="Y8" s="12">
        <f>'Odpisy - daňové'!X13</f>
        <v>0</v>
      </c>
      <c r="Z8" s="12">
        <f>'Odpisy - daňové'!Y13</f>
        <v>0</v>
      </c>
      <c r="AA8" s="12">
        <f>'Odpisy - daňové'!Z13</f>
        <v>0</v>
      </c>
      <c r="AB8" s="12">
        <f>'Odpisy - daňové'!AA13</f>
        <v>0</v>
      </c>
      <c r="AC8" s="12">
        <f>'Odpisy - daňové'!AB13</f>
        <v>0</v>
      </c>
      <c r="AD8" s="12">
        <f>'Odpisy - daňové'!AC13</f>
        <v>0</v>
      </c>
      <c r="AE8" s="12">
        <f>'Odpisy - daňové'!AD13</f>
        <v>0</v>
      </c>
      <c r="AF8" s="12">
        <f>'Odpisy - daňové'!AE13</f>
        <v>0</v>
      </c>
      <c r="AG8" s="12">
        <f>'Odpisy - daňové'!AF13</f>
        <v>0</v>
      </c>
      <c r="AH8" s="12">
        <f>'Odpisy - daňové'!AG13</f>
        <v>0</v>
      </c>
      <c r="AI8" s="12">
        <f>'Odpisy - daňové'!AH13</f>
        <v>0</v>
      </c>
      <c r="AJ8" s="12">
        <f>'Odpisy - daňové'!AI13</f>
        <v>0</v>
      </c>
      <c r="AK8" s="12">
        <f>'Odpisy - daňové'!AJ13</f>
        <v>0</v>
      </c>
      <c r="AL8" s="12">
        <f>'Odpisy - daňové'!AK13</f>
        <v>0</v>
      </c>
      <c r="AM8" s="12">
        <f>'Odpisy - daňové'!AL13</f>
        <v>0</v>
      </c>
      <c r="AN8" s="12">
        <f>'Odpisy - daňové'!AM13</f>
        <v>0</v>
      </c>
      <c r="AO8" s="12">
        <f>'Odpisy - daňové'!AN13</f>
        <v>0</v>
      </c>
      <c r="AP8" s="12">
        <f>'Odpisy - daňové'!AO13</f>
        <v>0</v>
      </c>
      <c r="AQ8" s="12">
        <f>'Odpisy - daňové'!AP13</f>
        <v>0</v>
      </c>
    </row>
    <row r="9" spans="1:43" x14ac:dyDescent="0.2">
      <c r="C9" s="11"/>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row>
    <row r="10" spans="1:43" x14ac:dyDescent="0.2">
      <c r="C10" s="6" t="s">
        <v>39</v>
      </c>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row>
    <row r="11" spans="1:43" x14ac:dyDescent="0.2">
      <c r="C11" s="11">
        <v>2</v>
      </c>
      <c r="D11" s="12">
        <f>D59</f>
        <v>0</v>
      </c>
      <c r="E11" s="12">
        <f>E59</f>
        <v>0</v>
      </c>
      <c r="F11" s="12">
        <f t="shared" ref="F11:AK11" si="7">F59</f>
        <v>0</v>
      </c>
      <c r="G11" s="12">
        <f t="shared" si="7"/>
        <v>0</v>
      </c>
      <c r="H11" s="12">
        <f t="shared" si="7"/>
        <v>0</v>
      </c>
      <c r="I11" s="12">
        <f t="shared" si="7"/>
        <v>0</v>
      </c>
      <c r="J11" s="12">
        <f t="shared" si="7"/>
        <v>0</v>
      </c>
      <c r="K11" s="12">
        <f t="shared" si="7"/>
        <v>0</v>
      </c>
      <c r="L11" s="12">
        <f t="shared" si="7"/>
        <v>0</v>
      </c>
      <c r="M11" s="12">
        <f t="shared" si="7"/>
        <v>0</v>
      </c>
      <c r="N11" s="12">
        <f t="shared" si="7"/>
        <v>0</v>
      </c>
      <c r="O11" s="12">
        <f t="shared" si="7"/>
        <v>0</v>
      </c>
      <c r="P11" s="12">
        <f t="shared" si="7"/>
        <v>0</v>
      </c>
      <c r="Q11" s="12">
        <f t="shared" si="7"/>
        <v>0</v>
      </c>
      <c r="R11" s="12">
        <f t="shared" si="7"/>
        <v>0</v>
      </c>
      <c r="S11" s="12">
        <f t="shared" si="7"/>
        <v>0</v>
      </c>
      <c r="T11" s="12">
        <f t="shared" si="7"/>
        <v>0</v>
      </c>
      <c r="U11" s="12">
        <f t="shared" si="7"/>
        <v>0</v>
      </c>
      <c r="V11" s="12">
        <f t="shared" si="7"/>
        <v>0</v>
      </c>
      <c r="W11" s="12">
        <f t="shared" si="7"/>
        <v>0</v>
      </c>
      <c r="X11" s="12">
        <f t="shared" si="7"/>
        <v>0</v>
      </c>
      <c r="Y11" s="12">
        <f t="shared" si="7"/>
        <v>0</v>
      </c>
      <c r="Z11" s="12">
        <f t="shared" si="7"/>
        <v>0</v>
      </c>
      <c r="AA11" s="12">
        <f t="shared" si="7"/>
        <v>0</v>
      </c>
      <c r="AB11" s="12">
        <f t="shared" si="7"/>
        <v>0</v>
      </c>
      <c r="AC11" s="12">
        <f t="shared" si="7"/>
        <v>0</v>
      </c>
      <c r="AD11" s="12">
        <f t="shared" si="7"/>
        <v>0</v>
      </c>
      <c r="AE11" s="12">
        <f t="shared" si="7"/>
        <v>0</v>
      </c>
      <c r="AF11" s="12">
        <f t="shared" si="7"/>
        <v>0</v>
      </c>
      <c r="AG11" s="12">
        <f t="shared" si="7"/>
        <v>0</v>
      </c>
      <c r="AH11" s="12">
        <f t="shared" si="7"/>
        <v>0</v>
      </c>
      <c r="AI11" s="12">
        <f t="shared" si="7"/>
        <v>0</v>
      </c>
      <c r="AJ11" s="12">
        <f t="shared" si="7"/>
        <v>0</v>
      </c>
      <c r="AK11" s="12">
        <f t="shared" si="7"/>
        <v>0</v>
      </c>
      <c r="AL11" s="12">
        <f t="shared" ref="AL11:AQ11" si="8">AL59</f>
        <v>0</v>
      </c>
      <c r="AM11" s="12">
        <f t="shared" si="8"/>
        <v>0</v>
      </c>
      <c r="AN11" s="12">
        <f t="shared" si="8"/>
        <v>0</v>
      </c>
      <c r="AO11" s="12">
        <f t="shared" si="8"/>
        <v>0</v>
      </c>
      <c r="AP11" s="12">
        <f t="shared" si="8"/>
        <v>0</v>
      </c>
      <c r="AQ11" s="12">
        <f t="shared" si="8"/>
        <v>0</v>
      </c>
    </row>
    <row r="12" spans="1:43" x14ac:dyDescent="0.2">
      <c r="C12" s="11">
        <v>3</v>
      </c>
      <c r="D12" s="12">
        <f t="shared" ref="D12:AK12" si="9">D148</f>
        <v>0</v>
      </c>
      <c r="E12" s="12">
        <f t="shared" si="9"/>
        <v>0</v>
      </c>
      <c r="F12" s="12">
        <f t="shared" si="9"/>
        <v>0</v>
      </c>
      <c r="G12" s="12">
        <f t="shared" si="9"/>
        <v>0</v>
      </c>
      <c r="H12" s="12">
        <f t="shared" si="9"/>
        <v>0</v>
      </c>
      <c r="I12" s="12">
        <f t="shared" si="9"/>
        <v>0</v>
      </c>
      <c r="J12" s="12">
        <f t="shared" si="9"/>
        <v>0</v>
      </c>
      <c r="K12" s="12">
        <f t="shared" si="9"/>
        <v>0</v>
      </c>
      <c r="L12" s="12">
        <f t="shared" si="9"/>
        <v>0</v>
      </c>
      <c r="M12" s="12">
        <f t="shared" si="9"/>
        <v>0</v>
      </c>
      <c r="N12" s="12">
        <f t="shared" si="9"/>
        <v>0</v>
      </c>
      <c r="O12" s="12">
        <f t="shared" si="9"/>
        <v>0</v>
      </c>
      <c r="P12" s="12">
        <f t="shared" si="9"/>
        <v>0</v>
      </c>
      <c r="Q12" s="12">
        <f t="shared" si="9"/>
        <v>0</v>
      </c>
      <c r="R12" s="12">
        <f t="shared" si="9"/>
        <v>0</v>
      </c>
      <c r="S12" s="12">
        <f t="shared" si="9"/>
        <v>0</v>
      </c>
      <c r="T12" s="12">
        <f t="shared" si="9"/>
        <v>0</v>
      </c>
      <c r="U12" s="12">
        <f t="shared" si="9"/>
        <v>0</v>
      </c>
      <c r="V12" s="12">
        <f t="shared" si="9"/>
        <v>0</v>
      </c>
      <c r="W12" s="12">
        <f t="shared" si="9"/>
        <v>0</v>
      </c>
      <c r="X12" s="12">
        <f t="shared" si="9"/>
        <v>0</v>
      </c>
      <c r="Y12" s="12">
        <f t="shared" si="9"/>
        <v>0</v>
      </c>
      <c r="Z12" s="12">
        <f t="shared" si="9"/>
        <v>0</v>
      </c>
      <c r="AA12" s="12">
        <f t="shared" si="9"/>
        <v>0</v>
      </c>
      <c r="AB12" s="12">
        <f t="shared" si="9"/>
        <v>0</v>
      </c>
      <c r="AC12" s="12">
        <f t="shared" si="9"/>
        <v>0</v>
      </c>
      <c r="AD12" s="12">
        <f t="shared" si="9"/>
        <v>0</v>
      </c>
      <c r="AE12" s="12">
        <f t="shared" si="9"/>
        <v>0</v>
      </c>
      <c r="AF12" s="12">
        <f t="shared" si="9"/>
        <v>0</v>
      </c>
      <c r="AG12" s="12">
        <f t="shared" si="9"/>
        <v>0</v>
      </c>
      <c r="AH12" s="12">
        <f t="shared" si="9"/>
        <v>0</v>
      </c>
      <c r="AI12" s="12">
        <f t="shared" si="9"/>
        <v>0</v>
      </c>
      <c r="AJ12" s="12">
        <f t="shared" si="9"/>
        <v>0</v>
      </c>
      <c r="AK12" s="12">
        <f t="shared" si="9"/>
        <v>0</v>
      </c>
      <c r="AL12" s="12">
        <f t="shared" ref="AL12:AQ12" si="10">AL148</f>
        <v>0</v>
      </c>
      <c r="AM12" s="12">
        <f t="shared" si="10"/>
        <v>0</v>
      </c>
      <c r="AN12" s="12">
        <f t="shared" si="10"/>
        <v>0</v>
      </c>
      <c r="AO12" s="12">
        <f t="shared" si="10"/>
        <v>0</v>
      </c>
      <c r="AP12" s="12">
        <f t="shared" si="10"/>
        <v>0</v>
      </c>
      <c r="AQ12" s="12">
        <f t="shared" si="10"/>
        <v>0</v>
      </c>
    </row>
    <row r="13" spans="1:43" x14ac:dyDescent="0.2">
      <c r="C13" s="11"/>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row>
    <row r="14" spans="1:43" x14ac:dyDescent="0.2">
      <c r="C14" s="11"/>
      <c r="D14" s="12"/>
      <c r="E14" s="12"/>
      <c r="F14" s="12"/>
      <c r="G14" s="12"/>
      <c r="H14" s="12"/>
      <c r="I14" s="12"/>
      <c r="J14" s="12"/>
      <c r="K14" s="12"/>
      <c r="L14" s="12"/>
      <c r="M14" s="12"/>
      <c r="N14" s="12"/>
      <c r="O14" s="12"/>
    </row>
    <row r="15" spans="1:43" outlineLevel="1" x14ac:dyDescent="0.2">
      <c r="A15" s="23"/>
      <c r="C15" s="3" t="s">
        <v>28</v>
      </c>
      <c r="D15" s="3"/>
      <c r="E15" s="6">
        <v>2</v>
      </c>
    </row>
    <row r="16" spans="1:43" s="10" customFormat="1" outlineLevel="1" x14ac:dyDescent="0.2">
      <c r="A16" s="24"/>
      <c r="C16" s="20" t="s">
        <v>35</v>
      </c>
      <c r="E16" s="5">
        <v>6</v>
      </c>
      <c r="H16" s="10" t="s">
        <v>14</v>
      </c>
    </row>
    <row r="17" spans="1:43" s="10" customFormat="1" outlineLevel="1" x14ac:dyDescent="0.2">
      <c r="A17" s="24"/>
      <c r="C17" s="20" t="s">
        <v>33</v>
      </c>
      <c r="E17" s="5">
        <v>7</v>
      </c>
      <c r="H17" s="4"/>
    </row>
    <row r="18" spans="1:43" s="19" customFormat="1" outlineLevel="1" x14ac:dyDescent="0.2">
      <c r="A18" s="25"/>
      <c r="D18" s="18">
        <f>'Peňažné toky projektu'!$B$18</f>
        <v>2015</v>
      </c>
      <c r="E18" s="18">
        <f>D18+1</f>
        <v>2016</v>
      </c>
      <c r="F18" s="18">
        <f t="shared" ref="F18:AK18" si="11">E18+1</f>
        <v>2017</v>
      </c>
      <c r="G18" s="18">
        <f t="shared" si="11"/>
        <v>2018</v>
      </c>
      <c r="H18" s="18">
        <f t="shared" si="11"/>
        <v>2019</v>
      </c>
      <c r="I18" s="18">
        <f t="shared" si="11"/>
        <v>2020</v>
      </c>
      <c r="J18" s="18">
        <f t="shared" si="11"/>
        <v>2021</v>
      </c>
      <c r="K18" s="18">
        <f t="shared" si="11"/>
        <v>2022</v>
      </c>
      <c r="L18" s="18">
        <f t="shared" si="11"/>
        <v>2023</v>
      </c>
      <c r="M18" s="18">
        <f t="shared" si="11"/>
        <v>2024</v>
      </c>
      <c r="N18" s="18">
        <f t="shared" si="11"/>
        <v>2025</v>
      </c>
      <c r="O18" s="18">
        <f t="shared" si="11"/>
        <v>2026</v>
      </c>
      <c r="P18" s="18">
        <f t="shared" si="11"/>
        <v>2027</v>
      </c>
      <c r="Q18" s="18">
        <f t="shared" si="11"/>
        <v>2028</v>
      </c>
      <c r="R18" s="18">
        <f t="shared" si="11"/>
        <v>2029</v>
      </c>
      <c r="S18" s="18">
        <f t="shared" si="11"/>
        <v>2030</v>
      </c>
      <c r="T18" s="18">
        <f t="shared" si="11"/>
        <v>2031</v>
      </c>
      <c r="U18" s="18">
        <f t="shared" si="11"/>
        <v>2032</v>
      </c>
      <c r="V18" s="18">
        <f t="shared" si="11"/>
        <v>2033</v>
      </c>
      <c r="W18" s="18">
        <f t="shared" si="11"/>
        <v>2034</v>
      </c>
      <c r="X18" s="18">
        <f t="shared" si="11"/>
        <v>2035</v>
      </c>
      <c r="Y18" s="18">
        <f t="shared" si="11"/>
        <v>2036</v>
      </c>
      <c r="Z18" s="18">
        <f t="shared" si="11"/>
        <v>2037</v>
      </c>
      <c r="AA18" s="18">
        <f t="shared" si="11"/>
        <v>2038</v>
      </c>
      <c r="AB18" s="18">
        <f t="shared" si="11"/>
        <v>2039</v>
      </c>
      <c r="AC18" s="18">
        <f t="shared" si="11"/>
        <v>2040</v>
      </c>
      <c r="AD18" s="18">
        <f t="shared" si="11"/>
        <v>2041</v>
      </c>
      <c r="AE18" s="18">
        <f t="shared" si="11"/>
        <v>2042</v>
      </c>
      <c r="AF18" s="18">
        <f t="shared" si="11"/>
        <v>2043</v>
      </c>
      <c r="AG18" s="18">
        <f t="shared" si="11"/>
        <v>2044</v>
      </c>
      <c r="AH18" s="18">
        <f t="shared" si="11"/>
        <v>2045</v>
      </c>
      <c r="AI18" s="18">
        <f t="shared" si="11"/>
        <v>2046</v>
      </c>
      <c r="AJ18" s="18">
        <f t="shared" si="11"/>
        <v>2047</v>
      </c>
      <c r="AK18" s="18">
        <f t="shared" si="11"/>
        <v>2048</v>
      </c>
      <c r="AL18" s="18">
        <f t="shared" ref="AL18" si="12">AK18+1</f>
        <v>2049</v>
      </c>
      <c r="AM18" s="18">
        <f t="shared" ref="AM18" si="13">AL18+1</f>
        <v>2050</v>
      </c>
      <c r="AN18" s="18">
        <f t="shared" ref="AN18" si="14">AM18+1</f>
        <v>2051</v>
      </c>
      <c r="AO18" s="18">
        <f t="shared" ref="AO18" si="15">AN18+1</f>
        <v>2052</v>
      </c>
      <c r="AP18" s="18">
        <f t="shared" ref="AP18" si="16">AO18+1</f>
        <v>2053</v>
      </c>
      <c r="AQ18" s="18">
        <f t="shared" ref="AQ18" si="17">AP18+1</f>
        <v>2054</v>
      </c>
    </row>
    <row r="19" spans="1:43" outlineLevel="1" x14ac:dyDescent="0.2">
      <c r="A19" s="23"/>
      <c r="C19" s="21">
        <f>D18</f>
        <v>2015</v>
      </c>
      <c r="D19" s="12">
        <f>D$4/$E$16</f>
        <v>0</v>
      </c>
      <c r="E19" s="12">
        <f t="shared" ref="E19:J19" si="18">(2*D63)/($E$17-(E$18-$C19))</f>
        <v>0</v>
      </c>
      <c r="F19" s="12">
        <f t="shared" si="18"/>
        <v>0</v>
      </c>
      <c r="G19" s="12">
        <f t="shared" si="18"/>
        <v>0</v>
      </c>
      <c r="H19" s="12">
        <f t="shared" si="18"/>
        <v>0</v>
      </c>
      <c r="I19" s="12">
        <f t="shared" si="18"/>
        <v>0</v>
      </c>
      <c r="J19" s="12">
        <f t="shared" si="18"/>
        <v>0</v>
      </c>
      <c r="K19" s="12"/>
      <c r="L19" s="12"/>
      <c r="M19" s="12"/>
      <c r="N19" s="12"/>
      <c r="O19" s="12"/>
    </row>
    <row r="20" spans="1:43" outlineLevel="1" x14ac:dyDescent="0.2">
      <c r="A20" s="23"/>
      <c r="C20" s="21">
        <f>C19+1</f>
        <v>2016</v>
      </c>
      <c r="D20" s="12"/>
      <c r="E20" s="12">
        <f>E$4/$E$16</f>
        <v>0</v>
      </c>
      <c r="F20" s="12">
        <f t="shared" ref="F20:K20" si="19">(2*E64)/($E$17-(F$18-$C20))</f>
        <v>0</v>
      </c>
      <c r="G20" s="12">
        <f t="shared" si="19"/>
        <v>0</v>
      </c>
      <c r="H20" s="12">
        <f t="shared" si="19"/>
        <v>0</v>
      </c>
      <c r="I20" s="12">
        <f t="shared" si="19"/>
        <v>0</v>
      </c>
      <c r="J20" s="12">
        <f t="shared" si="19"/>
        <v>0</v>
      </c>
      <c r="K20" s="12">
        <f t="shared" si="19"/>
        <v>0</v>
      </c>
      <c r="L20" s="12"/>
      <c r="M20" s="12"/>
      <c r="N20" s="12"/>
      <c r="O20" s="12"/>
      <c r="P20" s="12"/>
    </row>
    <row r="21" spans="1:43" outlineLevel="1" x14ac:dyDescent="0.2">
      <c r="A21" s="23"/>
      <c r="C21" s="21">
        <f t="shared" ref="C21:C58" si="20">C20+1</f>
        <v>2017</v>
      </c>
      <c r="D21" s="12"/>
      <c r="E21" s="12"/>
      <c r="F21" s="12">
        <f>F$4/$E$16</f>
        <v>0</v>
      </c>
      <c r="G21" s="12">
        <f t="shared" ref="G21:L21" si="21">(2*F65)/($E$17-(G$18-$C21))</f>
        <v>0</v>
      </c>
      <c r="H21" s="12">
        <f t="shared" si="21"/>
        <v>0</v>
      </c>
      <c r="I21" s="12">
        <f t="shared" si="21"/>
        <v>0</v>
      </c>
      <c r="J21" s="12">
        <f t="shared" si="21"/>
        <v>0</v>
      </c>
      <c r="K21" s="12">
        <f t="shared" si="21"/>
        <v>0</v>
      </c>
      <c r="L21" s="12">
        <f t="shared" si="21"/>
        <v>0</v>
      </c>
      <c r="M21" s="12"/>
      <c r="N21" s="12"/>
      <c r="O21" s="12"/>
      <c r="P21" s="12"/>
    </row>
    <row r="22" spans="1:43" outlineLevel="1" x14ac:dyDescent="0.2">
      <c r="A22" s="23"/>
      <c r="C22" s="21">
        <f t="shared" si="20"/>
        <v>2018</v>
      </c>
      <c r="D22" s="12"/>
      <c r="E22" s="12"/>
      <c r="F22" s="12"/>
      <c r="G22" s="12">
        <f>G$4/$E$16</f>
        <v>0</v>
      </c>
      <c r="H22" s="12">
        <f t="shared" ref="H22:M22" si="22">(2*G66)/($E$17-(H$18-$C22))</f>
        <v>0</v>
      </c>
      <c r="I22" s="12">
        <f t="shared" si="22"/>
        <v>0</v>
      </c>
      <c r="J22" s="12">
        <f t="shared" si="22"/>
        <v>0</v>
      </c>
      <c r="K22" s="12">
        <f t="shared" si="22"/>
        <v>0</v>
      </c>
      <c r="L22" s="12">
        <f t="shared" si="22"/>
        <v>0</v>
      </c>
      <c r="M22" s="12">
        <f t="shared" si="22"/>
        <v>0</v>
      </c>
      <c r="N22" s="12"/>
      <c r="O22" s="12"/>
      <c r="P22" s="12"/>
    </row>
    <row r="23" spans="1:43" outlineLevel="1" x14ac:dyDescent="0.2">
      <c r="A23" s="23"/>
      <c r="C23" s="21">
        <f t="shared" si="20"/>
        <v>2019</v>
      </c>
      <c r="D23" s="12"/>
      <c r="E23" s="12"/>
      <c r="F23" s="12"/>
      <c r="G23" s="12"/>
      <c r="H23" s="12">
        <f>H$4/$E$16</f>
        <v>0</v>
      </c>
      <c r="I23" s="12">
        <f t="shared" ref="I23:N23" si="23">(2*H67)/($E$17-(I$18-$C23))</f>
        <v>0</v>
      </c>
      <c r="J23" s="12">
        <f t="shared" si="23"/>
        <v>0</v>
      </c>
      <c r="K23" s="12">
        <f t="shared" si="23"/>
        <v>0</v>
      </c>
      <c r="L23" s="12">
        <f t="shared" si="23"/>
        <v>0</v>
      </c>
      <c r="M23" s="12">
        <f t="shared" si="23"/>
        <v>0</v>
      </c>
      <c r="N23" s="12">
        <f t="shared" si="23"/>
        <v>0</v>
      </c>
      <c r="O23" s="12"/>
      <c r="P23" s="12"/>
    </row>
    <row r="24" spans="1:43" outlineLevel="1" x14ac:dyDescent="0.2">
      <c r="A24" s="23"/>
      <c r="C24" s="21">
        <f t="shared" si="20"/>
        <v>2020</v>
      </c>
      <c r="D24" s="12"/>
      <c r="E24" s="12"/>
      <c r="F24" s="12"/>
      <c r="G24" s="12"/>
      <c r="H24" s="12"/>
      <c r="I24" s="12">
        <f>I$4/$E$16</f>
        <v>0</v>
      </c>
      <c r="J24" s="12">
        <f t="shared" ref="J24:O24" si="24">(2*I68)/($E$17-(J$18-$C24))</f>
        <v>0</v>
      </c>
      <c r="K24" s="12">
        <f t="shared" si="24"/>
        <v>0</v>
      </c>
      <c r="L24" s="12">
        <f t="shared" si="24"/>
        <v>0</v>
      </c>
      <c r="M24" s="12">
        <f t="shared" si="24"/>
        <v>0</v>
      </c>
      <c r="N24" s="12">
        <f t="shared" si="24"/>
        <v>0</v>
      </c>
      <c r="O24" s="12">
        <f t="shared" si="24"/>
        <v>0</v>
      </c>
      <c r="P24" s="12"/>
    </row>
    <row r="25" spans="1:43" outlineLevel="1" x14ac:dyDescent="0.2">
      <c r="A25" s="23"/>
      <c r="C25" s="21">
        <f t="shared" si="20"/>
        <v>2021</v>
      </c>
      <c r="D25" s="12"/>
      <c r="E25" s="12"/>
      <c r="F25" s="12"/>
      <c r="G25" s="12"/>
      <c r="H25" s="12"/>
      <c r="I25" s="12"/>
      <c r="J25" s="12">
        <f>J$4/$E$16</f>
        <v>0</v>
      </c>
      <c r="K25" s="12">
        <f t="shared" ref="K25:P25" si="25">(2*J69)/($E$17-(K$18-$C25))</f>
        <v>0</v>
      </c>
      <c r="L25" s="12">
        <f t="shared" si="25"/>
        <v>0</v>
      </c>
      <c r="M25" s="12">
        <f t="shared" si="25"/>
        <v>0</v>
      </c>
      <c r="N25" s="12">
        <f t="shared" si="25"/>
        <v>0</v>
      </c>
      <c r="O25" s="12">
        <f t="shared" si="25"/>
        <v>0</v>
      </c>
      <c r="P25" s="12">
        <f t="shared" si="25"/>
        <v>0</v>
      </c>
    </row>
    <row r="26" spans="1:43" outlineLevel="1" x14ac:dyDescent="0.2">
      <c r="A26" s="23"/>
      <c r="C26" s="21">
        <f t="shared" si="20"/>
        <v>2022</v>
      </c>
      <c r="D26" s="12"/>
      <c r="E26" s="12"/>
      <c r="F26" s="12"/>
      <c r="G26" s="12"/>
      <c r="H26" s="12"/>
      <c r="I26" s="12"/>
      <c r="J26" s="12"/>
      <c r="K26" s="12">
        <f>K$4/$E$16</f>
        <v>0</v>
      </c>
      <c r="L26" s="12">
        <f t="shared" ref="L26:Q26" si="26">(2*K70)/($E$17-(L$18-$C26))</f>
        <v>0</v>
      </c>
      <c r="M26" s="12">
        <f t="shared" si="26"/>
        <v>0</v>
      </c>
      <c r="N26" s="12">
        <f t="shared" si="26"/>
        <v>0</v>
      </c>
      <c r="O26" s="12">
        <f t="shared" si="26"/>
        <v>0</v>
      </c>
      <c r="P26" s="12">
        <f t="shared" si="26"/>
        <v>0</v>
      </c>
      <c r="Q26" s="12">
        <f t="shared" si="26"/>
        <v>0</v>
      </c>
    </row>
    <row r="27" spans="1:43" outlineLevel="1" x14ac:dyDescent="0.2">
      <c r="A27" s="23"/>
      <c r="C27" s="21">
        <f t="shared" si="20"/>
        <v>2023</v>
      </c>
      <c r="D27" s="12"/>
      <c r="E27" s="12"/>
      <c r="F27" s="12"/>
      <c r="G27" s="12"/>
      <c r="H27" s="12"/>
      <c r="I27" s="12"/>
      <c r="J27" s="12"/>
      <c r="K27" s="12"/>
      <c r="L27" s="12">
        <f>L$4/$E$16</f>
        <v>0</v>
      </c>
      <c r="M27" s="12">
        <f t="shared" ref="M27:R27" si="27">(2*L71)/($E$17-(M$18-$C27))</f>
        <v>0</v>
      </c>
      <c r="N27" s="12">
        <f t="shared" si="27"/>
        <v>0</v>
      </c>
      <c r="O27" s="12">
        <f t="shared" si="27"/>
        <v>0</v>
      </c>
      <c r="P27" s="12">
        <f t="shared" si="27"/>
        <v>0</v>
      </c>
      <c r="Q27" s="12">
        <f t="shared" si="27"/>
        <v>0</v>
      </c>
      <c r="R27" s="12">
        <f t="shared" si="27"/>
        <v>0</v>
      </c>
    </row>
    <row r="28" spans="1:43" outlineLevel="1" x14ac:dyDescent="0.2">
      <c r="A28" s="23"/>
      <c r="C28" s="21">
        <f t="shared" si="20"/>
        <v>2024</v>
      </c>
      <c r="D28" s="12"/>
      <c r="E28" s="12"/>
      <c r="F28" s="12"/>
      <c r="G28" s="12"/>
      <c r="H28" s="12"/>
      <c r="I28" s="12"/>
      <c r="J28" s="12"/>
      <c r="K28" s="12"/>
      <c r="L28" s="12"/>
      <c r="M28" s="12">
        <f>M$4/$E$16</f>
        <v>0</v>
      </c>
      <c r="N28" s="12">
        <f t="shared" ref="N28:S28" si="28">(2*M72)/($E$17-(N$18-$C28))</f>
        <v>0</v>
      </c>
      <c r="O28" s="12">
        <f t="shared" si="28"/>
        <v>0</v>
      </c>
      <c r="P28" s="12">
        <f t="shared" si="28"/>
        <v>0</v>
      </c>
      <c r="Q28" s="12">
        <f t="shared" si="28"/>
        <v>0</v>
      </c>
      <c r="R28" s="12">
        <f t="shared" si="28"/>
        <v>0</v>
      </c>
      <c r="S28" s="12">
        <f t="shared" si="28"/>
        <v>0</v>
      </c>
    </row>
    <row r="29" spans="1:43" outlineLevel="1" x14ac:dyDescent="0.2">
      <c r="A29" s="23"/>
      <c r="C29" s="21">
        <f t="shared" si="20"/>
        <v>2025</v>
      </c>
      <c r="D29" s="12"/>
      <c r="E29" s="12"/>
      <c r="F29" s="12"/>
      <c r="G29" s="12"/>
      <c r="H29" s="12"/>
      <c r="I29" s="12"/>
      <c r="J29" s="12"/>
      <c r="K29" s="12"/>
      <c r="L29" s="12"/>
      <c r="M29" s="12"/>
      <c r="N29" s="12">
        <f>N$4/$E$16</f>
        <v>0</v>
      </c>
      <c r="O29" s="12">
        <f t="shared" ref="O29:T29" si="29">(2*N73)/($E$17-(O$18-$C29))</f>
        <v>0</v>
      </c>
      <c r="P29" s="12">
        <f t="shared" si="29"/>
        <v>0</v>
      </c>
      <c r="Q29" s="12">
        <f t="shared" si="29"/>
        <v>0</v>
      </c>
      <c r="R29" s="12">
        <f t="shared" si="29"/>
        <v>0</v>
      </c>
      <c r="S29" s="12">
        <f t="shared" si="29"/>
        <v>0</v>
      </c>
      <c r="T29" s="12">
        <f t="shared" si="29"/>
        <v>0</v>
      </c>
    </row>
    <row r="30" spans="1:43" outlineLevel="1" x14ac:dyDescent="0.2">
      <c r="A30" s="23"/>
      <c r="C30" s="21">
        <f t="shared" si="20"/>
        <v>2026</v>
      </c>
      <c r="D30" s="12"/>
      <c r="E30" s="12"/>
      <c r="F30" s="12"/>
      <c r="G30" s="12"/>
      <c r="H30" s="12"/>
      <c r="I30" s="12"/>
      <c r="J30" s="12"/>
      <c r="K30" s="12"/>
      <c r="L30" s="12"/>
      <c r="M30" s="12"/>
      <c r="N30" s="12"/>
      <c r="O30" s="12">
        <f>O$4/$E$16</f>
        <v>0</v>
      </c>
      <c r="P30" s="12">
        <f t="shared" ref="P30:U30" si="30">(2*O74)/($E$17-(P$18-$C30))</f>
        <v>0</v>
      </c>
      <c r="Q30" s="12">
        <f t="shared" si="30"/>
        <v>0</v>
      </c>
      <c r="R30" s="12">
        <f t="shared" si="30"/>
        <v>0</v>
      </c>
      <c r="S30" s="12">
        <f t="shared" si="30"/>
        <v>0</v>
      </c>
      <c r="T30" s="12">
        <f t="shared" si="30"/>
        <v>0</v>
      </c>
      <c r="U30" s="12">
        <f t="shared" si="30"/>
        <v>0</v>
      </c>
    </row>
    <row r="31" spans="1:43" outlineLevel="1" x14ac:dyDescent="0.2">
      <c r="A31" s="23"/>
      <c r="C31" s="21">
        <f t="shared" si="20"/>
        <v>2027</v>
      </c>
      <c r="D31" s="12"/>
      <c r="E31" s="12"/>
      <c r="F31" s="12"/>
      <c r="G31" s="12"/>
      <c r="H31" s="12"/>
      <c r="I31" s="12"/>
      <c r="J31" s="12"/>
      <c r="K31" s="12"/>
      <c r="L31" s="12"/>
      <c r="M31" s="12"/>
      <c r="N31" s="12"/>
      <c r="O31" s="12"/>
      <c r="P31" s="12">
        <f>P$4/$E$16</f>
        <v>0</v>
      </c>
      <c r="Q31" s="12">
        <f t="shared" ref="Q31:V31" si="31">(2*P75)/($E$17-(Q$18-$C31))</f>
        <v>0</v>
      </c>
      <c r="R31" s="12">
        <f t="shared" si="31"/>
        <v>0</v>
      </c>
      <c r="S31" s="12">
        <f t="shared" si="31"/>
        <v>0</v>
      </c>
      <c r="T31" s="12">
        <f t="shared" si="31"/>
        <v>0</v>
      </c>
      <c r="U31" s="12">
        <f t="shared" si="31"/>
        <v>0</v>
      </c>
      <c r="V31" s="12">
        <f t="shared" si="31"/>
        <v>0</v>
      </c>
    </row>
    <row r="32" spans="1:43" outlineLevel="1" x14ac:dyDescent="0.2">
      <c r="A32" s="23"/>
      <c r="C32" s="21">
        <f t="shared" si="20"/>
        <v>2028</v>
      </c>
      <c r="D32" s="12"/>
      <c r="E32" s="12"/>
      <c r="F32" s="12"/>
      <c r="G32" s="12"/>
      <c r="H32" s="12"/>
      <c r="I32" s="12"/>
      <c r="J32" s="12"/>
      <c r="K32" s="12"/>
      <c r="L32" s="12"/>
      <c r="M32" s="12"/>
      <c r="N32" s="12"/>
      <c r="O32" s="12"/>
      <c r="P32" s="12"/>
      <c r="Q32" s="12">
        <f>Q$4/$E$16</f>
        <v>0</v>
      </c>
      <c r="R32" s="12">
        <f t="shared" ref="R32:W32" si="32">(2*Q76)/($E$17-(R$18-$C32))</f>
        <v>0</v>
      </c>
      <c r="S32" s="12">
        <f t="shared" si="32"/>
        <v>0</v>
      </c>
      <c r="T32" s="12">
        <f t="shared" si="32"/>
        <v>0</v>
      </c>
      <c r="U32" s="12">
        <f t="shared" si="32"/>
        <v>0</v>
      </c>
      <c r="V32" s="12">
        <f t="shared" si="32"/>
        <v>0</v>
      </c>
      <c r="W32" s="12">
        <f t="shared" si="32"/>
        <v>0</v>
      </c>
    </row>
    <row r="33" spans="1:44" outlineLevel="1" x14ac:dyDescent="0.2">
      <c r="A33" s="23"/>
      <c r="C33" s="21">
        <f t="shared" si="20"/>
        <v>2029</v>
      </c>
      <c r="D33" s="12"/>
      <c r="E33" s="12"/>
      <c r="F33" s="12"/>
      <c r="G33" s="12"/>
      <c r="H33" s="12"/>
      <c r="I33" s="12"/>
      <c r="J33" s="12"/>
      <c r="K33" s="12"/>
      <c r="L33" s="12"/>
      <c r="M33" s="12"/>
      <c r="N33" s="12"/>
      <c r="O33" s="12"/>
      <c r="P33" s="12"/>
      <c r="R33" s="12">
        <f>R$4/$E$16</f>
        <v>0</v>
      </c>
      <c r="S33" s="12">
        <f t="shared" ref="S33:X33" si="33">(2*R77)/($E$17-(S$18-$C33))</f>
        <v>0</v>
      </c>
      <c r="T33" s="12">
        <f t="shared" si="33"/>
        <v>0</v>
      </c>
      <c r="U33" s="12">
        <f t="shared" si="33"/>
        <v>0</v>
      </c>
      <c r="V33" s="12">
        <f t="shared" si="33"/>
        <v>0</v>
      </c>
      <c r="W33" s="12">
        <f t="shared" si="33"/>
        <v>0</v>
      </c>
      <c r="X33" s="12">
        <f t="shared" si="33"/>
        <v>0</v>
      </c>
    </row>
    <row r="34" spans="1:44" outlineLevel="1" x14ac:dyDescent="0.2">
      <c r="A34" s="23"/>
      <c r="C34" s="21">
        <f t="shared" si="20"/>
        <v>2030</v>
      </c>
      <c r="D34" s="12"/>
      <c r="E34" s="12"/>
      <c r="F34" s="12"/>
      <c r="G34" s="12"/>
      <c r="H34" s="12"/>
      <c r="I34" s="12"/>
      <c r="J34" s="12"/>
      <c r="K34" s="12"/>
      <c r="L34" s="12"/>
      <c r="M34" s="12"/>
      <c r="N34" s="12"/>
      <c r="O34" s="12"/>
      <c r="P34" s="12"/>
      <c r="S34" s="12">
        <f>S$4/$E$16</f>
        <v>0</v>
      </c>
      <c r="T34" s="12">
        <f t="shared" ref="T34:Y34" si="34">(2*S78)/($E$17-(T$18-$C34))</f>
        <v>0</v>
      </c>
      <c r="U34" s="12">
        <f t="shared" si="34"/>
        <v>0</v>
      </c>
      <c r="V34" s="12">
        <f t="shared" si="34"/>
        <v>0</v>
      </c>
      <c r="W34" s="12">
        <f t="shared" si="34"/>
        <v>0</v>
      </c>
      <c r="X34" s="12">
        <f t="shared" si="34"/>
        <v>0</v>
      </c>
      <c r="Y34" s="12">
        <f t="shared" si="34"/>
        <v>0</v>
      </c>
    </row>
    <row r="35" spans="1:44" outlineLevel="1" x14ac:dyDescent="0.2">
      <c r="A35" s="23"/>
      <c r="C35" s="21">
        <f t="shared" si="20"/>
        <v>2031</v>
      </c>
      <c r="D35" s="12"/>
      <c r="E35" s="12"/>
      <c r="F35" s="12"/>
      <c r="G35" s="12"/>
      <c r="H35" s="12"/>
      <c r="I35" s="12"/>
      <c r="J35" s="12"/>
      <c r="K35" s="12"/>
      <c r="L35" s="12"/>
      <c r="M35" s="12"/>
      <c r="N35" s="12"/>
      <c r="O35" s="12"/>
      <c r="P35" s="12"/>
      <c r="T35" s="12">
        <f>T$4/$E$16</f>
        <v>0</v>
      </c>
      <c r="U35" s="12">
        <f t="shared" ref="U35:Z35" si="35">(2*T79)/($E$17-(U$18-$C35))</f>
        <v>0</v>
      </c>
      <c r="V35" s="12">
        <f t="shared" si="35"/>
        <v>0</v>
      </c>
      <c r="W35" s="12">
        <f t="shared" si="35"/>
        <v>0</v>
      </c>
      <c r="X35" s="12">
        <f t="shared" si="35"/>
        <v>0</v>
      </c>
      <c r="Y35" s="12">
        <f t="shared" si="35"/>
        <v>0</v>
      </c>
      <c r="Z35" s="12">
        <f t="shared" si="35"/>
        <v>0</v>
      </c>
    </row>
    <row r="36" spans="1:44" outlineLevel="1" x14ac:dyDescent="0.2">
      <c r="A36" s="23"/>
      <c r="C36" s="21">
        <f t="shared" si="20"/>
        <v>2032</v>
      </c>
      <c r="D36" s="12"/>
      <c r="E36" s="12"/>
      <c r="F36" s="12"/>
      <c r="G36" s="12"/>
      <c r="H36" s="12"/>
      <c r="I36" s="12"/>
      <c r="J36" s="12"/>
      <c r="K36" s="12"/>
      <c r="L36" s="12"/>
      <c r="M36" s="12"/>
      <c r="N36" s="12"/>
      <c r="O36" s="12"/>
      <c r="P36" s="12"/>
      <c r="U36" s="12">
        <f>U$4/$E$16</f>
        <v>0</v>
      </c>
      <c r="V36" s="12">
        <f t="shared" ref="V36:AA36" si="36">(2*U80)/($E$17-(V$18-$C36))</f>
        <v>0</v>
      </c>
      <c r="W36" s="12">
        <f t="shared" si="36"/>
        <v>0</v>
      </c>
      <c r="X36" s="12">
        <f t="shared" si="36"/>
        <v>0</v>
      </c>
      <c r="Y36" s="12">
        <f t="shared" si="36"/>
        <v>0</v>
      </c>
      <c r="Z36" s="12">
        <f t="shared" si="36"/>
        <v>0</v>
      </c>
      <c r="AA36" s="12">
        <f t="shared" si="36"/>
        <v>0</v>
      </c>
    </row>
    <row r="37" spans="1:44" outlineLevel="1" x14ac:dyDescent="0.2">
      <c r="A37" s="23"/>
      <c r="C37" s="21">
        <f t="shared" si="20"/>
        <v>2033</v>
      </c>
      <c r="D37" s="12"/>
      <c r="E37" s="12"/>
      <c r="F37" s="12"/>
      <c r="G37" s="12"/>
      <c r="H37" s="12"/>
      <c r="I37" s="12"/>
      <c r="J37" s="12"/>
      <c r="K37" s="12"/>
      <c r="L37" s="12"/>
      <c r="M37" s="12"/>
      <c r="N37" s="12"/>
      <c r="O37" s="12"/>
      <c r="P37" s="12"/>
      <c r="V37" s="12">
        <f>V$4/$E$16</f>
        <v>0</v>
      </c>
      <c r="W37" s="12">
        <f t="shared" ref="W37:AB37" si="37">(2*V81)/($E$17-(W$18-$C37))</f>
        <v>0</v>
      </c>
      <c r="X37" s="12">
        <f t="shared" si="37"/>
        <v>0</v>
      </c>
      <c r="Y37" s="12">
        <f t="shared" si="37"/>
        <v>0</v>
      </c>
      <c r="Z37" s="12">
        <f t="shared" si="37"/>
        <v>0</v>
      </c>
      <c r="AA37" s="12">
        <f t="shared" si="37"/>
        <v>0</v>
      </c>
      <c r="AB37" s="12">
        <f t="shared" si="37"/>
        <v>0</v>
      </c>
    </row>
    <row r="38" spans="1:44" outlineLevel="1" x14ac:dyDescent="0.2">
      <c r="A38" s="23"/>
      <c r="C38" s="21">
        <f t="shared" si="20"/>
        <v>2034</v>
      </c>
      <c r="D38" s="12"/>
      <c r="E38" s="12"/>
      <c r="F38" s="12"/>
      <c r="G38" s="12"/>
      <c r="H38" s="12"/>
      <c r="I38" s="12"/>
      <c r="J38" s="12"/>
      <c r="K38" s="12"/>
      <c r="L38" s="12"/>
      <c r="M38" s="12"/>
      <c r="N38" s="12"/>
      <c r="O38" s="12"/>
      <c r="P38" s="12"/>
      <c r="W38" s="12">
        <f>W$4/$E$16</f>
        <v>0</v>
      </c>
      <c r="X38" s="12">
        <f t="shared" ref="X38:AC38" si="38">(2*W82)/($E$17-(X$18-$C38))</f>
        <v>0</v>
      </c>
      <c r="Y38" s="12">
        <f t="shared" si="38"/>
        <v>0</v>
      </c>
      <c r="Z38" s="12">
        <f t="shared" si="38"/>
        <v>0</v>
      </c>
      <c r="AA38" s="12">
        <f t="shared" si="38"/>
        <v>0</v>
      </c>
      <c r="AB38" s="12">
        <f t="shared" si="38"/>
        <v>0</v>
      </c>
      <c r="AC38" s="12">
        <f t="shared" si="38"/>
        <v>0</v>
      </c>
    </row>
    <row r="39" spans="1:44" outlineLevel="1" x14ac:dyDescent="0.2">
      <c r="A39" s="23"/>
      <c r="C39" s="21">
        <f t="shared" si="20"/>
        <v>2035</v>
      </c>
      <c r="D39" s="12"/>
      <c r="E39" s="12"/>
      <c r="F39" s="12"/>
      <c r="G39" s="12"/>
      <c r="H39" s="12"/>
      <c r="I39" s="12"/>
      <c r="J39" s="12"/>
      <c r="K39" s="12"/>
      <c r="L39" s="12"/>
      <c r="M39" s="12"/>
      <c r="N39" s="12"/>
      <c r="O39" s="12"/>
      <c r="P39" s="12"/>
      <c r="X39" s="12">
        <f>X$4/$E$16</f>
        <v>0</v>
      </c>
      <c r="Y39" s="12">
        <f t="shared" ref="Y39:AD39" si="39">(2*X83)/($E$17-(Y$18-$C39))</f>
        <v>0</v>
      </c>
      <c r="Z39" s="12">
        <f t="shared" si="39"/>
        <v>0</v>
      </c>
      <c r="AA39" s="12">
        <f t="shared" si="39"/>
        <v>0</v>
      </c>
      <c r="AB39" s="12">
        <f t="shared" si="39"/>
        <v>0</v>
      </c>
      <c r="AC39" s="12">
        <f t="shared" si="39"/>
        <v>0</v>
      </c>
      <c r="AD39" s="12">
        <f t="shared" si="39"/>
        <v>0</v>
      </c>
    </row>
    <row r="40" spans="1:44" outlineLevel="1" x14ac:dyDescent="0.2">
      <c r="A40" s="23"/>
      <c r="C40" s="21">
        <f t="shared" si="20"/>
        <v>2036</v>
      </c>
      <c r="D40" s="12"/>
      <c r="E40" s="12"/>
      <c r="F40" s="12"/>
      <c r="G40" s="12"/>
      <c r="H40" s="12"/>
      <c r="I40" s="12"/>
      <c r="J40" s="12"/>
      <c r="K40" s="12"/>
      <c r="L40" s="12"/>
      <c r="M40" s="12"/>
      <c r="N40" s="12"/>
      <c r="O40" s="12"/>
      <c r="P40" s="12"/>
      <c r="Y40" s="12">
        <f>Y$4/$E$16</f>
        <v>0</v>
      </c>
      <c r="Z40" s="12">
        <f t="shared" ref="Z40:AE40" si="40">(2*Y84)/($E$17-(Z$18-$C40))</f>
        <v>0</v>
      </c>
      <c r="AA40" s="12">
        <f t="shared" si="40"/>
        <v>0</v>
      </c>
      <c r="AB40" s="12">
        <f t="shared" si="40"/>
        <v>0</v>
      </c>
      <c r="AC40" s="12">
        <f t="shared" si="40"/>
        <v>0</v>
      </c>
      <c r="AD40" s="12">
        <f t="shared" si="40"/>
        <v>0</v>
      </c>
      <c r="AE40" s="12">
        <f t="shared" si="40"/>
        <v>0</v>
      </c>
    </row>
    <row r="41" spans="1:44" outlineLevel="1" x14ac:dyDescent="0.2">
      <c r="A41" s="23"/>
      <c r="C41" s="21">
        <f t="shared" si="20"/>
        <v>2037</v>
      </c>
      <c r="D41" s="12"/>
      <c r="E41" s="12"/>
      <c r="F41" s="12"/>
      <c r="G41" s="12"/>
      <c r="H41" s="12"/>
      <c r="I41" s="12"/>
      <c r="J41" s="12"/>
      <c r="K41" s="12"/>
      <c r="L41" s="12"/>
      <c r="M41" s="12"/>
      <c r="N41" s="12"/>
      <c r="O41" s="12"/>
      <c r="P41" s="12"/>
      <c r="Z41" s="12">
        <f>Z$4/$E$16</f>
        <v>0</v>
      </c>
      <c r="AA41" s="12">
        <f t="shared" ref="AA41:AF41" si="41">(2*Z85)/($E$17-(AA$18-$C41))</f>
        <v>0</v>
      </c>
      <c r="AB41" s="12">
        <f t="shared" si="41"/>
        <v>0</v>
      </c>
      <c r="AC41" s="12">
        <f t="shared" si="41"/>
        <v>0</v>
      </c>
      <c r="AD41" s="12">
        <f t="shared" si="41"/>
        <v>0</v>
      </c>
      <c r="AE41" s="12">
        <f t="shared" si="41"/>
        <v>0</v>
      </c>
      <c r="AF41" s="12">
        <f t="shared" si="41"/>
        <v>0</v>
      </c>
    </row>
    <row r="42" spans="1:44" outlineLevel="1" x14ac:dyDescent="0.2">
      <c r="A42" s="23"/>
      <c r="C42" s="21">
        <f t="shared" si="20"/>
        <v>2038</v>
      </c>
      <c r="D42" s="12"/>
      <c r="E42" s="12"/>
      <c r="F42" s="12"/>
      <c r="G42" s="12"/>
      <c r="H42" s="12"/>
      <c r="I42" s="12"/>
      <c r="J42" s="12"/>
      <c r="K42" s="12"/>
      <c r="L42" s="12"/>
      <c r="M42" s="12"/>
      <c r="N42" s="12"/>
      <c r="O42" s="12"/>
      <c r="P42" s="12"/>
      <c r="AA42" s="12">
        <f>AA$4/$E$16</f>
        <v>0</v>
      </c>
      <c r="AB42" s="12">
        <f t="shared" ref="AB42:AG42" si="42">(2*AA86)/($E$17-(AB$18-$C42))</f>
        <v>0</v>
      </c>
      <c r="AC42" s="12">
        <f t="shared" si="42"/>
        <v>0</v>
      </c>
      <c r="AD42" s="12">
        <f t="shared" si="42"/>
        <v>0</v>
      </c>
      <c r="AE42" s="12">
        <f t="shared" si="42"/>
        <v>0</v>
      </c>
      <c r="AF42" s="12">
        <f t="shared" si="42"/>
        <v>0</v>
      </c>
      <c r="AG42" s="12">
        <f t="shared" si="42"/>
        <v>0</v>
      </c>
    </row>
    <row r="43" spans="1:44" outlineLevel="1" x14ac:dyDescent="0.2">
      <c r="A43" s="23"/>
      <c r="C43" s="21">
        <f t="shared" si="20"/>
        <v>2039</v>
      </c>
      <c r="D43" s="12"/>
      <c r="E43" s="12"/>
      <c r="F43" s="12"/>
      <c r="G43" s="12"/>
      <c r="H43" s="12"/>
      <c r="I43" s="12"/>
      <c r="J43" s="12"/>
      <c r="K43" s="12"/>
      <c r="L43" s="12"/>
      <c r="M43" s="12"/>
      <c r="N43" s="12"/>
      <c r="O43" s="12"/>
      <c r="P43" s="12"/>
      <c r="AB43" s="12">
        <f>AB$4/$E$16</f>
        <v>0</v>
      </c>
      <c r="AC43" s="12">
        <f t="shared" ref="AC43:AH43" si="43">(2*AB87)/($E$17-(AC$18-$C43))</f>
        <v>0</v>
      </c>
      <c r="AD43" s="12">
        <f t="shared" si="43"/>
        <v>0</v>
      </c>
      <c r="AE43" s="12">
        <f t="shared" si="43"/>
        <v>0</v>
      </c>
      <c r="AF43" s="12">
        <f t="shared" si="43"/>
        <v>0</v>
      </c>
      <c r="AG43" s="12">
        <f t="shared" si="43"/>
        <v>0</v>
      </c>
      <c r="AH43" s="12">
        <f t="shared" si="43"/>
        <v>0</v>
      </c>
    </row>
    <row r="44" spans="1:44" outlineLevel="1" x14ac:dyDescent="0.2">
      <c r="A44" s="23"/>
      <c r="C44" s="21">
        <f t="shared" si="20"/>
        <v>2040</v>
      </c>
      <c r="D44" s="12"/>
      <c r="E44" s="12"/>
      <c r="F44" s="12"/>
      <c r="G44" s="12"/>
      <c r="H44" s="12"/>
      <c r="I44" s="12"/>
      <c r="J44" s="12"/>
      <c r="K44" s="12"/>
      <c r="L44" s="12"/>
      <c r="M44" s="12"/>
      <c r="N44" s="12"/>
      <c r="O44" s="12"/>
      <c r="P44" s="12"/>
      <c r="AC44" s="12">
        <f>AC$4/$E$16</f>
        <v>0</v>
      </c>
      <c r="AD44" s="12">
        <f t="shared" ref="AD44:AI44" si="44">(2*AC88)/($E$17-(AD$18-$C44))</f>
        <v>0</v>
      </c>
      <c r="AE44" s="12">
        <f t="shared" si="44"/>
        <v>0</v>
      </c>
      <c r="AF44" s="12">
        <f t="shared" si="44"/>
        <v>0</v>
      </c>
      <c r="AG44" s="12">
        <f t="shared" si="44"/>
        <v>0</v>
      </c>
      <c r="AH44" s="12">
        <f t="shared" si="44"/>
        <v>0</v>
      </c>
      <c r="AI44" s="12">
        <f t="shared" si="44"/>
        <v>0</v>
      </c>
    </row>
    <row r="45" spans="1:44" outlineLevel="1" x14ac:dyDescent="0.2">
      <c r="A45" s="23"/>
      <c r="C45" s="21">
        <f t="shared" si="20"/>
        <v>2041</v>
      </c>
      <c r="D45" s="12"/>
      <c r="E45" s="12"/>
      <c r="F45" s="12"/>
      <c r="G45" s="12"/>
      <c r="H45" s="12"/>
      <c r="I45" s="12"/>
      <c r="J45" s="12"/>
      <c r="K45" s="12"/>
      <c r="L45" s="12"/>
      <c r="M45" s="12"/>
      <c r="N45" s="12"/>
      <c r="O45" s="12"/>
      <c r="P45" s="12"/>
      <c r="AD45" s="12">
        <f>AD$4/$E$16</f>
        <v>0</v>
      </c>
      <c r="AE45" s="12">
        <f t="shared" ref="AE45:AJ45" si="45">(2*AD89)/($E$17-(AE$18-$C45))</f>
        <v>0</v>
      </c>
      <c r="AF45" s="12">
        <f t="shared" si="45"/>
        <v>0</v>
      </c>
      <c r="AG45" s="12">
        <f t="shared" si="45"/>
        <v>0</v>
      </c>
      <c r="AH45" s="12">
        <f t="shared" si="45"/>
        <v>0</v>
      </c>
      <c r="AI45" s="12">
        <f t="shared" si="45"/>
        <v>0</v>
      </c>
      <c r="AJ45" s="12">
        <f t="shared" si="45"/>
        <v>0</v>
      </c>
    </row>
    <row r="46" spans="1:44" outlineLevel="1" x14ac:dyDescent="0.2">
      <c r="A46" s="23"/>
      <c r="C46" s="21">
        <f t="shared" si="20"/>
        <v>2042</v>
      </c>
      <c r="D46" s="12"/>
      <c r="E46" s="12"/>
      <c r="F46" s="12"/>
      <c r="G46" s="12"/>
      <c r="H46" s="12"/>
      <c r="I46" s="12"/>
      <c r="J46" s="12"/>
      <c r="K46" s="12"/>
      <c r="L46" s="12"/>
      <c r="M46" s="12"/>
      <c r="N46" s="12"/>
      <c r="O46" s="12"/>
      <c r="P46" s="12"/>
      <c r="AE46" s="12">
        <f>AE$4/$E$16</f>
        <v>0</v>
      </c>
      <c r="AF46" s="12">
        <f t="shared" ref="AF46:AK46" si="46">(2*AE90)/($E$17-(AF$18-$C46))</f>
        <v>0</v>
      </c>
      <c r="AG46" s="12">
        <f t="shared" si="46"/>
        <v>0</v>
      </c>
      <c r="AH46" s="12">
        <f t="shared" si="46"/>
        <v>0</v>
      </c>
      <c r="AI46" s="12">
        <f t="shared" si="46"/>
        <v>0</v>
      </c>
      <c r="AJ46" s="12">
        <f t="shared" si="46"/>
        <v>0</v>
      </c>
      <c r="AK46" s="12">
        <f t="shared" si="46"/>
        <v>0</v>
      </c>
      <c r="AL46" s="12"/>
      <c r="AM46" s="12"/>
      <c r="AN46" s="12"/>
      <c r="AO46" s="12"/>
      <c r="AP46" s="12"/>
    </row>
    <row r="47" spans="1:44" outlineLevel="1" x14ac:dyDescent="0.2">
      <c r="A47" s="23"/>
      <c r="C47" s="21">
        <f t="shared" si="20"/>
        <v>2043</v>
      </c>
      <c r="D47" s="12"/>
      <c r="E47" s="12"/>
      <c r="F47" s="12"/>
      <c r="G47" s="12"/>
      <c r="H47" s="12"/>
      <c r="I47" s="12"/>
      <c r="J47" s="12"/>
      <c r="K47" s="12"/>
      <c r="L47" s="12"/>
      <c r="M47" s="12"/>
      <c r="N47" s="12"/>
      <c r="O47" s="12"/>
      <c r="P47" s="12"/>
      <c r="AF47" s="12">
        <f>AF$4/$E$16</f>
        <v>0</v>
      </c>
      <c r="AG47" s="12">
        <f t="shared" ref="AG47:AK47" si="47">(2*AF91)/($E$17-(AG$18-$C47))</f>
        <v>0</v>
      </c>
      <c r="AH47" s="12">
        <f t="shared" si="47"/>
        <v>0</v>
      </c>
      <c r="AI47" s="12">
        <f t="shared" si="47"/>
        <v>0</v>
      </c>
      <c r="AJ47" s="12">
        <f t="shared" si="47"/>
        <v>0</v>
      </c>
      <c r="AK47" s="12">
        <f t="shared" si="47"/>
        <v>0</v>
      </c>
      <c r="AL47" s="12">
        <f t="shared" ref="AL47:AL52" si="48">(2*AK91)/($E$17-(AL$18-$C47))</f>
        <v>0</v>
      </c>
      <c r="AQ47" s="12"/>
    </row>
    <row r="48" spans="1:44" outlineLevel="1" x14ac:dyDescent="0.2">
      <c r="A48" s="23"/>
      <c r="C48" s="21">
        <f t="shared" si="20"/>
        <v>2044</v>
      </c>
      <c r="D48" s="12"/>
      <c r="E48" s="12"/>
      <c r="F48" s="12"/>
      <c r="G48" s="12"/>
      <c r="H48" s="12"/>
      <c r="I48" s="12"/>
      <c r="J48" s="12"/>
      <c r="K48" s="12"/>
      <c r="L48" s="12"/>
      <c r="M48" s="12"/>
      <c r="N48" s="12"/>
      <c r="O48" s="12"/>
      <c r="P48" s="12"/>
      <c r="AG48" s="12">
        <f>AG$4/$E$16</f>
        <v>0</v>
      </c>
      <c r="AH48" s="12">
        <f>(2*AG92)/($E$17-(AH$18-$C48))</f>
        <v>0</v>
      </c>
      <c r="AI48" s="12">
        <f>(2*AH92)/($E$17-(AI$18-$C48))</f>
        <v>0</v>
      </c>
      <c r="AJ48" s="12">
        <f>(2*AI92)/($E$17-(AJ$18-$C48))</f>
        <v>0</v>
      </c>
      <c r="AK48" s="12">
        <f>(2*AJ92)/($E$17-(AK$18-$C48))</f>
        <v>0</v>
      </c>
      <c r="AL48" s="12">
        <f t="shared" si="48"/>
        <v>0</v>
      </c>
      <c r="AM48" s="12">
        <f t="shared" ref="AM48:AM52" si="49">(2*AL92)/($E$17-(AM$18-$C48))</f>
        <v>0</v>
      </c>
      <c r="AQ48" s="12"/>
      <c r="AR48" s="12"/>
    </row>
    <row r="49" spans="1:49" outlineLevel="1" x14ac:dyDescent="0.2">
      <c r="A49" s="23"/>
      <c r="C49" s="21">
        <f t="shared" si="20"/>
        <v>2045</v>
      </c>
      <c r="D49" s="12"/>
      <c r="E49" s="12"/>
      <c r="F49" s="12"/>
      <c r="G49" s="12"/>
      <c r="H49" s="12"/>
      <c r="I49" s="12"/>
      <c r="J49" s="12"/>
      <c r="K49" s="12"/>
      <c r="L49" s="12"/>
      <c r="M49" s="12"/>
      <c r="N49" s="12"/>
      <c r="O49" s="12"/>
      <c r="P49" s="12"/>
      <c r="AH49" s="12">
        <f>AH$4/$E$16</f>
        <v>0</v>
      </c>
      <c r="AI49" s="12">
        <f>(2*AH93)/($E$17-(AI$18-$C49))</f>
        <v>0</v>
      </c>
      <c r="AJ49" s="12">
        <f>(2*AI93)/($E$17-(AJ$18-$C49))</f>
        <v>0</v>
      </c>
      <c r="AK49" s="12">
        <f>(2*AJ93)/($E$17-(AK$18-$C49))</f>
        <v>0</v>
      </c>
      <c r="AL49" s="12">
        <f t="shared" si="48"/>
        <v>0</v>
      </c>
      <c r="AM49" s="12">
        <f t="shared" si="49"/>
        <v>0</v>
      </c>
      <c r="AN49" s="12">
        <f t="shared" ref="AN49:AN52" si="50">(2*AM93)/($E$17-(AN$18-$C49))</f>
        <v>0</v>
      </c>
      <c r="AQ49" s="12"/>
      <c r="AR49" s="12"/>
      <c r="AS49" s="12"/>
    </row>
    <row r="50" spans="1:49" outlineLevel="1" x14ac:dyDescent="0.2">
      <c r="A50" s="23"/>
      <c r="C50" s="21">
        <f t="shared" si="20"/>
        <v>2046</v>
      </c>
      <c r="D50" s="12"/>
      <c r="E50" s="12"/>
      <c r="F50" s="12"/>
      <c r="G50" s="12"/>
      <c r="H50" s="12"/>
      <c r="I50" s="12"/>
      <c r="J50" s="12"/>
      <c r="K50" s="12"/>
      <c r="L50" s="12"/>
      <c r="M50" s="12"/>
      <c r="N50" s="12"/>
      <c r="O50" s="12"/>
      <c r="P50" s="12"/>
      <c r="AI50" s="12">
        <f>AI$4/$E$16</f>
        <v>0</v>
      </c>
      <c r="AJ50" s="12">
        <f>(2*AI94)/($E$17-(AJ$18-$C50))</f>
        <v>0</v>
      </c>
      <c r="AK50" s="12">
        <f>(2*AJ94)/($E$17-(AK$18-$C50))</f>
        <v>0</v>
      </c>
      <c r="AL50" s="12">
        <f t="shared" si="48"/>
        <v>0</v>
      </c>
      <c r="AM50" s="12">
        <f t="shared" si="49"/>
        <v>0</v>
      </c>
      <c r="AN50" s="12">
        <f t="shared" si="50"/>
        <v>0</v>
      </c>
      <c r="AO50" s="12">
        <f t="shared" ref="AO50:AO52" si="51">(2*AN94)/($E$17-(AO$18-$C50))</f>
        <v>0</v>
      </c>
      <c r="AQ50" s="12"/>
      <c r="AR50" s="12"/>
      <c r="AS50" s="12"/>
      <c r="AT50" s="12"/>
    </row>
    <row r="51" spans="1:49" outlineLevel="1" x14ac:dyDescent="0.2">
      <c r="A51" s="23"/>
      <c r="C51" s="21">
        <f t="shared" si="20"/>
        <v>2047</v>
      </c>
      <c r="D51" s="12"/>
      <c r="E51" s="12"/>
      <c r="F51" s="12"/>
      <c r="G51" s="12"/>
      <c r="H51" s="12"/>
      <c r="I51" s="12"/>
      <c r="J51" s="12"/>
      <c r="K51" s="12"/>
      <c r="L51" s="12"/>
      <c r="M51" s="12"/>
      <c r="N51" s="12"/>
      <c r="O51" s="12"/>
      <c r="P51" s="12"/>
      <c r="AJ51" s="12">
        <f>AJ$4/$E$16</f>
        <v>0</v>
      </c>
      <c r="AK51" s="12">
        <f>(2*AJ95)/($E$17-(AK$18-$C51))</f>
        <v>0</v>
      </c>
      <c r="AL51" s="12">
        <f t="shared" si="48"/>
        <v>0</v>
      </c>
      <c r="AM51" s="12">
        <f t="shared" si="49"/>
        <v>0</v>
      </c>
      <c r="AN51" s="12">
        <f t="shared" si="50"/>
        <v>0</v>
      </c>
      <c r="AO51" s="12">
        <f t="shared" si="51"/>
        <v>0</v>
      </c>
      <c r="AP51" s="12">
        <f t="shared" ref="AP51:AP52" si="52">(2*AO95)/($E$17-(AP$18-$C51))</f>
        <v>0</v>
      </c>
      <c r="AR51" s="12"/>
      <c r="AS51" s="12"/>
      <c r="AT51" s="12"/>
      <c r="AU51" s="12"/>
    </row>
    <row r="52" spans="1:49" outlineLevel="1" x14ac:dyDescent="0.2">
      <c r="A52" s="23"/>
      <c r="C52" s="21">
        <f t="shared" si="20"/>
        <v>2048</v>
      </c>
      <c r="D52" s="12"/>
      <c r="E52" s="12"/>
      <c r="F52" s="12"/>
      <c r="G52" s="12"/>
      <c r="H52" s="12"/>
      <c r="I52" s="12"/>
      <c r="J52" s="12"/>
      <c r="K52" s="12"/>
      <c r="L52" s="12"/>
      <c r="M52" s="12"/>
      <c r="N52" s="12"/>
      <c r="O52" s="12"/>
      <c r="P52" s="12"/>
      <c r="AJ52" s="12"/>
      <c r="AK52" s="12">
        <f>AK$4/$E$16</f>
        <v>0</v>
      </c>
      <c r="AL52" s="12">
        <f t="shared" si="48"/>
        <v>0</v>
      </c>
      <c r="AM52" s="12">
        <f t="shared" si="49"/>
        <v>0</v>
      </c>
      <c r="AN52" s="12">
        <f t="shared" si="50"/>
        <v>0</v>
      </c>
      <c r="AO52" s="12">
        <f t="shared" si="51"/>
        <v>0</v>
      </c>
      <c r="AP52" s="12">
        <f t="shared" si="52"/>
        <v>0</v>
      </c>
      <c r="AQ52" s="12">
        <f t="shared" ref="AQ52" si="53">(2*AP96)/($E$17-(AQ$18-$C52))</f>
        <v>0</v>
      </c>
      <c r="AR52" s="12"/>
      <c r="AS52" s="12"/>
      <c r="AT52" s="12"/>
      <c r="AU52" s="12"/>
    </row>
    <row r="53" spans="1:49" outlineLevel="1" x14ac:dyDescent="0.2">
      <c r="A53" s="23"/>
      <c r="C53" s="21">
        <f t="shared" si="20"/>
        <v>2049</v>
      </c>
      <c r="D53" s="12"/>
      <c r="E53" s="12"/>
      <c r="F53" s="12"/>
      <c r="G53" s="12"/>
      <c r="H53" s="12"/>
      <c r="I53" s="12"/>
      <c r="J53" s="12"/>
      <c r="K53" s="12"/>
      <c r="L53" s="12"/>
      <c r="M53" s="12"/>
      <c r="N53" s="12"/>
      <c r="O53" s="12"/>
      <c r="P53" s="12"/>
      <c r="AJ53" s="12"/>
      <c r="AK53" s="12"/>
      <c r="AL53" s="12">
        <f>AL$4/$E$16</f>
        <v>0</v>
      </c>
      <c r="AM53" s="12">
        <f>(2*AL102)/($E$17-(AM$18-$C53))</f>
        <v>0</v>
      </c>
      <c r="AN53" s="12">
        <f>(2*AM102)/($E$17-(AN$18-$C53))</f>
        <v>0</v>
      </c>
      <c r="AO53" s="12">
        <f>(2*AN102)/($E$17-(AO$18-$C53))</f>
        <v>0</v>
      </c>
      <c r="AP53" s="12">
        <f>(2*AO102)/($E$17-(AP$18-$C53))</f>
        <v>0</v>
      </c>
      <c r="AQ53" s="12">
        <f>(2*AP102)/($E$17-(AQ$18-$C53))</f>
        <v>0</v>
      </c>
      <c r="AR53" s="12"/>
      <c r="AS53" s="12"/>
      <c r="AT53" s="12"/>
      <c r="AU53" s="12"/>
    </row>
    <row r="54" spans="1:49" outlineLevel="1" x14ac:dyDescent="0.2">
      <c r="A54" s="23"/>
      <c r="C54" s="21">
        <f t="shared" si="20"/>
        <v>2050</v>
      </c>
      <c r="D54" s="12"/>
      <c r="E54" s="12"/>
      <c r="F54" s="12"/>
      <c r="G54" s="12"/>
      <c r="H54" s="12"/>
      <c r="I54" s="12"/>
      <c r="J54" s="12"/>
      <c r="K54" s="12"/>
      <c r="L54" s="12"/>
      <c r="M54" s="12"/>
      <c r="N54" s="12"/>
      <c r="O54" s="12"/>
      <c r="P54" s="12"/>
      <c r="AJ54" s="12"/>
      <c r="AK54" s="12"/>
      <c r="AM54" s="12">
        <f>AM$4/$E$16</f>
        <v>0</v>
      </c>
      <c r="AN54" s="12">
        <f>(2*AM103)/($E$17-(AN$18-$C54))</f>
        <v>0</v>
      </c>
      <c r="AO54" s="12">
        <f>(2*AN103)/($E$17-(AO$18-$C54))</f>
        <v>0</v>
      </c>
      <c r="AP54" s="12">
        <f>(2*AO103)/($E$17-(AP$18-$C54))</f>
        <v>0</v>
      </c>
      <c r="AQ54" s="12">
        <f>(2*AP103)/($E$17-(AQ$18-$C54))</f>
        <v>0</v>
      </c>
      <c r="AR54" s="12"/>
      <c r="AS54" s="12"/>
      <c r="AT54" s="12"/>
      <c r="AU54" s="12"/>
    </row>
    <row r="55" spans="1:49" outlineLevel="1" x14ac:dyDescent="0.2">
      <c r="A55" s="23"/>
      <c r="C55" s="21">
        <f t="shared" si="20"/>
        <v>2051</v>
      </c>
      <c r="D55" s="12"/>
      <c r="E55" s="12"/>
      <c r="F55" s="12"/>
      <c r="G55" s="12"/>
      <c r="H55" s="12"/>
      <c r="I55" s="12"/>
      <c r="J55" s="12"/>
      <c r="K55" s="12"/>
      <c r="L55" s="12"/>
      <c r="M55" s="12"/>
      <c r="N55" s="12"/>
      <c r="O55" s="12"/>
      <c r="P55" s="12"/>
      <c r="AJ55" s="12"/>
      <c r="AK55" s="12"/>
      <c r="AN55" s="12">
        <f>AN$4/$E$16</f>
        <v>0</v>
      </c>
      <c r="AO55" s="12">
        <f>(2*AN104)/($E$17-(AO$18-$C55))</f>
        <v>0</v>
      </c>
      <c r="AP55" s="12">
        <f>(2*AO104)/($E$17-(AP$18-$C55))</f>
        <v>0</v>
      </c>
      <c r="AQ55" s="12">
        <f>(2*AP104)/($E$17-(AQ$18-$C55))</f>
        <v>0</v>
      </c>
      <c r="AR55" s="12"/>
      <c r="AS55" s="12"/>
      <c r="AT55" s="12"/>
      <c r="AU55" s="12"/>
    </row>
    <row r="56" spans="1:49" outlineLevel="1" x14ac:dyDescent="0.2">
      <c r="A56" s="23"/>
      <c r="C56" s="21">
        <f t="shared" si="20"/>
        <v>2052</v>
      </c>
      <c r="D56" s="12"/>
      <c r="E56" s="12"/>
      <c r="F56" s="12"/>
      <c r="G56" s="12"/>
      <c r="H56" s="12"/>
      <c r="I56" s="12"/>
      <c r="J56" s="12"/>
      <c r="K56" s="12"/>
      <c r="L56" s="12"/>
      <c r="M56" s="12"/>
      <c r="N56" s="12"/>
      <c r="O56" s="12"/>
      <c r="P56" s="12"/>
      <c r="AJ56" s="12"/>
      <c r="AK56" s="12"/>
      <c r="AO56" s="12">
        <f>AO$4/$E$16</f>
        <v>0</v>
      </c>
      <c r="AP56" s="12">
        <f>(2*AO105)/($E$17-(AP$18-$C56))</f>
        <v>0</v>
      </c>
      <c r="AQ56" s="12">
        <f>(2*AP105)/($E$17-(AQ$18-$C56))</f>
        <v>0</v>
      </c>
      <c r="AR56" s="12"/>
      <c r="AS56" s="12"/>
      <c r="AT56" s="12"/>
      <c r="AU56" s="12"/>
    </row>
    <row r="57" spans="1:49" outlineLevel="1" x14ac:dyDescent="0.2">
      <c r="A57" s="23"/>
      <c r="C57" s="21">
        <f t="shared" si="20"/>
        <v>2053</v>
      </c>
      <c r="D57" s="12"/>
      <c r="E57" s="12"/>
      <c r="F57" s="12"/>
      <c r="G57" s="12"/>
      <c r="H57" s="12"/>
      <c r="I57" s="12"/>
      <c r="J57" s="12"/>
      <c r="K57" s="12"/>
      <c r="L57" s="12"/>
      <c r="M57" s="12"/>
      <c r="N57" s="12"/>
      <c r="O57" s="12"/>
      <c r="P57" s="12"/>
      <c r="AL57" s="12"/>
      <c r="AM57" s="12"/>
      <c r="AN57" s="12"/>
      <c r="AO57" s="12"/>
      <c r="AP57" s="12">
        <f>AP$4/$E$16</f>
        <v>0</v>
      </c>
      <c r="AQ57" s="12">
        <f>(2*AP106)/($E$17-(AQ$18-$C57))</f>
        <v>0</v>
      </c>
      <c r="AR57" s="12"/>
      <c r="AS57" s="12"/>
      <c r="AT57" s="12"/>
      <c r="AU57" s="12"/>
      <c r="AV57" s="12"/>
    </row>
    <row r="58" spans="1:49" outlineLevel="1" x14ac:dyDescent="0.2">
      <c r="A58" s="23"/>
      <c r="C58" s="21">
        <f t="shared" si="20"/>
        <v>2054</v>
      </c>
      <c r="D58" s="12"/>
      <c r="E58" s="12"/>
      <c r="F58" s="12"/>
      <c r="G58" s="12"/>
      <c r="H58" s="12"/>
      <c r="I58" s="12"/>
      <c r="J58" s="12"/>
      <c r="K58" s="12"/>
      <c r="L58" s="12"/>
      <c r="M58" s="12"/>
      <c r="N58" s="12"/>
      <c r="O58" s="12"/>
      <c r="P58" s="12"/>
      <c r="AQ58" s="12">
        <f>AQ$4/$E$16</f>
        <v>0</v>
      </c>
      <c r="AR58" s="12"/>
      <c r="AS58" s="12"/>
      <c r="AT58" s="12"/>
      <c r="AU58" s="12"/>
      <c r="AV58" s="12"/>
      <c r="AW58" s="12"/>
    </row>
    <row r="59" spans="1:49" s="3" customFormat="1" outlineLevel="1" x14ac:dyDescent="0.2">
      <c r="A59" s="26"/>
      <c r="C59" s="3" t="s">
        <v>37</v>
      </c>
      <c r="D59" s="15">
        <f>SUM(D19:D58)</f>
        <v>0</v>
      </c>
      <c r="E59" s="15">
        <f t="shared" ref="E59:AF59" si="54">SUM(E19:E58)</f>
        <v>0</v>
      </c>
      <c r="F59" s="15">
        <f t="shared" si="54"/>
        <v>0</v>
      </c>
      <c r="G59" s="15">
        <f t="shared" si="54"/>
        <v>0</v>
      </c>
      <c r="H59" s="15">
        <f t="shared" si="54"/>
        <v>0</v>
      </c>
      <c r="I59" s="15">
        <f t="shared" si="54"/>
        <v>0</v>
      </c>
      <c r="J59" s="15">
        <f t="shared" si="54"/>
        <v>0</v>
      </c>
      <c r="K59" s="15">
        <f t="shared" si="54"/>
        <v>0</v>
      </c>
      <c r="L59" s="15">
        <f t="shared" si="54"/>
        <v>0</v>
      </c>
      <c r="M59" s="15">
        <f t="shared" si="54"/>
        <v>0</v>
      </c>
      <c r="N59" s="15">
        <f t="shared" si="54"/>
        <v>0</v>
      </c>
      <c r="O59" s="15">
        <f t="shared" si="54"/>
        <v>0</v>
      </c>
      <c r="P59" s="15">
        <f t="shared" si="54"/>
        <v>0</v>
      </c>
      <c r="Q59" s="15">
        <f t="shared" si="54"/>
        <v>0</v>
      </c>
      <c r="R59" s="15">
        <f t="shared" si="54"/>
        <v>0</v>
      </c>
      <c r="S59" s="15">
        <f t="shared" si="54"/>
        <v>0</v>
      </c>
      <c r="T59" s="15">
        <f t="shared" si="54"/>
        <v>0</v>
      </c>
      <c r="U59" s="15">
        <f t="shared" si="54"/>
        <v>0</v>
      </c>
      <c r="V59" s="15">
        <f t="shared" si="54"/>
        <v>0</v>
      </c>
      <c r="W59" s="15">
        <f t="shared" si="54"/>
        <v>0</v>
      </c>
      <c r="X59" s="15">
        <f t="shared" si="54"/>
        <v>0</v>
      </c>
      <c r="Y59" s="15">
        <f t="shared" si="54"/>
        <v>0</v>
      </c>
      <c r="Z59" s="15">
        <f t="shared" si="54"/>
        <v>0</v>
      </c>
      <c r="AA59" s="15">
        <f t="shared" si="54"/>
        <v>0</v>
      </c>
      <c r="AB59" s="15">
        <f t="shared" si="54"/>
        <v>0</v>
      </c>
      <c r="AC59" s="15">
        <f t="shared" si="54"/>
        <v>0</v>
      </c>
      <c r="AD59" s="15">
        <f t="shared" si="54"/>
        <v>0</v>
      </c>
      <c r="AE59" s="15">
        <f t="shared" si="54"/>
        <v>0</v>
      </c>
      <c r="AF59" s="15">
        <f t="shared" si="54"/>
        <v>0</v>
      </c>
      <c r="AG59" s="15">
        <f t="shared" ref="AG59:AQ59" si="55">SUM(AG19:AG58)</f>
        <v>0</v>
      </c>
      <c r="AH59" s="15">
        <f t="shared" si="55"/>
        <v>0</v>
      </c>
      <c r="AI59" s="15">
        <f t="shared" si="55"/>
        <v>0</v>
      </c>
      <c r="AJ59" s="15">
        <f t="shared" si="55"/>
        <v>0</v>
      </c>
      <c r="AK59" s="15">
        <f t="shared" si="55"/>
        <v>0</v>
      </c>
      <c r="AL59" s="15">
        <f t="shared" si="55"/>
        <v>0</v>
      </c>
      <c r="AM59" s="15">
        <f t="shared" si="55"/>
        <v>0</v>
      </c>
      <c r="AN59" s="15">
        <f t="shared" si="55"/>
        <v>0</v>
      </c>
      <c r="AO59" s="15">
        <f t="shared" si="55"/>
        <v>0</v>
      </c>
      <c r="AP59" s="15">
        <f t="shared" si="55"/>
        <v>0</v>
      </c>
      <c r="AQ59" s="15">
        <f t="shared" si="55"/>
        <v>0</v>
      </c>
    </row>
    <row r="60" spans="1:49" outlineLevel="1" x14ac:dyDescent="0.2">
      <c r="A60" s="23"/>
      <c r="C60" s="17"/>
      <c r="D60" s="16"/>
      <c r="E60" s="16"/>
      <c r="F60" s="16"/>
      <c r="G60" s="16"/>
      <c r="H60" s="16"/>
      <c r="I60" s="16"/>
      <c r="J60" s="16"/>
      <c r="K60" s="16"/>
      <c r="L60" s="16"/>
      <c r="M60" s="16"/>
      <c r="N60" s="16"/>
      <c r="O60" s="16"/>
    </row>
    <row r="61" spans="1:49" outlineLevel="1" x14ac:dyDescent="0.2">
      <c r="A61" s="23"/>
      <c r="C61" s="22" t="s">
        <v>34</v>
      </c>
      <c r="D61" s="12"/>
      <c r="E61" s="12"/>
      <c r="F61" s="12"/>
      <c r="G61" s="12"/>
      <c r="I61" s="12"/>
      <c r="J61" s="12"/>
      <c r="K61" s="12"/>
      <c r="L61" s="12"/>
      <c r="M61" s="12"/>
      <c r="N61" s="12"/>
      <c r="O61" s="12"/>
    </row>
    <row r="62" spans="1:49" s="19" customFormat="1" outlineLevel="1" x14ac:dyDescent="0.2">
      <c r="A62" s="25"/>
      <c r="D62" s="18">
        <f>'Peňažné toky projektu'!$B$18</f>
        <v>2015</v>
      </c>
      <c r="E62" s="18">
        <f>D62+1</f>
        <v>2016</v>
      </c>
      <c r="F62" s="18">
        <f t="shared" ref="F62:AK62" si="56">E62+1</f>
        <v>2017</v>
      </c>
      <c r="G62" s="18">
        <f t="shared" si="56"/>
        <v>2018</v>
      </c>
      <c r="H62" s="18">
        <f t="shared" si="56"/>
        <v>2019</v>
      </c>
      <c r="I62" s="18">
        <f t="shared" si="56"/>
        <v>2020</v>
      </c>
      <c r="J62" s="18">
        <f t="shared" si="56"/>
        <v>2021</v>
      </c>
      <c r="K62" s="18">
        <f t="shared" si="56"/>
        <v>2022</v>
      </c>
      <c r="L62" s="18">
        <f t="shared" si="56"/>
        <v>2023</v>
      </c>
      <c r="M62" s="18">
        <f t="shared" si="56"/>
        <v>2024</v>
      </c>
      <c r="N62" s="18">
        <f t="shared" si="56"/>
        <v>2025</v>
      </c>
      <c r="O62" s="18">
        <f t="shared" si="56"/>
        <v>2026</v>
      </c>
      <c r="P62" s="18">
        <f t="shared" si="56"/>
        <v>2027</v>
      </c>
      <c r="Q62" s="18">
        <f t="shared" si="56"/>
        <v>2028</v>
      </c>
      <c r="R62" s="18">
        <f t="shared" si="56"/>
        <v>2029</v>
      </c>
      <c r="S62" s="18">
        <f t="shared" si="56"/>
        <v>2030</v>
      </c>
      <c r="T62" s="18">
        <f t="shared" si="56"/>
        <v>2031</v>
      </c>
      <c r="U62" s="18">
        <f t="shared" si="56"/>
        <v>2032</v>
      </c>
      <c r="V62" s="18">
        <f t="shared" si="56"/>
        <v>2033</v>
      </c>
      <c r="W62" s="18">
        <f t="shared" si="56"/>
        <v>2034</v>
      </c>
      <c r="X62" s="18">
        <f t="shared" si="56"/>
        <v>2035</v>
      </c>
      <c r="Y62" s="18">
        <f t="shared" si="56"/>
        <v>2036</v>
      </c>
      <c r="Z62" s="18">
        <f t="shared" si="56"/>
        <v>2037</v>
      </c>
      <c r="AA62" s="18">
        <f t="shared" si="56"/>
        <v>2038</v>
      </c>
      <c r="AB62" s="18">
        <f t="shared" si="56"/>
        <v>2039</v>
      </c>
      <c r="AC62" s="18">
        <f t="shared" si="56"/>
        <v>2040</v>
      </c>
      <c r="AD62" s="18">
        <f t="shared" si="56"/>
        <v>2041</v>
      </c>
      <c r="AE62" s="18">
        <f t="shared" si="56"/>
        <v>2042</v>
      </c>
      <c r="AF62" s="18">
        <f t="shared" si="56"/>
        <v>2043</v>
      </c>
      <c r="AG62" s="18">
        <f t="shared" si="56"/>
        <v>2044</v>
      </c>
      <c r="AH62" s="18">
        <f t="shared" si="56"/>
        <v>2045</v>
      </c>
      <c r="AI62" s="18">
        <f t="shared" si="56"/>
        <v>2046</v>
      </c>
      <c r="AJ62" s="18">
        <f t="shared" si="56"/>
        <v>2047</v>
      </c>
      <c r="AK62" s="18">
        <f t="shared" si="56"/>
        <v>2048</v>
      </c>
      <c r="AL62" s="18">
        <f t="shared" ref="AL62" si="57">AK62+1</f>
        <v>2049</v>
      </c>
      <c r="AM62" s="18">
        <f t="shared" ref="AM62" si="58">AL62+1</f>
        <v>2050</v>
      </c>
      <c r="AN62" s="18">
        <f t="shared" ref="AN62" si="59">AM62+1</f>
        <v>2051</v>
      </c>
      <c r="AO62" s="18">
        <f t="shared" ref="AO62" si="60">AN62+1</f>
        <v>2052</v>
      </c>
      <c r="AP62" s="18">
        <f t="shared" ref="AP62" si="61">AO62+1</f>
        <v>2053</v>
      </c>
      <c r="AQ62" s="18">
        <f t="shared" ref="AQ62" si="62">AP62+1</f>
        <v>2054</v>
      </c>
    </row>
    <row r="63" spans="1:49" outlineLevel="1" x14ac:dyDescent="0.2">
      <c r="A63" s="23"/>
      <c r="C63" s="21">
        <f>D62</f>
        <v>2015</v>
      </c>
      <c r="D63" s="12">
        <f>D$4-D19</f>
        <v>0</v>
      </c>
      <c r="E63" s="12">
        <f>D63-E19</f>
        <v>0</v>
      </c>
      <c r="F63" s="12">
        <f>E63-F19</f>
        <v>0</v>
      </c>
      <c r="G63" s="12">
        <f>F63-G19</f>
        <v>0</v>
      </c>
      <c r="H63" s="12">
        <f>G63-H19</f>
        <v>0</v>
      </c>
      <c r="I63" s="12">
        <f>H63-I19</f>
        <v>0</v>
      </c>
      <c r="J63" s="12"/>
      <c r="K63" s="12"/>
      <c r="L63" s="12"/>
      <c r="M63" s="12"/>
      <c r="N63" s="12"/>
      <c r="O63" s="12"/>
    </row>
    <row r="64" spans="1:49" outlineLevel="1" x14ac:dyDescent="0.2">
      <c r="A64" s="23"/>
      <c r="C64" s="21">
        <f>C63+1</f>
        <v>2016</v>
      </c>
      <c r="D64" s="12"/>
      <c r="E64" s="12">
        <f>E$4-E20</f>
        <v>0</v>
      </c>
      <c r="F64" s="12">
        <f>E64-F20</f>
        <v>0</v>
      </c>
      <c r="G64" s="12">
        <f>F64-G20</f>
        <v>0</v>
      </c>
      <c r="H64" s="12">
        <f>G64-H20</f>
        <v>0</v>
      </c>
      <c r="I64" s="12">
        <f>H64-I20</f>
        <v>0</v>
      </c>
      <c r="J64" s="12">
        <f>I64-J20</f>
        <v>0</v>
      </c>
      <c r="K64" s="12"/>
      <c r="L64" s="12"/>
      <c r="M64" s="12"/>
      <c r="N64" s="12"/>
      <c r="O64" s="12"/>
    </row>
    <row r="65" spans="1:26" outlineLevel="1" x14ac:dyDescent="0.2">
      <c r="A65" s="23"/>
      <c r="C65" s="21">
        <f t="shared" ref="C65:C102" si="63">C64+1</f>
        <v>2017</v>
      </c>
      <c r="D65" s="12"/>
      <c r="E65" s="12"/>
      <c r="F65" s="12">
        <f>F$4-F21</f>
        <v>0</v>
      </c>
      <c r="G65" s="12">
        <f>F65-G21</f>
        <v>0</v>
      </c>
      <c r="H65" s="12">
        <f>G65-H21</f>
        <v>0</v>
      </c>
      <c r="I65" s="12">
        <f>H65-I21</f>
        <v>0</v>
      </c>
      <c r="J65" s="12">
        <f>I65-J21</f>
        <v>0</v>
      </c>
      <c r="K65" s="12">
        <f>J65-K21</f>
        <v>0</v>
      </c>
      <c r="L65" s="12"/>
      <c r="M65" s="12"/>
      <c r="N65" s="12"/>
      <c r="O65" s="12"/>
    </row>
    <row r="66" spans="1:26" outlineLevel="1" x14ac:dyDescent="0.2">
      <c r="A66" s="23"/>
      <c r="C66" s="21">
        <f t="shared" si="63"/>
        <v>2018</v>
      </c>
      <c r="D66" s="12"/>
      <c r="E66" s="12"/>
      <c r="F66" s="12"/>
      <c r="G66" s="12">
        <f>G$4-G22</f>
        <v>0</v>
      </c>
      <c r="H66" s="12">
        <f>G66-H22</f>
        <v>0</v>
      </c>
      <c r="I66" s="12">
        <f>H66-I22</f>
        <v>0</v>
      </c>
      <c r="J66" s="12">
        <f>I66-J22</f>
        <v>0</v>
      </c>
      <c r="K66" s="12">
        <f>J66-K22</f>
        <v>0</v>
      </c>
      <c r="L66" s="12">
        <f>K66-L22</f>
        <v>0</v>
      </c>
      <c r="M66" s="12"/>
      <c r="N66" s="12"/>
      <c r="O66" s="12"/>
    </row>
    <row r="67" spans="1:26" outlineLevel="1" x14ac:dyDescent="0.2">
      <c r="A67" s="23"/>
      <c r="C67" s="21">
        <f t="shared" si="63"/>
        <v>2019</v>
      </c>
      <c r="D67" s="12"/>
      <c r="E67" s="12"/>
      <c r="F67" s="12"/>
      <c r="G67" s="12"/>
      <c r="H67" s="12">
        <f>H$4-H23</f>
        <v>0</v>
      </c>
      <c r="I67" s="12">
        <f>H67-I23</f>
        <v>0</v>
      </c>
      <c r="J67" s="12">
        <f>I67-J23</f>
        <v>0</v>
      </c>
      <c r="K67" s="12">
        <f>J67-K23</f>
        <v>0</v>
      </c>
      <c r="L67" s="12">
        <f>K67-L23</f>
        <v>0</v>
      </c>
      <c r="M67" s="12">
        <f>L67-M23</f>
        <v>0</v>
      </c>
      <c r="N67" s="12"/>
      <c r="O67" s="12"/>
    </row>
    <row r="68" spans="1:26" outlineLevel="1" x14ac:dyDescent="0.2">
      <c r="A68" s="23"/>
      <c r="C68" s="21">
        <f t="shared" si="63"/>
        <v>2020</v>
      </c>
      <c r="I68" s="12">
        <f>I$4-I24</f>
        <v>0</v>
      </c>
      <c r="J68" s="12">
        <f>I68-J24</f>
        <v>0</v>
      </c>
      <c r="K68" s="12">
        <f>J68-K24</f>
        <v>0</v>
      </c>
      <c r="L68" s="12">
        <f>K68-L24</f>
        <v>0</v>
      </c>
      <c r="M68" s="12">
        <f>L68-M24</f>
        <v>0</v>
      </c>
      <c r="N68" s="12">
        <f>M68-N24</f>
        <v>0</v>
      </c>
    </row>
    <row r="69" spans="1:26" outlineLevel="1" x14ac:dyDescent="0.2">
      <c r="A69" s="23"/>
      <c r="C69" s="21">
        <f t="shared" si="63"/>
        <v>2021</v>
      </c>
      <c r="J69" s="12">
        <f>J$4-J25</f>
        <v>0</v>
      </c>
      <c r="K69" s="12">
        <f>J69-K25</f>
        <v>0</v>
      </c>
      <c r="L69" s="12">
        <f>K69-L25</f>
        <v>0</v>
      </c>
      <c r="M69" s="12">
        <f>L69-M25</f>
        <v>0</v>
      </c>
      <c r="N69" s="12">
        <f>M69-N25</f>
        <v>0</v>
      </c>
      <c r="O69" s="12">
        <f>N69-O25</f>
        <v>0</v>
      </c>
    </row>
    <row r="70" spans="1:26" outlineLevel="1" x14ac:dyDescent="0.2">
      <c r="A70" s="23"/>
      <c r="C70" s="21">
        <f t="shared" si="63"/>
        <v>2022</v>
      </c>
      <c r="K70" s="12">
        <f>K$4-K26</f>
        <v>0</v>
      </c>
      <c r="L70" s="12">
        <f>K70-L26</f>
        <v>0</v>
      </c>
      <c r="M70" s="12">
        <f>L70-M26</f>
        <v>0</v>
      </c>
      <c r="N70" s="12">
        <f>M70-N26</f>
        <v>0</v>
      </c>
      <c r="O70" s="12">
        <f>N70-O26</f>
        <v>0</v>
      </c>
      <c r="P70" s="12">
        <f>O70-P26</f>
        <v>0</v>
      </c>
    </row>
    <row r="71" spans="1:26" outlineLevel="1" x14ac:dyDescent="0.2">
      <c r="A71" s="23"/>
      <c r="C71" s="21">
        <f t="shared" si="63"/>
        <v>2023</v>
      </c>
      <c r="L71" s="12">
        <f>L$4-L27</f>
        <v>0</v>
      </c>
      <c r="M71" s="12">
        <f>L71-M27</f>
        <v>0</v>
      </c>
      <c r="N71" s="12">
        <f>M71-N27</f>
        <v>0</v>
      </c>
      <c r="O71" s="12">
        <f>N71-O27</f>
        <v>0</v>
      </c>
      <c r="P71" s="12">
        <f>O71-P27</f>
        <v>0</v>
      </c>
      <c r="Q71" s="12">
        <f>P71-Q27</f>
        <v>0</v>
      </c>
    </row>
    <row r="72" spans="1:26" outlineLevel="1" x14ac:dyDescent="0.2">
      <c r="A72" s="23"/>
      <c r="C72" s="21">
        <f t="shared" si="63"/>
        <v>2024</v>
      </c>
      <c r="M72" s="12">
        <f>M$4-M28</f>
        <v>0</v>
      </c>
      <c r="N72" s="12">
        <f>M72-N28</f>
        <v>0</v>
      </c>
      <c r="O72" s="12">
        <f>N72-O28</f>
        <v>0</v>
      </c>
      <c r="P72" s="12">
        <f>O72-P28</f>
        <v>0</v>
      </c>
      <c r="Q72" s="12">
        <f>P72-Q28</f>
        <v>0</v>
      </c>
      <c r="R72" s="12">
        <f>Q72-R28</f>
        <v>0</v>
      </c>
    </row>
    <row r="73" spans="1:26" outlineLevel="1" x14ac:dyDescent="0.2">
      <c r="A73" s="23"/>
      <c r="C73" s="21">
        <f t="shared" si="63"/>
        <v>2025</v>
      </c>
      <c r="N73" s="12">
        <f>N$4-N29</f>
        <v>0</v>
      </c>
      <c r="O73" s="12">
        <f>N73-O29</f>
        <v>0</v>
      </c>
      <c r="P73" s="12">
        <f>O73-P29</f>
        <v>0</v>
      </c>
      <c r="Q73" s="12">
        <f>P73-Q29</f>
        <v>0</v>
      </c>
      <c r="R73" s="12">
        <f>Q73-R29</f>
        <v>0</v>
      </c>
      <c r="S73" s="12">
        <f>R73-S29</f>
        <v>0</v>
      </c>
    </row>
    <row r="74" spans="1:26" outlineLevel="1" x14ac:dyDescent="0.2">
      <c r="A74" s="23"/>
      <c r="C74" s="21">
        <f t="shared" si="63"/>
        <v>2026</v>
      </c>
      <c r="O74" s="12">
        <f>O$4-O30</f>
        <v>0</v>
      </c>
      <c r="P74" s="12">
        <f>O74-P30</f>
        <v>0</v>
      </c>
      <c r="Q74" s="12">
        <f>P74-Q30</f>
        <v>0</v>
      </c>
      <c r="R74" s="12">
        <f>Q74-R30</f>
        <v>0</v>
      </c>
      <c r="S74" s="12">
        <f>R74-S30</f>
        <v>0</v>
      </c>
      <c r="T74" s="12">
        <f>S74-T30</f>
        <v>0</v>
      </c>
    </row>
    <row r="75" spans="1:26" outlineLevel="1" x14ac:dyDescent="0.2">
      <c r="A75" s="23"/>
      <c r="C75" s="21">
        <f t="shared" si="63"/>
        <v>2027</v>
      </c>
      <c r="P75" s="12">
        <f>P$4-P31</f>
        <v>0</v>
      </c>
      <c r="Q75" s="12">
        <f>P75-Q31</f>
        <v>0</v>
      </c>
      <c r="R75" s="12">
        <f>Q75-R31</f>
        <v>0</v>
      </c>
      <c r="S75" s="12">
        <f>R75-S31</f>
        <v>0</v>
      </c>
      <c r="T75" s="12">
        <f>S75-T31</f>
        <v>0</v>
      </c>
      <c r="U75" s="12">
        <f>T75-U31</f>
        <v>0</v>
      </c>
    </row>
    <row r="76" spans="1:26" outlineLevel="1" x14ac:dyDescent="0.2">
      <c r="A76" s="23"/>
      <c r="C76" s="21">
        <f t="shared" si="63"/>
        <v>2028</v>
      </c>
      <c r="Q76" s="12">
        <f>Q$4-Q32</f>
        <v>0</v>
      </c>
      <c r="R76" s="12">
        <f>Q76-R32</f>
        <v>0</v>
      </c>
      <c r="S76" s="12">
        <f>R76-S32</f>
        <v>0</v>
      </c>
      <c r="T76" s="12">
        <f>S76-T32</f>
        <v>0</v>
      </c>
      <c r="U76" s="12">
        <f>T76-U32</f>
        <v>0</v>
      </c>
      <c r="V76" s="12">
        <f>U76-V32</f>
        <v>0</v>
      </c>
    </row>
    <row r="77" spans="1:26" outlineLevel="1" x14ac:dyDescent="0.2">
      <c r="A77" s="23"/>
      <c r="C77" s="21">
        <f t="shared" si="63"/>
        <v>2029</v>
      </c>
      <c r="R77" s="12">
        <f>R$4-R33</f>
        <v>0</v>
      </c>
      <c r="S77" s="12">
        <f>R77-S33</f>
        <v>0</v>
      </c>
      <c r="T77" s="12">
        <f>S77-T33</f>
        <v>0</v>
      </c>
      <c r="U77" s="12">
        <f>T77-U33</f>
        <v>0</v>
      </c>
      <c r="V77" s="12">
        <f>U77-V33</f>
        <v>0</v>
      </c>
      <c r="W77" s="12">
        <f>V77-W33</f>
        <v>0</v>
      </c>
    </row>
    <row r="78" spans="1:26" outlineLevel="1" x14ac:dyDescent="0.2">
      <c r="A78" s="23"/>
      <c r="C78" s="21">
        <f t="shared" si="63"/>
        <v>2030</v>
      </c>
      <c r="S78" s="12">
        <f>S$4-S34</f>
        <v>0</v>
      </c>
      <c r="T78" s="12">
        <f>S78-T34</f>
        <v>0</v>
      </c>
      <c r="U78" s="12">
        <f>T78-U34</f>
        <v>0</v>
      </c>
      <c r="V78" s="12">
        <f>U78-V34</f>
        <v>0</v>
      </c>
      <c r="W78" s="12">
        <f>V78-W34</f>
        <v>0</v>
      </c>
      <c r="X78" s="12">
        <f>W78-X34</f>
        <v>0</v>
      </c>
    </row>
    <row r="79" spans="1:26" outlineLevel="1" x14ac:dyDescent="0.2">
      <c r="A79" s="23"/>
      <c r="C79" s="21">
        <f t="shared" si="63"/>
        <v>2031</v>
      </c>
      <c r="T79" s="12">
        <f>T$4-T35</f>
        <v>0</v>
      </c>
      <c r="U79" s="12">
        <f>T79-U35</f>
        <v>0</v>
      </c>
      <c r="V79" s="12">
        <f>U79-V35</f>
        <v>0</v>
      </c>
      <c r="W79" s="12">
        <f>V79-W35</f>
        <v>0</v>
      </c>
      <c r="X79" s="12">
        <f>W79-X35</f>
        <v>0</v>
      </c>
      <c r="Y79" s="12">
        <f>X79-Y35</f>
        <v>0</v>
      </c>
    </row>
    <row r="80" spans="1:26" outlineLevel="1" x14ac:dyDescent="0.2">
      <c r="A80" s="23"/>
      <c r="C80" s="21">
        <f t="shared" si="63"/>
        <v>2032</v>
      </c>
      <c r="U80" s="12">
        <f>U$4-U36</f>
        <v>0</v>
      </c>
      <c r="V80" s="12">
        <f>U80-V36</f>
        <v>0</v>
      </c>
      <c r="W80" s="12">
        <f>V80-W36</f>
        <v>0</v>
      </c>
      <c r="X80" s="12">
        <f>W80-X36</f>
        <v>0</v>
      </c>
      <c r="Y80" s="12">
        <f>X80-Y36</f>
        <v>0</v>
      </c>
      <c r="Z80" s="12">
        <f>Y80-Z36</f>
        <v>0</v>
      </c>
    </row>
    <row r="81" spans="1:47" outlineLevel="1" x14ac:dyDescent="0.2">
      <c r="A81" s="23"/>
      <c r="C81" s="21">
        <f t="shared" si="63"/>
        <v>2033</v>
      </c>
      <c r="V81" s="12">
        <f>V$4-V37</f>
        <v>0</v>
      </c>
      <c r="W81" s="12">
        <f>V81-W37</f>
        <v>0</v>
      </c>
      <c r="X81" s="12">
        <f>W81-X37</f>
        <v>0</v>
      </c>
      <c r="Y81" s="12">
        <f>X81-Y37</f>
        <v>0</v>
      </c>
      <c r="Z81" s="12">
        <f>Y81-Z37</f>
        <v>0</v>
      </c>
      <c r="AA81" s="12">
        <f>Z81-AA37</f>
        <v>0</v>
      </c>
    </row>
    <row r="82" spans="1:47" outlineLevel="1" x14ac:dyDescent="0.2">
      <c r="A82" s="23"/>
      <c r="C82" s="21">
        <f t="shared" si="63"/>
        <v>2034</v>
      </c>
      <c r="W82" s="12">
        <f>W$4-W38</f>
        <v>0</v>
      </c>
      <c r="X82" s="12">
        <f>W82-X38</f>
        <v>0</v>
      </c>
      <c r="Y82" s="12">
        <f>X82-Y38</f>
        <v>0</v>
      </c>
      <c r="Z82" s="12">
        <f>Y82-Z38</f>
        <v>0</v>
      </c>
      <c r="AA82" s="12">
        <f>Z82-AA38</f>
        <v>0</v>
      </c>
      <c r="AB82" s="12">
        <f>AA82-AB38</f>
        <v>0</v>
      </c>
    </row>
    <row r="83" spans="1:47" outlineLevel="1" x14ac:dyDescent="0.2">
      <c r="A83" s="23"/>
      <c r="C83" s="21">
        <f t="shared" si="63"/>
        <v>2035</v>
      </c>
      <c r="X83" s="12">
        <f>X$4-X39</f>
        <v>0</v>
      </c>
      <c r="Y83" s="12">
        <f>X83-Y39</f>
        <v>0</v>
      </c>
      <c r="Z83" s="12">
        <f>Y83-Z39</f>
        <v>0</v>
      </c>
      <c r="AA83" s="12">
        <f>Z83-AA39</f>
        <v>0</v>
      </c>
      <c r="AB83" s="12">
        <f>AA83-AB39</f>
        <v>0</v>
      </c>
      <c r="AC83" s="12">
        <f>AB83-AC39</f>
        <v>0</v>
      </c>
    </row>
    <row r="84" spans="1:47" outlineLevel="1" x14ac:dyDescent="0.2">
      <c r="A84" s="23"/>
      <c r="C84" s="21">
        <f t="shared" si="63"/>
        <v>2036</v>
      </c>
      <c r="Y84" s="12">
        <f>Y$4-Y40</f>
        <v>0</v>
      </c>
      <c r="Z84" s="12">
        <f>Y84-Z40</f>
        <v>0</v>
      </c>
      <c r="AA84" s="12">
        <f>Z84-AA40</f>
        <v>0</v>
      </c>
      <c r="AB84" s="12">
        <f>AA84-AB40</f>
        <v>0</v>
      </c>
      <c r="AC84" s="12">
        <f>AB84-AC40</f>
        <v>0</v>
      </c>
      <c r="AD84" s="12">
        <f>AC84-AD40</f>
        <v>0</v>
      </c>
    </row>
    <row r="85" spans="1:47" outlineLevel="1" x14ac:dyDescent="0.2">
      <c r="A85" s="23"/>
      <c r="C85" s="21">
        <f t="shared" si="63"/>
        <v>2037</v>
      </c>
      <c r="Z85" s="12">
        <f>Z$4-Z41</f>
        <v>0</v>
      </c>
      <c r="AA85" s="12">
        <f>Z85-AA41</f>
        <v>0</v>
      </c>
      <c r="AB85" s="12">
        <f>AA85-AB41</f>
        <v>0</v>
      </c>
      <c r="AC85" s="12">
        <f>AB85-AC41</f>
        <v>0</v>
      </c>
      <c r="AD85" s="12">
        <f>AC85-AD41</f>
        <v>0</v>
      </c>
      <c r="AE85" s="12">
        <f>AD85-AE41</f>
        <v>0</v>
      </c>
    </row>
    <row r="86" spans="1:47" outlineLevel="1" x14ac:dyDescent="0.2">
      <c r="A86" s="23"/>
      <c r="C86" s="21">
        <f t="shared" si="63"/>
        <v>2038</v>
      </c>
      <c r="AA86" s="12">
        <f>AA$4-AA42</f>
        <v>0</v>
      </c>
      <c r="AB86" s="12">
        <f>AA86-AB42</f>
        <v>0</v>
      </c>
      <c r="AC86" s="12">
        <f>AB86-AC42</f>
        <v>0</v>
      </c>
      <c r="AD86" s="12">
        <f>AC86-AD42</f>
        <v>0</v>
      </c>
      <c r="AE86" s="12">
        <f>AD86-AE42</f>
        <v>0</v>
      </c>
      <c r="AF86" s="12">
        <f>AE86-AF42</f>
        <v>0</v>
      </c>
    </row>
    <row r="87" spans="1:47" outlineLevel="1" x14ac:dyDescent="0.2">
      <c r="A87" s="23"/>
      <c r="C87" s="21">
        <f t="shared" si="63"/>
        <v>2039</v>
      </c>
      <c r="AB87" s="12">
        <f>AB$4-AB43</f>
        <v>0</v>
      </c>
      <c r="AC87" s="12">
        <f>AB87-AC43</f>
        <v>0</v>
      </c>
      <c r="AD87" s="12">
        <f>AC87-AD43</f>
        <v>0</v>
      </c>
      <c r="AE87" s="12">
        <f>AD87-AE43</f>
        <v>0</v>
      </c>
      <c r="AF87" s="12">
        <f>AE87-AF43</f>
        <v>0</v>
      </c>
      <c r="AG87" s="12">
        <f>AF87-AG43</f>
        <v>0</v>
      </c>
    </row>
    <row r="88" spans="1:47" outlineLevel="1" x14ac:dyDescent="0.2">
      <c r="A88" s="23"/>
      <c r="C88" s="21">
        <f t="shared" si="63"/>
        <v>2040</v>
      </c>
      <c r="AC88" s="12">
        <f>AC$4-AC44</f>
        <v>0</v>
      </c>
      <c r="AD88" s="12">
        <f>AC88-AD44</f>
        <v>0</v>
      </c>
      <c r="AE88" s="12">
        <f>AD88-AE44</f>
        <v>0</v>
      </c>
      <c r="AF88" s="12">
        <f>AE88-AF44</f>
        <v>0</v>
      </c>
      <c r="AG88" s="12">
        <f>AF88-AG44</f>
        <v>0</v>
      </c>
      <c r="AH88" s="12">
        <f>AG88-AH44</f>
        <v>0</v>
      </c>
    </row>
    <row r="89" spans="1:47" outlineLevel="1" x14ac:dyDescent="0.2">
      <c r="A89" s="23"/>
      <c r="C89" s="21">
        <f t="shared" si="63"/>
        <v>2041</v>
      </c>
      <c r="AD89" s="12">
        <f>AD$4-AD45</f>
        <v>0</v>
      </c>
      <c r="AE89" s="12">
        <f>AD89-AE45</f>
        <v>0</v>
      </c>
      <c r="AF89" s="12">
        <f>AE89-AF45</f>
        <v>0</v>
      </c>
      <c r="AG89" s="12">
        <f>AF89-AG45</f>
        <v>0</v>
      </c>
      <c r="AH89" s="12">
        <f>AG89-AH45</f>
        <v>0</v>
      </c>
      <c r="AI89" s="12">
        <f>AH89-AI45</f>
        <v>0</v>
      </c>
    </row>
    <row r="90" spans="1:47" outlineLevel="1" x14ac:dyDescent="0.2">
      <c r="A90" s="23"/>
      <c r="C90" s="21">
        <f t="shared" si="63"/>
        <v>2042</v>
      </c>
      <c r="AE90" s="12">
        <f>AE$4-AE46</f>
        <v>0</v>
      </c>
      <c r="AF90" s="12">
        <f>AE90-AF46</f>
        <v>0</v>
      </c>
      <c r="AG90" s="12">
        <f>AF90-AG46</f>
        <v>0</v>
      </c>
      <c r="AH90" s="12">
        <f>AG90-AH46</f>
        <v>0</v>
      </c>
      <c r="AI90" s="12">
        <f>AH90-AI46</f>
        <v>0</v>
      </c>
      <c r="AJ90" s="12">
        <f>AI90-AJ46</f>
        <v>0</v>
      </c>
    </row>
    <row r="91" spans="1:47" outlineLevel="1" x14ac:dyDescent="0.2">
      <c r="A91" s="23"/>
      <c r="C91" s="21">
        <f t="shared" si="63"/>
        <v>2043</v>
      </c>
      <c r="AF91" s="12">
        <f>AF$4-AF47</f>
        <v>0</v>
      </c>
      <c r="AG91" s="12">
        <f>AF91-AG47</f>
        <v>0</v>
      </c>
      <c r="AH91" s="12">
        <f>AG91-AH47</f>
        <v>0</v>
      </c>
      <c r="AI91" s="12">
        <f>AH91-AI47</f>
        <v>0</v>
      </c>
      <c r="AJ91" s="12">
        <f>AI91-AJ47</f>
        <v>0</v>
      </c>
      <c r="AK91" s="12">
        <f>AJ91-AK47</f>
        <v>0</v>
      </c>
      <c r="AL91" s="12"/>
      <c r="AM91" s="12"/>
      <c r="AN91" s="12"/>
      <c r="AO91" s="12"/>
      <c r="AP91" s="12"/>
    </row>
    <row r="92" spans="1:47" outlineLevel="1" x14ac:dyDescent="0.2">
      <c r="A92" s="23"/>
      <c r="C92" s="21">
        <f t="shared" si="63"/>
        <v>2044</v>
      </c>
      <c r="AG92" s="12">
        <f>AG$4-AG48</f>
        <v>0</v>
      </c>
      <c r="AH92" s="12">
        <f>AG92-AH48</f>
        <v>0</v>
      </c>
      <c r="AI92" s="12">
        <f>AH92-AI48</f>
        <v>0</v>
      </c>
      <c r="AJ92" s="12">
        <f>AI92-AJ48</f>
        <v>0</v>
      </c>
      <c r="AK92" s="12">
        <f>AJ92-AK48</f>
        <v>0</v>
      </c>
      <c r="AL92" s="12">
        <f>AK92-AL48</f>
        <v>0</v>
      </c>
      <c r="AQ92" s="12"/>
    </row>
    <row r="93" spans="1:47" outlineLevel="1" x14ac:dyDescent="0.2">
      <c r="A93" s="23"/>
      <c r="C93" s="21">
        <f t="shared" si="63"/>
        <v>2045</v>
      </c>
      <c r="AH93" s="12">
        <f>AH$4-AH49</f>
        <v>0</v>
      </c>
      <c r="AI93" s="12">
        <f>AH93-AI49</f>
        <v>0</v>
      </c>
      <c r="AJ93" s="12">
        <f>AI93-AJ49</f>
        <v>0</v>
      </c>
      <c r="AK93" s="12">
        <f>AJ93-AK49</f>
        <v>0</v>
      </c>
      <c r="AL93" s="12">
        <f>AK93-AL49</f>
        <v>0</v>
      </c>
      <c r="AM93" s="12">
        <f>AL93-AM49</f>
        <v>0</v>
      </c>
      <c r="AQ93" s="12"/>
      <c r="AR93" s="12"/>
    </row>
    <row r="94" spans="1:47" outlineLevel="1" x14ac:dyDescent="0.2">
      <c r="A94" s="23"/>
      <c r="C94" s="21">
        <f t="shared" si="63"/>
        <v>2046</v>
      </c>
      <c r="AI94" s="12">
        <f>AI$4-AI50</f>
        <v>0</v>
      </c>
      <c r="AJ94" s="12">
        <f>AI94-AJ50</f>
        <v>0</v>
      </c>
      <c r="AK94" s="12">
        <f>AJ94-AK50</f>
        <v>0</v>
      </c>
      <c r="AL94" s="12">
        <f>AK94-AL50</f>
        <v>0</v>
      </c>
      <c r="AM94" s="12">
        <f>AL94-AM50</f>
        <v>0</v>
      </c>
      <c r="AN94" s="12">
        <f>AM94-AN50</f>
        <v>0</v>
      </c>
      <c r="AQ94" s="12"/>
      <c r="AR94" s="12"/>
      <c r="AS94" s="12"/>
    </row>
    <row r="95" spans="1:47" outlineLevel="1" x14ac:dyDescent="0.2">
      <c r="A95" s="23"/>
      <c r="C95" s="21">
        <f t="shared" si="63"/>
        <v>2047</v>
      </c>
      <c r="AJ95" s="12">
        <f>AJ$4-AJ51</f>
        <v>0</v>
      </c>
      <c r="AK95" s="12">
        <f>AJ95-AK51</f>
        <v>0</v>
      </c>
      <c r="AL95" s="12">
        <f>AK95-AL51</f>
        <v>0</v>
      </c>
      <c r="AM95" s="12">
        <f>AL95-AM51</f>
        <v>0</v>
      </c>
      <c r="AN95" s="12">
        <f>AM95-AN51</f>
        <v>0</v>
      </c>
      <c r="AO95" s="12">
        <f>AN95-AO51</f>
        <v>0</v>
      </c>
      <c r="AQ95" s="12"/>
      <c r="AR95" s="12"/>
      <c r="AS95" s="12"/>
      <c r="AT95" s="12"/>
    </row>
    <row r="96" spans="1:47" outlineLevel="1" x14ac:dyDescent="0.2">
      <c r="A96" s="23"/>
      <c r="C96" s="21">
        <f t="shared" si="63"/>
        <v>2048</v>
      </c>
      <c r="AK96" s="12">
        <f>AK$4-AK52</f>
        <v>0</v>
      </c>
      <c r="AL96" s="12">
        <f>AK96-AL52</f>
        <v>0</v>
      </c>
      <c r="AM96" s="12">
        <f>AL96-AM52</f>
        <v>0</v>
      </c>
      <c r="AN96" s="12">
        <f>AM96-AN52</f>
        <v>0</v>
      </c>
      <c r="AO96" s="12">
        <f>AN96-AO52</f>
        <v>0</v>
      </c>
      <c r="AP96" s="12">
        <f>AO96-AP52</f>
        <v>0</v>
      </c>
      <c r="AQ96" s="12"/>
      <c r="AR96" s="12"/>
      <c r="AS96" s="12"/>
      <c r="AT96" s="12"/>
      <c r="AU96" s="12"/>
    </row>
    <row r="97" spans="1:49" outlineLevel="1" x14ac:dyDescent="0.2">
      <c r="A97" s="23"/>
      <c r="C97" s="21">
        <f t="shared" si="63"/>
        <v>2049</v>
      </c>
      <c r="AK97" s="12"/>
      <c r="AL97" s="12">
        <f>AL$4-AL53</f>
        <v>0</v>
      </c>
      <c r="AM97" s="12">
        <f>AL97-AM53</f>
        <v>0</v>
      </c>
      <c r="AN97" s="12">
        <f>AM97-AN53</f>
        <v>0</v>
      </c>
      <c r="AO97" s="12">
        <f>AN97-AO53</f>
        <v>0</v>
      </c>
      <c r="AP97" s="12">
        <f>AO97-AP53</f>
        <v>0</v>
      </c>
      <c r="AQ97" s="12">
        <f>AP97-AQ53</f>
        <v>0</v>
      </c>
      <c r="AR97" s="12"/>
      <c r="AS97" s="12"/>
      <c r="AT97" s="12"/>
      <c r="AU97" s="12"/>
    </row>
    <row r="98" spans="1:49" outlineLevel="1" x14ac:dyDescent="0.2">
      <c r="A98" s="23"/>
      <c r="C98" s="21">
        <f t="shared" si="63"/>
        <v>2050</v>
      </c>
      <c r="AK98" s="12"/>
      <c r="AM98" s="12">
        <f>AM$4-AM54</f>
        <v>0</v>
      </c>
      <c r="AN98" s="12">
        <f>AM98-AN54</f>
        <v>0</v>
      </c>
      <c r="AO98" s="12">
        <f>AN98-AO54</f>
        <v>0</v>
      </c>
      <c r="AP98" s="12">
        <f>AO98-AP54</f>
        <v>0</v>
      </c>
      <c r="AQ98" s="12">
        <f>AP98-AQ54</f>
        <v>0</v>
      </c>
      <c r="AR98" s="12"/>
      <c r="AS98" s="12"/>
      <c r="AT98" s="12"/>
      <c r="AU98" s="12"/>
    </row>
    <row r="99" spans="1:49" outlineLevel="1" x14ac:dyDescent="0.2">
      <c r="A99" s="23"/>
      <c r="C99" s="21">
        <f t="shared" si="63"/>
        <v>2051</v>
      </c>
      <c r="AK99" s="12"/>
      <c r="AN99" s="12">
        <f>AN$4-AN55</f>
        <v>0</v>
      </c>
      <c r="AO99" s="12">
        <f>AN99-AO55</f>
        <v>0</v>
      </c>
      <c r="AP99" s="12">
        <f>AO99-AP55</f>
        <v>0</v>
      </c>
      <c r="AQ99" s="12">
        <f>AP99-AQ55</f>
        <v>0</v>
      </c>
      <c r="AR99" s="12"/>
      <c r="AS99" s="12"/>
      <c r="AT99" s="12"/>
      <c r="AU99" s="12"/>
    </row>
    <row r="100" spans="1:49" outlineLevel="1" x14ac:dyDescent="0.2">
      <c r="A100" s="23"/>
      <c r="C100" s="21">
        <f t="shared" si="63"/>
        <v>2052</v>
      </c>
      <c r="AK100" s="12"/>
      <c r="AO100" s="12">
        <f>AO$4-AO56</f>
        <v>0</v>
      </c>
      <c r="AP100" s="12">
        <f>AO100-AP56</f>
        <v>0</v>
      </c>
      <c r="AQ100" s="12">
        <f>AP100-AQ56</f>
        <v>0</v>
      </c>
      <c r="AR100" s="12"/>
      <c r="AS100" s="12"/>
      <c r="AT100" s="12"/>
      <c r="AU100" s="12"/>
    </row>
    <row r="101" spans="1:49" outlineLevel="1" x14ac:dyDescent="0.2">
      <c r="A101" s="23"/>
      <c r="C101" s="21">
        <f t="shared" si="63"/>
        <v>2053</v>
      </c>
      <c r="AK101" s="12"/>
      <c r="AP101" s="12">
        <f>AP$4-AP57</f>
        <v>0</v>
      </c>
      <c r="AQ101" s="12">
        <f>AP101-AQ57</f>
        <v>0</v>
      </c>
      <c r="AR101" s="12"/>
      <c r="AS101" s="12"/>
      <c r="AT101" s="12"/>
      <c r="AU101" s="12"/>
    </row>
    <row r="102" spans="1:49" outlineLevel="1" x14ac:dyDescent="0.2">
      <c r="A102" s="23"/>
      <c r="C102" s="21">
        <f t="shared" si="63"/>
        <v>2054</v>
      </c>
      <c r="AQ102" s="12">
        <f>AQ$4-AQ58</f>
        <v>0</v>
      </c>
      <c r="AR102" s="12"/>
      <c r="AS102" s="12"/>
      <c r="AT102" s="12"/>
      <c r="AU102" s="12"/>
      <c r="AV102" s="12"/>
    </row>
    <row r="103" spans="1:49" x14ac:dyDescent="0.2">
      <c r="C103" s="11"/>
      <c r="D103" s="12"/>
      <c r="E103" s="12"/>
      <c r="F103" s="12"/>
      <c r="G103" s="12"/>
      <c r="H103" s="12"/>
      <c r="I103" s="12"/>
      <c r="J103" s="12"/>
      <c r="K103" s="12"/>
      <c r="L103" s="12"/>
      <c r="M103" s="12"/>
      <c r="N103" s="12"/>
      <c r="O103" s="12"/>
      <c r="AR103" s="12"/>
      <c r="AS103" s="12"/>
      <c r="AT103" s="12"/>
      <c r="AU103" s="12"/>
      <c r="AV103" s="12"/>
      <c r="AW103" s="12"/>
    </row>
    <row r="104" spans="1:49" outlineLevel="1" x14ac:dyDescent="0.2">
      <c r="A104" s="27"/>
      <c r="C104" s="3" t="s">
        <v>28</v>
      </c>
      <c r="D104" s="3"/>
      <c r="E104" s="6">
        <v>3</v>
      </c>
    </row>
    <row r="105" spans="1:49" outlineLevel="1" x14ac:dyDescent="0.2">
      <c r="A105" s="27"/>
      <c r="C105" s="20" t="s">
        <v>35</v>
      </c>
      <c r="D105" s="10"/>
      <c r="E105" s="5">
        <v>8</v>
      </c>
      <c r="F105" s="10"/>
      <c r="G105" s="10"/>
      <c r="H105" s="10" t="s">
        <v>14</v>
      </c>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9" outlineLevel="1" x14ac:dyDescent="0.2">
      <c r="A106" s="27"/>
      <c r="C106" s="20" t="s">
        <v>33</v>
      </c>
      <c r="D106" s="10"/>
      <c r="E106" s="5">
        <v>9</v>
      </c>
      <c r="F106" s="10"/>
      <c r="G106" s="10"/>
      <c r="H106" s="4"/>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9" outlineLevel="1" x14ac:dyDescent="0.2">
      <c r="A107" s="27"/>
      <c r="C107" s="19"/>
      <c r="D107" s="18">
        <f>'Peňažné toky projektu'!$B$18</f>
        <v>2015</v>
      </c>
      <c r="E107" s="18">
        <f t="shared" ref="E107:AK107" si="64">D107+1</f>
        <v>2016</v>
      </c>
      <c r="F107" s="18">
        <f t="shared" si="64"/>
        <v>2017</v>
      </c>
      <c r="G107" s="18">
        <f t="shared" si="64"/>
        <v>2018</v>
      </c>
      <c r="H107" s="18">
        <f t="shared" si="64"/>
        <v>2019</v>
      </c>
      <c r="I107" s="18">
        <f t="shared" si="64"/>
        <v>2020</v>
      </c>
      <c r="J107" s="18">
        <f t="shared" si="64"/>
        <v>2021</v>
      </c>
      <c r="K107" s="18">
        <f t="shared" si="64"/>
        <v>2022</v>
      </c>
      <c r="L107" s="18">
        <f t="shared" si="64"/>
        <v>2023</v>
      </c>
      <c r="M107" s="18">
        <f t="shared" si="64"/>
        <v>2024</v>
      </c>
      <c r="N107" s="18">
        <f t="shared" si="64"/>
        <v>2025</v>
      </c>
      <c r="O107" s="18">
        <f t="shared" si="64"/>
        <v>2026</v>
      </c>
      <c r="P107" s="18">
        <f t="shared" si="64"/>
        <v>2027</v>
      </c>
      <c r="Q107" s="18">
        <f t="shared" si="64"/>
        <v>2028</v>
      </c>
      <c r="R107" s="18">
        <f t="shared" si="64"/>
        <v>2029</v>
      </c>
      <c r="S107" s="18">
        <f t="shared" si="64"/>
        <v>2030</v>
      </c>
      <c r="T107" s="18">
        <f t="shared" si="64"/>
        <v>2031</v>
      </c>
      <c r="U107" s="18">
        <f t="shared" si="64"/>
        <v>2032</v>
      </c>
      <c r="V107" s="18">
        <f t="shared" si="64"/>
        <v>2033</v>
      </c>
      <c r="W107" s="18">
        <f t="shared" si="64"/>
        <v>2034</v>
      </c>
      <c r="X107" s="18">
        <f t="shared" si="64"/>
        <v>2035</v>
      </c>
      <c r="Y107" s="18">
        <f t="shared" si="64"/>
        <v>2036</v>
      </c>
      <c r="Z107" s="18">
        <f t="shared" si="64"/>
        <v>2037</v>
      </c>
      <c r="AA107" s="18">
        <f t="shared" si="64"/>
        <v>2038</v>
      </c>
      <c r="AB107" s="18">
        <f t="shared" si="64"/>
        <v>2039</v>
      </c>
      <c r="AC107" s="18">
        <f t="shared" si="64"/>
        <v>2040</v>
      </c>
      <c r="AD107" s="18">
        <f t="shared" si="64"/>
        <v>2041</v>
      </c>
      <c r="AE107" s="18">
        <f t="shared" si="64"/>
        <v>2042</v>
      </c>
      <c r="AF107" s="18">
        <f t="shared" si="64"/>
        <v>2043</v>
      </c>
      <c r="AG107" s="18">
        <f t="shared" si="64"/>
        <v>2044</v>
      </c>
      <c r="AH107" s="18">
        <f t="shared" si="64"/>
        <v>2045</v>
      </c>
      <c r="AI107" s="18">
        <f t="shared" si="64"/>
        <v>2046</v>
      </c>
      <c r="AJ107" s="18">
        <f t="shared" si="64"/>
        <v>2047</v>
      </c>
      <c r="AK107" s="18">
        <f t="shared" si="64"/>
        <v>2048</v>
      </c>
      <c r="AL107" s="18">
        <f t="shared" ref="AL107" si="65">AK107+1</f>
        <v>2049</v>
      </c>
      <c r="AM107" s="18">
        <f t="shared" ref="AM107" si="66">AL107+1</f>
        <v>2050</v>
      </c>
      <c r="AN107" s="18">
        <f t="shared" ref="AN107" si="67">AM107+1</f>
        <v>2051</v>
      </c>
      <c r="AO107" s="18">
        <f t="shared" ref="AO107" si="68">AN107+1</f>
        <v>2052</v>
      </c>
      <c r="AP107" s="18">
        <f t="shared" ref="AP107" si="69">AO107+1</f>
        <v>2053</v>
      </c>
      <c r="AQ107" s="18">
        <f t="shared" ref="AQ107" si="70">AP107+1</f>
        <v>2054</v>
      </c>
    </row>
    <row r="108" spans="1:49" outlineLevel="1" x14ac:dyDescent="0.2">
      <c r="A108" s="27"/>
      <c r="C108" s="21">
        <f>D107</f>
        <v>2015</v>
      </c>
      <c r="D108" s="12">
        <f>D$5/$E$105</f>
        <v>0</v>
      </c>
      <c r="E108" s="12">
        <f t="shared" ref="E108:L108" si="71">(2*D152)/($E$106-(E$107-$C108))</f>
        <v>0</v>
      </c>
      <c r="F108" s="12">
        <f t="shared" si="71"/>
        <v>0</v>
      </c>
      <c r="G108" s="12">
        <f t="shared" si="71"/>
        <v>0</v>
      </c>
      <c r="H108" s="12">
        <f t="shared" si="71"/>
        <v>0</v>
      </c>
      <c r="I108" s="12">
        <f t="shared" si="71"/>
        <v>0</v>
      </c>
      <c r="J108" s="12">
        <f t="shared" si="71"/>
        <v>0</v>
      </c>
      <c r="K108" s="12">
        <f t="shared" si="71"/>
        <v>0</v>
      </c>
      <c r="L108" s="12">
        <f t="shared" si="71"/>
        <v>0</v>
      </c>
      <c r="M108" s="12"/>
      <c r="N108" s="12"/>
      <c r="O108" s="12"/>
      <c r="P108" s="12"/>
      <c r="Q108" s="12"/>
    </row>
    <row r="109" spans="1:49" outlineLevel="1" x14ac:dyDescent="0.2">
      <c r="A109" s="27"/>
      <c r="C109" s="21">
        <f>C108+1</f>
        <v>2016</v>
      </c>
      <c r="D109" s="12"/>
      <c r="E109" s="12">
        <f>E$5/$E$105</f>
        <v>0</v>
      </c>
      <c r="F109" s="12">
        <f t="shared" ref="F109:M109" si="72">(2*E153)/($E$106-(F$107-$C109))</f>
        <v>0</v>
      </c>
      <c r="G109" s="12">
        <f t="shared" si="72"/>
        <v>0</v>
      </c>
      <c r="H109" s="12">
        <f t="shared" si="72"/>
        <v>0</v>
      </c>
      <c r="I109" s="12">
        <f t="shared" si="72"/>
        <v>0</v>
      </c>
      <c r="J109" s="12">
        <f t="shared" si="72"/>
        <v>0</v>
      </c>
      <c r="K109" s="12">
        <f t="shared" si="72"/>
        <v>0</v>
      </c>
      <c r="L109" s="12">
        <f t="shared" si="72"/>
        <v>0</v>
      </c>
      <c r="M109" s="12">
        <f t="shared" si="72"/>
        <v>0</v>
      </c>
      <c r="N109" s="12"/>
      <c r="O109" s="12"/>
      <c r="P109" s="12"/>
      <c r="Q109" s="12"/>
    </row>
    <row r="110" spans="1:49" outlineLevel="1" x14ac:dyDescent="0.2">
      <c r="A110" s="27"/>
      <c r="C110" s="21">
        <f t="shared" ref="C110:C141" si="73">C109+1</f>
        <v>2017</v>
      </c>
      <c r="D110" s="12"/>
      <c r="E110" s="12"/>
      <c r="F110" s="12">
        <f>F$5/$E$105</f>
        <v>0</v>
      </c>
      <c r="G110" s="12">
        <f t="shared" ref="G110:N110" si="74">(2*F154)/($E$106-(G$107-$C110))</f>
        <v>0</v>
      </c>
      <c r="H110" s="12">
        <f t="shared" si="74"/>
        <v>0</v>
      </c>
      <c r="I110" s="12">
        <f t="shared" si="74"/>
        <v>0</v>
      </c>
      <c r="J110" s="12">
        <f t="shared" si="74"/>
        <v>0</v>
      </c>
      <c r="K110" s="12">
        <f t="shared" si="74"/>
        <v>0</v>
      </c>
      <c r="L110" s="12">
        <f t="shared" si="74"/>
        <v>0</v>
      </c>
      <c r="M110" s="12">
        <f t="shared" si="74"/>
        <v>0</v>
      </c>
      <c r="N110" s="12">
        <f t="shared" si="74"/>
        <v>0</v>
      </c>
      <c r="O110" s="12"/>
      <c r="P110" s="12"/>
      <c r="Q110" s="12"/>
      <c r="R110" s="12"/>
    </row>
    <row r="111" spans="1:49" outlineLevel="1" x14ac:dyDescent="0.2">
      <c r="A111" s="27"/>
      <c r="C111" s="21">
        <f t="shared" si="73"/>
        <v>2018</v>
      </c>
      <c r="D111" s="12"/>
      <c r="E111" s="12"/>
      <c r="F111" s="12"/>
      <c r="G111" s="12">
        <f>G$5/$E$105</f>
        <v>0</v>
      </c>
      <c r="H111" s="12">
        <f t="shared" ref="H111:O111" si="75">(2*G155)/($E$106-(H$107-$C111))</f>
        <v>0</v>
      </c>
      <c r="I111" s="12">
        <f t="shared" si="75"/>
        <v>0</v>
      </c>
      <c r="J111" s="12">
        <f t="shared" si="75"/>
        <v>0</v>
      </c>
      <c r="K111" s="12">
        <f t="shared" si="75"/>
        <v>0</v>
      </c>
      <c r="L111" s="12">
        <f t="shared" si="75"/>
        <v>0</v>
      </c>
      <c r="M111" s="12">
        <f t="shared" si="75"/>
        <v>0</v>
      </c>
      <c r="N111" s="12">
        <f t="shared" si="75"/>
        <v>0</v>
      </c>
      <c r="O111" s="12">
        <f t="shared" si="75"/>
        <v>0</v>
      </c>
      <c r="P111" s="12"/>
      <c r="Q111" s="12"/>
      <c r="R111" s="12"/>
      <c r="S111" s="12"/>
    </row>
    <row r="112" spans="1:49" outlineLevel="1" x14ac:dyDescent="0.2">
      <c r="A112" s="27"/>
      <c r="C112" s="21">
        <f t="shared" si="73"/>
        <v>2019</v>
      </c>
      <c r="D112" s="12"/>
      <c r="E112" s="12"/>
      <c r="F112" s="12"/>
      <c r="G112" s="12"/>
      <c r="H112" s="12">
        <f>H$5/$E$105</f>
        <v>0</v>
      </c>
      <c r="I112" s="12">
        <f t="shared" ref="I112:P112" si="76">(2*H156)/($E$106-(I$107-$C112))</f>
        <v>0</v>
      </c>
      <c r="J112" s="12">
        <f t="shared" si="76"/>
        <v>0</v>
      </c>
      <c r="K112" s="12">
        <f t="shared" si="76"/>
        <v>0</v>
      </c>
      <c r="L112" s="12">
        <f t="shared" si="76"/>
        <v>0</v>
      </c>
      <c r="M112" s="12">
        <f t="shared" si="76"/>
        <v>0</v>
      </c>
      <c r="N112" s="12">
        <f t="shared" si="76"/>
        <v>0</v>
      </c>
      <c r="O112" s="12">
        <f t="shared" si="76"/>
        <v>0</v>
      </c>
      <c r="P112" s="12">
        <f t="shared" si="76"/>
        <v>0</v>
      </c>
      <c r="Q112" s="12"/>
      <c r="R112" s="12"/>
      <c r="S112" s="12"/>
      <c r="T112" s="12"/>
    </row>
    <row r="113" spans="1:36" outlineLevel="1" x14ac:dyDescent="0.2">
      <c r="A113" s="27"/>
      <c r="C113" s="21">
        <f t="shared" si="73"/>
        <v>2020</v>
      </c>
      <c r="D113" s="12"/>
      <c r="E113" s="12"/>
      <c r="F113" s="12"/>
      <c r="G113" s="12"/>
      <c r="H113" s="12"/>
      <c r="I113" s="12">
        <f>I$5/$E$105</f>
        <v>0</v>
      </c>
      <c r="J113" s="12">
        <f t="shared" ref="J113:Q113" si="77">(2*I157)/($E$106-(J$107-$C113))</f>
        <v>0</v>
      </c>
      <c r="K113" s="12">
        <f t="shared" si="77"/>
        <v>0</v>
      </c>
      <c r="L113" s="12">
        <f t="shared" si="77"/>
        <v>0</v>
      </c>
      <c r="M113" s="12">
        <f t="shared" si="77"/>
        <v>0</v>
      </c>
      <c r="N113" s="12">
        <f t="shared" si="77"/>
        <v>0</v>
      </c>
      <c r="O113" s="12">
        <f t="shared" si="77"/>
        <v>0</v>
      </c>
      <c r="P113" s="12">
        <f t="shared" si="77"/>
        <v>0</v>
      </c>
      <c r="Q113" s="12">
        <f t="shared" si="77"/>
        <v>0</v>
      </c>
      <c r="R113" s="12"/>
      <c r="S113" s="12"/>
      <c r="T113" s="12"/>
      <c r="U113" s="12"/>
    </row>
    <row r="114" spans="1:36" outlineLevel="1" x14ac:dyDescent="0.2">
      <c r="A114" s="27"/>
      <c r="C114" s="21">
        <f t="shared" si="73"/>
        <v>2021</v>
      </c>
      <c r="D114" s="12"/>
      <c r="E114" s="12"/>
      <c r="F114" s="12"/>
      <c r="G114" s="12"/>
      <c r="H114" s="12"/>
      <c r="I114" s="12"/>
      <c r="J114" s="12">
        <f>J$5/$E$105</f>
        <v>0</v>
      </c>
      <c r="K114" s="12">
        <f t="shared" ref="K114:R114" si="78">(2*J158)/($E$106-(K$107-$C114))</f>
        <v>0</v>
      </c>
      <c r="L114" s="12">
        <f t="shared" si="78"/>
        <v>0</v>
      </c>
      <c r="M114" s="12">
        <f t="shared" si="78"/>
        <v>0</v>
      </c>
      <c r="N114" s="12">
        <f t="shared" si="78"/>
        <v>0</v>
      </c>
      <c r="O114" s="12">
        <f t="shared" si="78"/>
        <v>0</v>
      </c>
      <c r="P114" s="12">
        <f t="shared" si="78"/>
        <v>0</v>
      </c>
      <c r="Q114" s="12">
        <f t="shared" si="78"/>
        <v>0</v>
      </c>
      <c r="R114" s="12">
        <f t="shared" si="78"/>
        <v>0</v>
      </c>
      <c r="S114" s="12"/>
      <c r="T114" s="12"/>
      <c r="U114" s="12"/>
      <c r="V114" s="12"/>
    </row>
    <row r="115" spans="1:36" outlineLevel="1" x14ac:dyDescent="0.2">
      <c r="A115" s="27"/>
      <c r="C115" s="21">
        <f t="shared" si="73"/>
        <v>2022</v>
      </c>
      <c r="D115" s="12"/>
      <c r="E115" s="12"/>
      <c r="F115" s="12"/>
      <c r="G115" s="12"/>
      <c r="H115" s="12"/>
      <c r="I115" s="12"/>
      <c r="J115" s="12"/>
      <c r="K115" s="12">
        <f>K$5/$E$105</f>
        <v>0</v>
      </c>
      <c r="L115" s="12">
        <f t="shared" ref="L115:S115" si="79">(2*K159)/($E$106-(L$107-$C115))</f>
        <v>0</v>
      </c>
      <c r="M115" s="12">
        <f t="shared" si="79"/>
        <v>0</v>
      </c>
      <c r="N115" s="12">
        <f t="shared" si="79"/>
        <v>0</v>
      </c>
      <c r="O115" s="12">
        <f t="shared" si="79"/>
        <v>0</v>
      </c>
      <c r="P115" s="12">
        <f t="shared" si="79"/>
        <v>0</v>
      </c>
      <c r="Q115" s="12">
        <f t="shared" si="79"/>
        <v>0</v>
      </c>
      <c r="R115" s="12">
        <f t="shared" si="79"/>
        <v>0</v>
      </c>
      <c r="S115" s="12">
        <f t="shared" si="79"/>
        <v>0</v>
      </c>
      <c r="T115" s="12"/>
      <c r="U115" s="12"/>
      <c r="V115" s="12"/>
      <c r="W115" s="12"/>
    </row>
    <row r="116" spans="1:36" outlineLevel="1" x14ac:dyDescent="0.2">
      <c r="A116" s="27"/>
      <c r="C116" s="21">
        <f t="shared" si="73"/>
        <v>2023</v>
      </c>
      <c r="D116" s="12"/>
      <c r="E116" s="12"/>
      <c r="F116" s="12"/>
      <c r="G116" s="12"/>
      <c r="H116" s="12"/>
      <c r="I116" s="12"/>
      <c r="J116" s="12"/>
      <c r="K116" s="12"/>
      <c r="L116" s="12">
        <f>L$5/$E$105</f>
        <v>0</v>
      </c>
      <c r="M116" s="12">
        <f t="shared" ref="M116:T116" si="80">(2*L160)/($E$106-(M$107-$C116))</f>
        <v>0</v>
      </c>
      <c r="N116" s="12">
        <f t="shared" si="80"/>
        <v>0</v>
      </c>
      <c r="O116" s="12">
        <f t="shared" si="80"/>
        <v>0</v>
      </c>
      <c r="P116" s="12">
        <f t="shared" si="80"/>
        <v>0</v>
      </c>
      <c r="Q116" s="12">
        <f t="shared" si="80"/>
        <v>0</v>
      </c>
      <c r="R116" s="12">
        <f t="shared" si="80"/>
        <v>0</v>
      </c>
      <c r="S116" s="12">
        <f t="shared" si="80"/>
        <v>0</v>
      </c>
      <c r="T116" s="12">
        <f t="shared" si="80"/>
        <v>0</v>
      </c>
      <c r="U116" s="12"/>
      <c r="V116" s="12"/>
      <c r="W116" s="12"/>
      <c r="X116" s="12"/>
    </row>
    <row r="117" spans="1:36" outlineLevel="1" x14ac:dyDescent="0.2">
      <c r="A117" s="27"/>
      <c r="C117" s="21">
        <f t="shared" si="73"/>
        <v>2024</v>
      </c>
      <c r="D117" s="12"/>
      <c r="E117" s="12"/>
      <c r="F117" s="12"/>
      <c r="G117" s="12"/>
      <c r="H117" s="12"/>
      <c r="I117" s="12"/>
      <c r="J117" s="12"/>
      <c r="K117" s="12"/>
      <c r="L117" s="12"/>
      <c r="M117" s="12">
        <f>M$5/$E$105</f>
        <v>0</v>
      </c>
      <c r="N117" s="12">
        <f t="shared" ref="N117:U117" si="81">(2*M161)/($E$106-(N$107-$C117))</f>
        <v>0</v>
      </c>
      <c r="O117" s="12">
        <f t="shared" si="81"/>
        <v>0</v>
      </c>
      <c r="P117" s="12">
        <f t="shared" si="81"/>
        <v>0</v>
      </c>
      <c r="Q117" s="12">
        <f t="shared" si="81"/>
        <v>0</v>
      </c>
      <c r="R117" s="12">
        <f t="shared" si="81"/>
        <v>0</v>
      </c>
      <c r="S117" s="12">
        <f t="shared" si="81"/>
        <v>0</v>
      </c>
      <c r="T117" s="12">
        <f t="shared" si="81"/>
        <v>0</v>
      </c>
      <c r="U117" s="12">
        <f t="shared" si="81"/>
        <v>0</v>
      </c>
      <c r="V117" s="12"/>
      <c r="W117" s="12"/>
      <c r="X117" s="12"/>
      <c r="Y117" s="12"/>
    </row>
    <row r="118" spans="1:36" outlineLevel="1" x14ac:dyDescent="0.2">
      <c r="A118" s="27"/>
      <c r="C118" s="21">
        <f t="shared" si="73"/>
        <v>2025</v>
      </c>
      <c r="D118" s="12"/>
      <c r="E118" s="12"/>
      <c r="F118" s="12"/>
      <c r="G118" s="12"/>
      <c r="H118" s="12"/>
      <c r="I118" s="12"/>
      <c r="J118" s="12"/>
      <c r="K118" s="12"/>
      <c r="L118" s="12"/>
      <c r="M118" s="12"/>
      <c r="N118" s="12">
        <f>N$5/$E$105</f>
        <v>0</v>
      </c>
      <c r="O118" s="12">
        <f t="shared" ref="O118:V118" si="82">(2*N162)/($E$106-(O$107-$C118))</f>
        <v>0</v>
      </c>
      <c r="P118" s="12">
        <f t="shared" si="82"/>
        <v>0</v>
      </c>
      <c r="Q118" s="12">
        <f t="shared" si="82"/>
        <v>0</v>
      </c>
      <c r="R118" s="12">
        <f t="shared" si="82"/>
        <v>0</v>
      </c>
      <c r="S118" s="12">
        <f t="shared" si="82"/>
        <v>0</v>
      </c>
      <c r="T118" s="12">
        <f t="shared" si="82"/>
        <v>0</v>
      </c>
      <c r="U118" s="12">
        <f t="shared" si="82"/>
        <v>0</v>
      </c>
      <c r="V118" s="12">
        <f t="shared" si="82"/>
        <v>0</v>
      </c>
      <c r="W118" s="12"/>
      <c r="X118" s="12"/>
      <c r="Y118" s="12"/>
      <c r="Z118" s="12"/>
    </row>
    <row r="119" spans="1:36" outlineLevel="1" x14ac:dyDescent="0.2">
      <c r="A119" s="27"/>
      <c r="C119" s="21">
        <f t="shared" si="73"/>
        <v>2026</v>
      </c>
      <c r="D119" s="12"/>
      <c r="E119" s="12"/>
      <c r="F119" s="12"/>
      <c r="G119" s="12"/>
      <c r="H119" s="12"/>
      <c r="I119" s="12"/>
      <c r="J119" s="12"/>
      <c r="K119" s="12"/>
      <c r="L119" s="12"/>
      <c r="M119" s="12"/>
      <c r="N119" s="12"/>
      <c r="O119" s="12">
        <f>O$5/$E$105</f>
        <v>0</v>
      </c>
      <c r="P119" s="12">
        <f t="shared" ref="P119:W119" si="83">(2*O163)/($E$106-(P$107-$C119))</f>
        <v>0</v>
      </c>
      <c r="Q119" s="12">
        <f t="shared" si="83"/>
        <v>0</v>
      </c>
      <c r="R119" s="12">
        <f t="shared" si="83"/>
        <v>0</v>
      </c>
      <c r="S119" s="12">
        <f t="shared" si="83"/>
        <v>0</v>
      </c>
      <c r="T119" s="12">
        <f t="shared" si="83"/>
        <v>0</v>
      </c>
      <c r="U119" s="12">
        <f t="shared" si="83"/>
        <v>0</v>
      </c>
      <c r="V119" s="12">
        <f t="shared" si="83"/>
        <v>0</v>
      </c>
      <c r="W119" s="12">
        <f t="shared" si="83"/>
        <v>0</v>
      </c>
      <c r="X119" s="12"/>
      <c r="Y119" s="12"/>
      <c r="Z119" s="12"/>
      <c r="AA119" s="12"/>
    </row>
    <row r="120" spans="1:36" outlineLevel="1" x14ac:dyDescent="0.2">
      <c r="A120" s="27"/>
      <c r="C120" s="21">
        <f t="shared" si="73"/>
        <v>2027</v>
      </c>
      <c r="D120" s="12"/>
      <c r="E120" s="12"/>
      <c r="F120" s="12"/>
      <c r="G120" s="12"/>
      <c r="H120" s="12"/>
      <c r="I120" s="12"/>
      <c r="J120" s="12"/>
      <c r="K120" s="12"/>
      <c r="L120" s="12"/>
      <c r="M120" s="12"/>
      <c r="N120" s="12"/>
      <c r="O120" s="12"/>
      <c r="P120" s="12">
        <f>P$5/$E$105</f>
        <v>0</v>
      </c>
      <c r="Q120" s="12">
        <f t="shared" ref="Q120:X120" si="84">(2*P164)/($E$106-(Q$107-$C120))</f>
        <v>0</v>
      </c>
      <c r="R120" s="12">
        <f t="shared" si="84"/>
        <v>0</v>
      </c>
      <c r="S120" s="12">
        <f t="shared" si="84"/>
        <v>0</v>
      </c>
      <c r="T120" s="12">
        <f t="shared" si="84"/>
        <v>0</v>
      </c>
      <c r="U120" s="12">
        <f t="shared" si="84"/>
        <v>0</v>
      </c>
      <c r="V120" s="12">
        <f t="shared" si="84"/>
        <v>0</v>
      </c>
      <c r="W120" s="12">
        <f t="shared" si="84"/>
        <v>0</v>
      </c>
      <c r="X120" s="12">
        <f t="shared" si="84"/>
        <v>0</v>
      </c>
      <c r="Y120" s="12"/>
      <c r="Z120" s="12"/>
      <c r="AA120" s="12"/>
      <c r="AB120" s="12"/>
    </row>
    <row r="121" spans="1:36" outlineLevel="1" x14ac:dyDescent="0.2">
      <c r="A121" s="27"/>
      <c r="C121" s="21">
        <f t="shared" si="73"/>
        <v>2028</v>
      </c>
      <c r="D121" s="12"/>
      <c r="E121" s="12"/>
      <c r="F121" s="12"/>
      <c r="G121" s="12"/>
      <c r="H121" s="12"/>
      <c r="I121" s="12"/>
      <c r="J121" s="12"/>
      <c r="K121" s="12"/>
      <c r="L121" s="12"/>
      <c r="M121" s="12"/>
      <c r="N121" s="12"/>
      <c r="O121" s="12"/>
      <c r="P121" s="12"/>
      <c r="Q121" s="12">
        <f>Q$5/$E$105</f>
        <v>0</v>
      </c>
      <c r="R121" s="12">
        <f t="shared" ref="R121:Y121" si="85">(2*Q165)/($E$106-(R$107-$C121))</f>
        <v>0</v>
      </c>
      <c r="S121" s="12">
        <f t="shared" si="85"/>
        <v>0</v>
      </c>
      <c r="T121" s="12">
        <f t="shared" si="85"/>
        <v>0</v>
      </c>
      <c r="U121" s="12">
        <f t="shared" si="85"/>
        <v>0</v>
      </c>
      <c r="V121" s="12">
        <f t="shared" si="85"/>
        <v>0</v>
      </c>
      <c r="W121" s="12">
        <f t="shared" si="85"/>
        <v>0</v>
      </c>
      <c r="X121" s="12">
        <f t="shared" si="85"/>
        <v>0</v>
      </c>
      <c r="Y121" s="12">
        <f t="shared" si="85"/>
        <v>0</v>
      </c>
      <c r="Z121" s="12"/>
      <c r="AA121" s="12"/>
      <c r="AB121" s="12"/>
      <c r="AC121" s="12"/>
    </row>
    <row r="122" spans="1:36" outlineLevel="1" x14ac:dyDescent="0.2">
      <c r="A122" s="27"/>
      <c r="C122" s="21">
        <f t="shared" si="73"/>
        <v>2029</v>
      </c>
      <c r="D122" s="12"/>
      <c r="E122" s="12"/>
      <c r="F122" s="12"/>
      <c r="G122" s="12"/>
      <c r="H122" s="12"/>
      <c r="I122" s="12"/>
      <c r="J122" s="12"/>
      <c r="K122" s="12"/>
      <c r="L122" s="12"/>
      <c r="M122" s="12"/>
      <c r="N122" s="12"/>
      <c r="O122" s="12"/>
      <c r="P122" s="12"/>
      <c r="R122" s="12">
        <f>R$5/$E$105</f>
        <v>0</v>
      </c>
      <c r="S122" s="12">
        <f t="shared" ref="S122:Z122" si="86">(2*R166)/($E$106-(S$107-$C122))</f>
        <v>0</v>
      </c>
      <c r="T122" s="12">
        <f t="shared" si="86"/>
        <v>0</v>
      </c>
      <c r="U122" s="12">
        <f t="shared" si="86"/>
        <v>0</v>
      </c>
      <c r="V122" s="12">
        <f t="shared" si="86"/>
        <v>0</v>
      </c>
      <c r="W122" s="12">
        <f t="shared" si="86"/>
        <v>0</v>
      </c>
      <c r="X122" s="12">
        <f t="shared" si="86"/>
        <v>0</v>
      </c>
      <c r="Y122" s="12">
        <f t="shared" si="86"/>
        <v>0</v>
      </c>
      <c r="Z122" s="12">
        <f t="shared" si="86"/>
        <v>0</v>
      </c>
      <c r="AA122" s="12"/>
      <c r="AB122" s="12"/>
      <c r="AC122" s="12"/>
      <c r="AD122" s="12"/>
    </row>
    <row r="123" spans="1:36" outlineLevel="1" x14ac:dyDescent="0.2">
      <c r="A123" s="27"/>
      <c r="C123" s="21">
        <f t="shared" si="73"/>
        <v>2030</v>
      </c>
      <c r="D123" s="12"/>
      <c r="E123" s="12"/>
      <c r="F123" s="12"/>
      <c r="G123" s="12"/>
      <c r="H123" s="12"/>
      <c r="I123" s="12"/>
      <c r="J123" s="12"/>
      <c r="K123" s="12"/>
      <c r="L123" s="12"/>
      <c r="M123" s="12"/>
      <c r="N123" s="12"/>
      <c r="O123" s="12"/>
      <c r="P123" s="12"/>
      <c r="S123" s="12">
        <f>S$5/$E$105</f>
        <v>0</v>
      </c>
      <c r="T123" s="12">
        <f t="shared" ref="T123:AA123" si="87">(2*S167)/($E$106-(T$107-$C123))</f>
        <v>0</v>
      </c>
      <c r="U123" s="12">
        <f t="shared" si="87"/>
        <v>0</v>
      </c>
      <c r="V123" s="12">
        <f t="shared" si="87"/>
        <v>0</v>
      </c>
      <c r="W123" s="12">
        <f t="shared" si="87"/>
        <v>0</v>
      </c>
      <c r="X123" s="12">
        <f t="shared" si="87"/>
        <v>0</v>
      </c>
      <c r="Y123" s="12">
        <f t="shared" si="87"/>
        <v>0</v>
      </c>
      <c r="Z123" s="12">
        <f t="shared" si="87"/>
        <v>0</v>
      </c>
      <c r="AA123" s="12">
        <f t="shared" si="87"/>
        <v>0</v>
      </c>
      <c r="AB123" s="12"/>
      <c r="AC123" s="12"/>
      <c r="AD123" s="12"/>
      <c r="AE123" s="12"/>
    </row>
    <row r="124" spans="1:36" outlineLevel="1" x14ac:dyDescent="0.2">
      <c r="A124" s="27"/>
      <c r="C124" s="21">
        <f t="shared" si="73"/>
        <v>2031</v>
      </c>
      <c r="D124" s="12"/>
      <c r="E124" s="12"/>
      <c r="F124" s="12"/>
      <c r="G124" s="12"/>
      <c r="H124" s="12"/>
      <c r="I124" s="12"/>
      <c r="J124" s="12"/>
      <c r="K124" s="12"/>
      <c r="L124" s="12"/>
      <c r="M124" s="12"/>
      <c r="N124" s="12"/>
      <c r="O124" s="12"/>
      <c r="P124" s="12"/>
      <c r="T124" s="12">
        <f>T$5/$E$105</f>
        <v>0</v>
      </c>
      <c r="U124" s="12">
        <f t="shared" ref="U124:AB124" si="88">(2*T168)/($E$106-(U$107-$C124))</f>
        <v>0</v>
      </c>
      <c r="V124" s="12">
        <f t="shared" si="88"/>
        <v>0</v>
      </c>
      <c r="W124" s="12">
        <f t="shared" si="88"/>
        <v>0</v>
      </c>
      <c r="X124" s="12">
        <f t="shared" si="88"/>
        <v>0</v>
      </c>
      <c r="Y124" s="12">
        <f t="shared" si="88"/>
        <v>0</v>
      </c>
      <c r="Z124" s="12">
        <f t="shared" si="88"/>
        <v>0</v>
      </c>
      <c r="AA124" s="12">
        <f t="shared" si="88"/>
        <v>0</v>
      </c>
      <c r="AB124" s="12">
        <f t="shared" si="88"/>
        <v>0</v>
      </c>
      <c r="AC124" s="12"/>
      <c r="AD124" s="12"/>
      <c r="AE124" s="12"/>
      <c r="AF124" s="12"/>
    </row>
    <row r="125" spans="1:36" outlineLevel="1" x14ac:dyDescent="0.2">
      <c r="A125" s="27"/>
      <c r="C125" s="21">
        <f t="shared" si="73"/>
        <v>2032</v>
      </c>
      <c r="D125" s="12"/>
      <c r="E125" s="12"/>
      <c r="F125" s="12"/>
      <c r="G125" s="12"/>
      <c r="H125" s="12"/>
      <c r="I125" s="12"/>
      <c r="J125" s="12"/>
      <c r="K125" s="12"/>
      <c r="L125" s="12"/>
      <c r="M125" s="12"/>
      <c r="N125" s="12"/>
      <c r="O125" s="12"/>
      <c r="P125" s="12"/>
      <c r="U125" s="12">
        <f>U$5/$E$105</f>
        <v>0</v>
      </c>
      <c r="V125" s="12">
        <f t="shared" ref="V125:AC125" si="89">(2*U169)/($E$106-(V$107-$C125))</f>
        <v>0</v>
      </c>
      <c r="W125" s="12">
        <f t="shared" si="89"/>
        <v>0</v>
      </c>
      <c r="X125" s="12">
        <f t="shared" si="89"/>
        <v>0</v>
      </c>
      <c r="Y125" s="12">
        <f t="shared" si="89"/>
        <v>0</v>
      </c>
      <c r="Z125" s="12">
        <f t="shared" si="89"/>
        <v>0</v>
      </c>
      <c r="AA125" s="12">
        <f t="shared" si="89"/>
        <v>0</v>
      </c>
      <c r="AB125" s="12">
        <f t="shared" si="89"/>
        <v>0</v>
      </c>
      <c r="AC125" s="12">
        <f t="shared" si="89"/>
        <v>0</v>
      </c>
      <c r="AD125" s="12"/>
      <c r="AE125" s="12"/>
      <c r="AF125" s="12"/>
      <c r="AG125" s="12"/>
    </row>
    <row r="126" spans="1:36" outlineLevel="1" x14ac:dyDescent="0.2">
      <c r="A126" s="27"/>
      <c r="C126" s="21">
        <f t="shared" si="73"/>
        <v>2033</v>
      </c>
      <c r="D126" s="12"/>
      <c r="E126" s="12"/>
      <c r="F126" s="12"/>
      <c r="G126" s="12"/>
      <c r="H126" s="12"/>
      <c r="I126" s="12"/>
      <c r="J126" s="12"/>
      <c r="K126" s="12"/>
      <c r="L126" s="12"/>
      <c r="M126" s="12"/>
      <c r="N126" s="12"/>
      <c r="O126" s="12"/>
      <c r="P126" s="12"/>
      <c r="V126" s="12">
        <f>V$5/$E$105</f>
        <v>0</v>
      </c>
      <c r="W126" s="12">
        <f t="shared" ref="W126:AD126" si="90">(2*V170)/($E$106-(W$107-$C126))</f>
        <v>0</v>
      </c>
      <c r="X126" s="12">
        <f t="shared" si="90"/>
        <v>0</v>
      </c>
      <c r="Y126" s="12">
        <f t="shared" si="90"/>
        <v>0</v>
      </c>
      <c r="Z126" s="12">
        <f t="shared" si="90"/>
        <v>0</v>
      </c>
      <c r="AA126" s="12">
        <f t="shared" si="90"/>
        <v>0</v>
      </c>
      <c r="AB126" s="12">
        <f t="shared" si="90"/>
        <v>0</v>
      </c>
      <c r="AC126" s="12">
        <f t="shared" si="90"/>
        <v>0</v>
      </c>
      <c r="AD126" s="12">
        <f t="shared" si="90"/>
        <v>0</v>
      </c>
      <c r="AE126" s="12"/>
      <c r="AF126" s="12"/>
      <c r="AG126" s="12"/>
      <c r="AH126" s="12"/>
    </row>
    <row r="127" spans="1:36" outlineLevel="1" x14ac:dyDescent="0.2">
      <c r="A127" s="27"/>
      <c r="C127" s="21">
        <f t="shared" si="73"/>
        <v>2034</v>
      </c>
      <c r="D127" s="12"/>
      <c r="E127" s="12"/>
      <c r="F127" s="12"/>
      <c r="G127" s="12"/>
      <c r="H127" s="12"/>
      <c r="I127" s="12"/>
      <c r="J127" s="12"/>
      <c r="K127" s="12"/>
      <c r="L127" s="12"/>
      <c r="M127" s="12"/>
      <c r="N127" s="12"/>
      <c r="O127" s="12"/>
      <c r="P127" s="12"/>
      <c r="W127" s="12">
        <f>W$5/$E$105</f>
        <v>0</v>
      </c>
      <c r="X127" s="12">
        <f t="shared" ref="X127:AE127" si="91">(2*W171)/($E$106-(X$107-$C127))</f>
        <v>0</v>
      </c>
      <c r="Y127" s="12">
        <f t="shared" si="91"/>
        <v>0</v>
      </c>
      <c r="Z127" s="12">
        <f t="shared" si="91"/>
        <v>0</v>
      </c>
      <c r="AA127" s="12">
        <f t="shared" si="91"/>
        <v>0</v>
      </c>
      <c r="AB127" s="12">
        <f t="shared" si="91"/>
        <v>0</v>
      </c>
      <c r="AC127" s="12">
        <f t="shared" si="91"/>
        <v>0</v>
      </c>
      <c r="AD127" s="12">
        <f t="shared" si="91"/>
        <v>0</v>
      </c>
      <c r="AE127" s="12">
        <f t="shared" si="91"/>
        <v>0</v>
      </c>
      <c r="AF127" s="12"/>
      <c r="AG127" s="12"/>
      <c r="AH127" s="12"/>
      <c r="AI127" s="12"/>
    </row>
    <row r="128" spans="1:36" outlineLevel="1" x14ac:dyDescent="0.2">
      <c r="A128" s="27"/>
      <c r="C128" s="21">
        <f t="shared" si="73"/>
        <v>2035</v>
      </c>
      <c r="D128" s="12"/>
      <c r="E128" s="12"/>
      <c r="F128" s="12"/>
      <c r="G128" s="12"/>
      <c r="H128" s="12"/>
      <c r="I128" s="12"/>
      <c r="J128" s="12"/>
      <c r="K128" s="12"/>
      <c r="L128" s="12"/>
      <c r="M128" s="12"/>
      <c r="N128" s="12"/>
      <c r="O128" s="12"/>
      <c r="P128" s="12"/>
      <c r="X128" s="12">
        <f>X$5/$E$105</f>
        <v>0</v>
      </c>
      <c r="Y128" s="12">
        <f t="shared" ref="Y128:AF128" si="92">(2*X172)/($E$106-(Y$107-$C128))</f>
        <v>0</v>
      </c>
      <c r="Z128" s="12">
        <f t="shared" si="92"/>
        <v>0</v>
      </c>
      <c r="AA128" s="12">
        <f t="shared" si="92"/>
        <v>0</v>
      </c>
      <c r="AB128" s="12">
        <f t="shared" si="92"/>
        <v>0</v>
      </c>
      <c r="AC128" s="12">
        <f t="shared" si="92"/>
        <v>0</v>
      </c>
      <c r="AD128" s="12">
        <f t="shared" si="92"/>
        <v>0</v>
      </c>
      <c r="AE128" s="12">
        <f t="shared" si="92"/>
        <v>0</v>
      </c>
      <c r="AF128" s="12">
        <f t="shared" si="92"/>
        <v>0</v>
      </c>
      <c r="AG128" s="12"/>
      <c r="AH128" s="12"/>
      <c r="AI128" s="12"/>
      <c r="AJ128" s="12"/>
    </row>
    <row r="129" spans="1:54" outlineLevel="1" x14ac:dyDescent="0.2">
      <c r="A129" s="27"/>
      <c r="C129" s="21">
        <f t="shared" si="73"/>
        <v>2036</v>
      </c>
      <c r="D129" s="12"/>
      <c r="E129" s="12"/>
      <c r="F129" s="12"/>
      <c r="G129" s="12"/>
      <c r="H129" s="12"/>
      <c r="I129" s="12"/>
      <c r="J129" s="12"/>
      <c r="K129" s="12"/>
      <c r="L129" s="12"/>
      <c r="M129" s="12"/>
      <c r="N129" s="12"/>
      <c r="O129" s="12"/>
      <c r="P129" s="12"/>
      <c r="Y129" s="12">
        <f>Y$5/$E$105</f>
        <v>0</v>
      </c>
      <c r="Z129" s="12">
        <f t="shared" ref="Z129:AG129" si="93">(2*Y173)/($E$106-(Z$107-$C129))</f>
        <v>0</v>
      </c>
      <c r="AA129" s="12">
        <f t="shared" si="93"/>
        <v>0</v>
      </c>
      <c r="AB129" s="12">
        <f t="shared" si="93"/>
        <v>0</v>
      </c>
      <c r="AC129" s="12">
        <f t="shared" si="93"/>
        <v>0</v>
      </c>
      <c r="AD129" s="12">
        <f t="shared" si="93"/>
        <v>0</v>
      </c>
      <c r="AE129" s="12">
        <f t="shared" si="93"/>
        <v>0</v>
      </c>
      <c r="AF129" s="12">
        <f t="shared" si="93"/>
        <v>0</v>
      </c>
      <c r="AG129" s="12">
        <f t="shared" si="93"/>
        <v>0</v>
      </c>
      <c r="AH129" s="12"/>
      <c r="AI129" s="12"/>
      <c r="AJ129" s="12"/>
      <c r="AK129" s="12"/>
      <c r="AL129" s="12"/>
      <c r="AM129" s="12"/>
      <c r="AN129" s="12"/>
      <c r="AO129" s="12"/>
      <c r="AP129" s="12"/>
    </row>
    <row r="130" spans="1:54" outlineLevel="1" x14ac:dyDescent="0.2">
      <c r="A130" s="27"/>
      <c r="C130" s="21">
        <f t="shared" si="73"/>
        <v>2037</v>
      </c>
      <c r="D130" s="12"/>
      <c r="E130" s="12"/>
      <c r="F130" s="12"/>
      <c r="G130" s="12"/>
      <c r="H130" s="12"/>
      <c r="I130" s="12"/>
      <c r="J130" s="12"/>
      <c r="K130" s="12"/>
      <c r="L130" s="12"/>
      <c r="M130" s="12"/>
      <c r="N130" s="12"/>
      <c r="O130" s="12"/>
      <c r="P130" s="12"/>
      <c r="Z130" s="12">
        <f>Z$5/$E$105</f>
        <v>0</v>
      </c>
      <c r="AA130" s="12">
        <f t="shared" ref="AA130:AH130" si="94">(2*Z174)/($E$106-(AA$107-$C130))</f>
        <v>0</v>
      </c>
      <c r="AB130" s="12">
        <f t="shared" si="94"/>
        <v>0</v>
      </c>
      <c r="AC130" s="12">
        <f t="shared" si="94"/>
        <v>0</v>
      </c>
      <c r="AD130" s="12">
        <f t="shared" si="94"/>
        <v>0</v>
      </c>
      <c r="AE130" s="12">
        <f t="shared" si="94"/>
        <v>0</v>
      </c>
      <c r="AF130" s="12">
        <f t="shared" si="94"/>
        <v>0</v>
      </c>
      <c r="AG130" s="12">
        <f t="shared" si="94"/>
        <v>0</v>
      </c>
      <c r="AH130" s="12">
        <f t="shared" si="94"/>
        <v>0</v>
      </c>
      <c r="AI130" s="12"/>
      <c r="AJ130" s="12"/>
      <c r="AK130" s="12"/>
      <c r="AL130" s="12"/>
      <c r="AM130" s="12"/>
      <c r="AN130" s="12"/>
      <c r="AO130" s="12"/>
      <c r="AP130" s="12"/>
      <c r="AQ130" s="12"/>
    </row>
    <row r="131" spans="1:54" outlineLevel="1" x14ac:dyDescent="0.2">
      <c r="A131" s="27"/>
      <c r="C131" s="21">
        <f t="shared" si="73"/>
        <v>2038</v>
      </c>
      <c r="D131" s="12"/>
      <c r="E131" s="12"/>
      <c r="F131" s="12"/>
      <c r="G131" s="12"/>
      <c r="H131" s="12"/>
      <c r="I131" s="12"/>
      <c r="J131" s="12"/>
      <c r="K131" s="12"/>
      <c r="L131" s="12"/>
      <c r="M131" s="12"/>
      <c r="N131" s="12"/>
      <c r="O131" s="12"/>
      <c r="P131" s="12"/>
      <c r="AA131" s="12">
        <f>AA$5/$E$105</f>
        <v>0</v>
      </c>
      <c r="AB131" s="12">
        <f t="shared" ref="AB131:AI131" si="95">(2*AA175)/($E$106-(AB$107-$C131))</f>
        <v>0</v>
      </c>
      <c r="AC131" s="12">
        <f t="shared" si="95"/>
        <v>0</v>
      </c>
      <c r="AD131" s="12">
        <f t="shared" si="95"/>
        <v>0</v>
      </c>
      <c r="AE131" s="12">
        <f t="shared" si="95"/>
        <v>0</v>
      </c>
      <c r="AF131" s="12">
        <f t="shared" si="95"/>
        <v>0</v>
      </c>
      <c r="AG131" s="12">
        <f t="shared" si="95"/>
        <v>0</v>
      </c>
      <c r="AH131" s="12">
        <f t="shared" si="95"/>
        <v>0</v>
      </c>
      <c r="AI131" s="12">
        <f t="shared" si="95"/>
        <v>0</v>
      </c>
      <c r="AJ131" s="12"/>
      <c r="AK131" s="12"/>
      <c r="AL131" s="12"/>
      <c r="AM131" s="12"/>
      <c r="AN131" s="12"/>
      <c r="AO131" s="12"/>
      <c r="AP131" s="12"/>
      <c r="AQ131" s="12"/>
      <c r="AR131" s="12"/>
    </row>
    <row r="132" spans="1:54" outlineLevel="1" x14ac:dyDescent="0.2">
      <c r="A132" s="27"/>
      <c r="C132" s="21">
        <f t="shared" si="73"/>
        <v>2039</v>
      </c>
      <c r="D132" s="12"/>
      <c r="E132" s="12"/>
      <c r="F132" s="12"/>
      <c r="G132" s="12"/>
      <c r="H132" s="12"/>
      <c r="I132" s="12"/>
      <c r="J132" s="12"/>
      <c r="K132" s="12"/>
      <c r="L132" s="12"/>
      <c r="M132" s="12"/>
      <c r="N132" s="12"/>
      <c r="O132" s="12"/>
      <c r="P132" s="12"/>
      <c r="AB132" s="12">
        <f>AB$5/$E$105</f>
        <v>0</v>
      </c>
      <c r="AC132" s="12">
        <f t="shared" ref="AC132:AJ132" si="96">(2*AB176)/($E$106-(AC$107-$C132))</f>
        <v>0</v>
      </c>
      <c r="AD132" s="12">
        <f t="shared" si="96"/>
        <v>0</v>
      </c>
      <c r="AE132" s="12">
        <f t="shared" si="96"/>
        <v>0</v>
      </c>
      <c r="AF132" s="12">
        <f t="shared" si="96"/>
        <v>0</v>
      </c>
      <c r="AG132" s="12">
        <f t="shared" si="96"/>
        <v>0</v>
      </c>
      <c r="AH132" s="12">
        <f t="shared" si="96"/>
        <v>0</v>
      </c>
      <c r="AI132" s="12">
        <f t="shared" si="96"/>
        <v>0</v>
      </c>
      <c r="AJ132" s="12">
        <f t="shared" si="96"/>
        <v>0</v>
      </c>
      <c r="AK132" s="12"/>
      <c r="AL132" s="12"/>
      <c r="AM132" s="12"/>
      <c r="AN132" s="12"/>
      <c r="AO132" s="12"/>
      <c r="AP132" s="12"/>
      <c r="AQ132" s="12"/>
      <c r="AR132" s="12"/>
      <c r="AS132" s="12"/>
    </row>
    <row r="133" spans="1:54" outlineLevel="1" x14ac:dyDescent="0.2">
      <c r="A133" s="27"/>
      <c r="C133" s="21">
        <f t="shared" si="73"/>
        <v>2040</v>
      </c>
      <c r="D133" s="12"/>
      <c r="E133" s="12"/>
      <c r="F133" s="12"/>
      <c r="G133" s="12"/>
      <c r="H133" s="12"/>
      <c r="I133" s="12"/>
      <c r="J133" s="12"/>
      <c r="K133" s="12"/>
      <c r="L133" s="12"/>
      <c r="M133" s="12"/>
      <c r="N133" s="12"/>
      <c r="O133" s="12"/>
      <c r="P133" s="12"/>
      <c r="AC133" s="12">
        <f>AC$5/$E$105</f>
        <v>0</v>
      </c>
      <c r="AD133" s="12">
        <f t="shared" ref="AD133:AK133" si="97">(2*AC177)/($E$106-(AD$107-$C133))</f>
        <v>0</v>
      </c>
      <c r="AE133" s="12">
        <f t="shared" si="97"/>
        <v>0</v>
      </c>
      <c r="AF133" s="12">
        <f t="shared" si="97"/>
        <v>0</v>
      </c>
      <c r="AG133" s="12">
        <f t="shared" si="97"/>
        <v>0</v>
      </c>
      <c r="AH133" s="12">
        <f t="shared" si="97"/>
        <v>0</v>
      </c>
      <c r="AI133" s="12">
        <f t="shared" si="97"/>
        <v>0</v>
      </c>
      <c r="AJ133" s="12">
        <f t="shared" si="97"/>
        <v>0</v>
      </c>
      <c r="AK133" s="12">
        <f t="shared" si="97"/>
        <v>0</v>
      </c>
      <c r="AL133" s="12"/>
      <c r="AM133" s="12"/>
      <c r="AN133" s="12"/>
      <c r="AO133" s="12"/>
      <c r="AP133" s="12"/>
      <c r="AQ133" s="12"/>
      <c r="AR133" s="12"/>
      <c r="AS133" s="12"/>
      <c r="AT133" s="12"/>
    </row>
    <row r="134" spans="1:54" outlineLevel="1" x14ac:dyDescent="0.2">
      <c r="A134" s="27"/>
      <c r="C134" s="21">
        <f t="shared" si="73"/>
        <v>2041</v>
      </c>
      <c r="D134" s="12"/>
      <c r="E134" s="12"/>
      <c r="F134" s="12"/>
      <c r="G134" s="12"/>
      <c r="H134" s="12"/>
      <c r="I134" s="12"/>
      <c r="J134" s="12"/>
      <c r="K134" s="12"/>
      <c r="L134" s="12"/>
      <c r="M134" s="12"/>
      <c r="N134" s="12"/>
      <c r="O134" s="12"/>
      <c r="P134" s="12"/>
      <c r="AD134" s="12">
        <f>AD$5/$E$105</f>
        <v>0</v>
      </c>
      <c r="AE134" s="12">
        <f t="shared" ref="AE134:AK134" si="98">(2*AD178)/($E$106-(AE$107-$C134))</f>
        <v>0</v>
      </c>
      <c r="AF134" s="12">
        <f t="shared" si="98"/>
        <v>0</v>
      </c>
      <c r="AG134" s="12">
        <f t="shared" si="98"/>
        <v>0</v>
      </c>
      <c r="AH134" s="12">
        <f t="shared" si="98"/>
        <v>0</v>
      </c>
      <c r="AI134" s="12">
        <f t="shared" si="98"/>
        <v>0</v>
      </c>
      <c r="AJ134" s="12">
        <f t="shared" si="98"/>
        <v>0</v>
      </c>
      <c r="AK134" s="12">
        <f t="shared" si="98"/>
        <v>0</v>
      </c>
      <c r="AL134" s="12">
        <f t="shared" ref="AL134" si="99">(2*AK178)/($E$106-(AL$107-$C134))</f>
        <v>0</v>
      </c>
      <c r="AM134" s="12"/>
      <c r="AN134" s="12"/>
      <c r="AO134" s="12"/>
      <c r="AP134" s="12"/>
      <c r="AQ134" s="12"/>
      <c r="AR134" s="12"/>
      <c r="AS134" s="12"/>
      <c r="AT134" s="12"/>
      <c r="AU134" s="12"/>
    </row>
    <row r="135" spans="1:54" outlineLevel="1" x14ac:dyDescent="0.2">
      <c r="A135" s="27"/>
      <c r="C135" s="21">
        <f t="shared" si="73"/>
        <v>2042</v>
      </c>
      <c r="D135" s="12"/>
      <c r="E135" s="12"/>
      <c r="F135" s="12"/>
      <c r="G135" s="12"/>
      <c r="H135" s="12"/>
      <c r="I135" s="12"/>
      <c r="J135" s="12"/>
      <c r="K135" s="12"/>
      <c r="L135" s="12"/>
      <c r="M135" s="12"/>
      <c r="N135" s="12"/>
      <c r="O135" s="12"/>
      <c r="P135" s="12"/>
      <c r="AE135" s="12">
        <f>AE$5/$E$105</f>
        <v>0</v>
      </c>
      <c r="AF135" s="12">
        <f t="shared" ref="AF135:AM135" si="100">(2*AE179)/($E$106-(AF$107-$C135))</f>
        <v>0</v>
      </c>
      <c r="AG135" s="12">
        <f t="shared" si="100"/>
        <v>0</v>
      </c>
      <c r="AH135" s="12">
        <f t="shared" si="100"/>
        <v>0</v>
      </c>
      <c r="AI135" s="12">
        <f t="shared" si="100"/>
        <v>0</v>
      </c>
      <c r="AJ135" s="12">
        <f t="shared" si="100"/>
        <v>0</v>
      </c>
      <c r="AK135" s="12">
        <f t="shared" si="100"/>
        <v>0</v>
      </c>
      <c r="AL135" s="12">
        <f t="shared" si="100"/>
        <v>0</v>
      </c>
      <c r="AM135" s="12">
        <f t="shared" si="100"/>
        <v>0</v>
      </c>
      <c r="AN135" s="12"/>
      <c r="AO135" s="12"/>
      <c r="AP135" s="12"/>
      <c r="AQ135" s="12"/>
      <c r="AR135" s="12"/>
      <c r="AS135" s="12"/>
      <c r="AT135" s="12"/>
      <c r="AU135" s="12"/>
      <c r="AV135" s="12"/>
    </row>
    <row r="136" spans="1:54" outlineLevel="1" x14ac:dyDescent="0.2">
      <c r="A136" s="27"/>
      <c r="C136" s="21">
        <f t="shared" si="73"/>
        <v>2043</v>
      </c>
      <c r="D136" s="12"/>
      <c r="E136" s="12"/>
      <c r="F136" s="12"/>
      <c r="G136" s="12"/>
      <c r="H136" s="12"/>
      <c r="I136" s="12"/>
      <c r="J136" s="12"/>
      <c r="K136" s="12"/>
      <c r="L136" s="12"/>
      <c r="M136" s="12"/>
      <c r="N136" s="12"/>
      <c r="O136" s="12"/>
      <c r="P136" s="12"/>
      <c r="AF136" s="12">
        <f>AF$5/$E$105</f>
        <v>0</v>
      </c>
      <c r="AG136" s="12">
        <f t="shared" ref="AG136:AN136" si="101">(2*AF180)/($E$106-(AG$107-$C136))</f>
        <v>0</v>
      </c>
      <c r="AH136" s="12">
        <f t="shared" si="101"/>
        <v>0</v>
      </c>
      <c r="AI136" s="12">
        <f t="shared" si="101"/>
        <v>0</v>
      </c>
      <c r="AJ136" s="12">
        <f t="shared" si="101"/>
        <v>0</v>
      </c>
      <c r="AK136" s="12">
        <f t="shared" si="101"/>
        <v>0</v>
      </c>
      <c r="AL136" s="12">
        <f t="shared" si="101"/>
        <v>0</v>
      </c>
      <c r="AM136" s="12">
        <f t="shared" si="101"/>
        <v>0</v>
      </c>
      <c r="AN136" s="12">
        <f t="shared" si="101"/>
        <v>0</v>
      </c>
      <c r="AO136" s="12"/>
      <c r="AP136" s="12"/>
      <c r="AQ136" s="12"/>
      <c r="AR136" s="12"/>
      <c r="AS136" s="12"/>
      <c r="AT136" s="12"/>
      <c r="AU136" s="12"/>
      <c r="AV136" s="12"/>
      <c r="AW136" s="12"/>
    </row>
    <row r="137" spans="1:54" outlineLevel="1" x14ac:dyDescent="0.2">
      <c r="A137" s="27"/>
      <c r="C137" s="21">
        <f t="shared" si="73"/>
        <v>2044</v>
      </c>
      <c r="D137" s="12"/>
      <c r="E137" s="12"/>
      <c r="F137" s="12"/>
      <c r="G137" s="12"/>
      <c r="H137" s="12"/>
      <c r="I137" s="12"/>
      <c r="J137" s="12"/>
      <c r="K137" s="12"/>
      <c r="L137" s="12"/>
      <c r="M137" s="12"/>
      <c r="N137" s="12"/>
      <c r="O137" s="12"/>
      <c r="P137" s="12"/>
      <c r="AG137" s="12">
        <f>AG$5/$E$105</f>
        <v>0</v>
      </c>
      <c r="AH137" s="12">
        <f t="shared" ref="AH137:AO137" si="102">(2*AG181)/($E$106-(AH$107-$C137))</f>
        <v>0</v>
      </c>
      <c r="AI137" s="12">
        <f t="shared" si="102"/>
        <v>0</v>
      </c>
      <c r="AJ137" s="12">
        <f t="shared" si="102"/>
        <v>0</v>
      </c>
      <c r="AK137" s="12">
        <f t="shared" si="102"/>
        <v>0</v>
      </c>
      <c r="AL137" s="12">
        <f t="shared" si="102"/>
        <v>0</v>
      </c>
      <c r="AM137" s="12">
        <f t="shared" si="102"/>
        <v>0</v>
      </c>
      <c r="AN137" s="12">
        <f t="shared" si="102"/>
        <v>0</v>
      </c>
      <c r="AO137" s="12">
        <f t="shared" si="102"/>
        <v>0</v>
      </c>
      <c r="AP137" s="12"/>
      <c r="AQ137" s="12"/>
      <c r="AR137" s="12"/>
      <c r="AS137" s="12"/>
      <c r="AT137" s="12"/>
      <c r="AU137" s="12"/>
      <c r="AV137" s="12"/>
      <c r="AW137" s="12"/>
      <c r="AX137" s="12"/>
    </row>
    <row r="138" spans="1:54" outlineLevel="1" x14ac:dyDescent="0.2">
      <c r="A138" s="27"/>
      <c r="C138" s="21">
        <f t="shared" si="73"/>
        <v>2045</v>
      </c>
      <c r="D138" s="12"/>
      <c r="E138" s="12"/>
      <c r="F138" s="12"/>
      <c r="G138" s="12"/>
      <c r="H138" s="12"/>
      <c r="I138" s="12"/>
      <c r="J138" s="12"/>
      <c r="K138" s="12"/>
      <c r="L138" s="12"/>
      <c r="M138" s="12"/>
      <c r="N138" s="12"/>
      <c r="O138" s="12"/>
      <c r="P138" s="12"/>
      <c r="AH138" s="12">
        <f>AH$5/$E$105</f>
        <v>0</v>
      </c>
      <c r="AI138" s="12">
        <f t="shared" ref="AI138:AP138" si="103">(2*AH182)/($E$106-(AI$107-$C138))</f>
        <v>0</v>
      </c>
      <c r="AJ138" s="12">
        <f t="shared" si="103"/>
        <v>0</v>
      </c>
      <c r="AK138" s="12">
        <f t="shared" si="103"/>
        <v>0</v>
      </c>
      <c r="AL138" s="12">
        <f t="shared" si="103"/>
        <v>0</v>
      </c>
      <c r="AM138" s="12">
        <f t="shared" si="103"/>
        <v>0</v>
      </c>
      <c r="AN138" s="12">
        <f t="shared" si="103"/>
        <v>0</v>
      </c>
      <c r="AO138" s="12">
        <f t="shared" si="103"/>
        <v>0</v>
      </c>
      <c r="AP138" s="12">
        <f t="shared" si="103"/>
        <v>0</v>
      </c>
      <c r="AQ138" s="12"/>
      <c r="AR138" s="12"/>
      <c r="AS138" s="12"/>
      <c r="AT138" s="12"/>
      <c r="AU138" s="12"/>
      <c r="AV138" s="12"/>
      <c r="AW138" s="12"/>
      <c r="AX138" s="12"/>
      <c r="AY138" s="12"/>
    </row>
    <row r="139" spans="1:54" outlineLevel="1" x14ac:dyDescent="0.2">
      <c r="A139" s="27"/>
      <c r="C139" s="21">
        <f t="shared" si="73"/>
        <v>2046</v>
      </c>
      <c r="D139" s="12"/>
      <c r="E139" s="12"/>
      <c r="F139" s="12"/>
      <c r="G139" s="12"/>
      <c r="H139" s="12"/>
      <c r="I139" s="12"/>
      <c r="J139" s="12"/>
      <c r="K139" s="12"/>
      <c r="L139" s="12"/>
      <c r="M139" s="12"/>
      <c r="N139" s="12"/>
      <c r="O139" s="12"/>
      <c r="P139" s="12"/>
      <c r="AI139" s="12">
        <f>AI$5/$E$105</f>
        <v>0</v>
      </c>
      <c r="AJ139" s="12">
        <f t="shared" ref="AJ139:AQ139" si="104">(2*AI183)/($E$106-(AJ$107-$C139))</f>
        <v>0</v>
      </c>
      <c r="AK139" s="12">
        <f t="shared" si="104"/>
        <v>0</v>
      </c>
      <c r="AL139" s="12">
        <f t="shared" si="104"/>
        <v>0</v>
      </c>
      <c r="AM139" s="12">
        <f t="shared" si="104"/>
        <v>0</v>
      </c>
      <c r="AN139" s="12">
        <f t="shared" si="104"/>
        <v>0</v>
      </c>
      <c r="AO139" s="12">
        <f t="shared" si="104"/>
        <v>0</v>
      </c>
      <c r="AP139" s="12">
        <f t="shared" si="104"/>
        <v>0</v>
      </c>
      <c r="AQ139" s="12">
        <f t="shared" si="104"/>
        <v>0</v>
      </c>
      <c r="AR139" s="12"/>
      <c r="AS139" s="12"/>
      <c r="AT139" s="12"/>
      <c r="AU139" s="12"/>
      <c r="AV139" s="12"/>
      <c r="AW139" s="12"/>
      <c r="AX139" s="12"/>
      <c r="AY139" s="12"/>
      <c r="AZ139" s="12"/>
    </row>
    <row r="140" spans="1:54" outlineLevel="1" x14ac:dyDescent="0.2">
      <c r="A140" s="27"/>
      <c r="C140" s="21">
        <f t="shared" si="73"/>
        <v>2047</v>
      </c>
      <c r="D140" s="12"/>
      <c r="E140" s="12"/>
      <c r="F140" s="12"/>
      <c r="G140" s="12"/>
      <c r="H140" s="12"/>
      <c r="I140" s="12"/>
      <c r="J140" s="12"/>
      <c r="K140" s="12"/>
      <c r="L140" s="12"/>
      <c r="M140" s="12"/>
      <c r="N140" s="12"/>
      <c r="O140" s="12"/>
      <c r="P140" s="12"/>
      <c r="AJ140" s="12">
        <f>AJ$5/$E$105</f>
        <v>0</v>
      </c>
      <c r="AK140" s="12">
        <f t="shared" ref="AK140:AQ140" si="105">(2*AJ184)/($E$106-(AK$107-$C140))</f>
        <v>0</v>
      </c>
      <c r="AL140" s="12">
        <f t="shared" si="105"/>
        <v>0</v>
      </c>
      <c r="AM140" s="12">
        <f t="shared" si="105"/>
        <v>0</v>
      </c>
      <c r="AN140" s="12">
        <f t="shared" si="105"/>
        <v>0</v>
      </c>
      <c r="AO140" s="12">
        <f t="shared" si="105"/>
        <v>0</v>
      </c>
      <c r="AP140" s="12">
        <f t="shared" si="105"/>
        <v>0</v>
      </c>
      <c r="AQ140" s="12">
        <f t="shared" si="105"/>
        <v>0</v>
      </c>
      <c r="AR140" s="12"/>
      <c r="AS140" s="12"/>
      <c r="AT140" s="12"/>
      <c r="AU140" s="12"/>
      <c r="AV140" s="12"/>
      <c r="AW140" s="12"/>
      <c r="AX140" s="12"/>
      <c r="AY140" s="12"/>
      <c r="AZ140" s="12"/>
      <c r="BA140" s="12"/>
    </row>
    <row r="141" spans="1:54" outlineLevel="1" x14ac:dyDescent="0.2">
      <c r="A141" s="27"/>
      <c r="C141" s="21">
        <f t="shared" si="73"/>
        <v>2048</v>
      </c>
      <c r="D141" s="12"/>
      <c r="E141" s="12"/>
      <c r="F141" s="12"/>
      <c r="G141" s="12"/>
      <c r="H141" s="12"/>
      <c r="I141" s="12"/>
      <c r="J141" s="12"/>
      <c r="K141" s="12"/>
      <c r="L141" s="12"/>
      <c r="M141" s="12"/>
      <c r="N141" s="12"/>
      <c r="O141" s="12"/>
      <c r="P141" s="12"/>
      <c r="AK141" s="12">
        <f>AK$5/$E$105</f>
        <v>0</v>
      </c>
      <c r="AL141" s="12">
        <f t="shared" ref="AL141:AQ141" si="106">(2*AK185)/($E$106-(AL$107-$C141))</f>
        <v>0</v>
      </c>
      <c r="AM141" s="12">
        <f t="shared" si="106"/>
        <v>0</v>
      </c>
      <c r="AN141" s="12">
        <f t="shared" si="106"/>
        <v>0</v>
      </c>
      <c r="AO141" s="12">
        <f t="shared" si="106"/>
        <v>0</v>
      </c>
      <c r="AP141" s="12">
        <f t="shared" si="106"/>
        <v>0</v>
      </c>
      <c r="AQ141" s="12">
        <f t="shared" si="106"/>
        <v>0</v>
      </c>
      <c r="AR141" s="12"/>
      <c r="AS141" s="12"/>
      <c r="AT141" s="12"/>
      <c r="AU141" s="12"/>
      <c r="AV141" s="12"/>
      <c r="AW141" s="12"/>
      <c r="AX141" s="12"/>
      <c r="AY141" s="12"/>
      <c r="AZ141" s="12"/>
      <c r="BA141" s="12"/>
      <c r="BB141" s="12"/>
    </row>
    <row r="142" spans="1:54" outlineLevel="1" x14ac:dyDescent="0.2">
      <c r="A142" s="27"/>
      <c r="C142" s="21"/>
      <c r="D142" s="12"/>
      <c r="E142" s="12"/>
      <c r="F142" s="12"/>
      <c r="G142" s="12"/>
      <c r="H142" s="12"/>
      <c r="I142" s="12"/>
      <c r="J142" s="12"/>
      <c r="K142" s="12"/>
      <c r="L142" s="12"/>
      <c r="M142" s="12"/>
      <c r="N142" s="12"/>
      <c r="O142" s="12"/>
      <c r="P142" s="12"/>
      <c r="AK142" s="12"/>
      <c r="AL142" s="12">
        <f>AL$5/$E$105</f>
        <v>0</v>
      </c>
      <c r="AM142" s="12">
        <f>(2*AL191)/($E$106-(AM$107-$C142))</f>
        <v>0</v>
      </c>
      <c r="AN142" s="12">
        <f>(2*AM191)/($E$106-(AN$107-$C142))</f>
        <v>0</v>
      </c>
      <c r="AO142" s="12">
        <f>(2*AN191)/($E$106-(AO$107-$C142))</f>
        <v>0</v>
      </c>
      <c r="AP142" s="12">
        <f>(2*AO191)/($E$106-(AP$107-$C142))</f>
        <v>0</v>
      </c>
      <c r="AQ142" s="12">
        <f>(2*AP191)/($E$106-(AQ$107-$C142))</f>
        <v>0</v>
      </c>
      <c r="AR142" s="12"/>
      <c r="AS142" s="12"/>
      <c r="AT142" s="12"/>
      <c r="AU142" s="12"/>
      <c r="AV142" s="12"/>
      <c r="AW142" s="12"/>
      <c r="AX142" s="12"/>
      <c r="AY142" s="12"/>
      <c r="AZ142" s="12"/>
      <c r="BA142" s="12"/>
      <c r="BB142" s="12"/>
    </row>
    <row r="143" spans="1:54" outlineLevel="1" x14ac:dyDescent="0.2">
      <c r="A143" s="27"/>
      <c r="C143" s="21"/>
      <c r="D143" s="12"/>
      <c r="E143" s="12"/>
      <c r="F143" s="12"/>
      <c r="G143" s="12"/>
      <c r="H143" s="12"/>
      <c r="I143" s="12"/>
      <c r="J143" s="12"/>
      <c r="K143" s="12"/>
      <c r="L143" s="12"/>
      <c r="M143" s="12"/>
      <c r="N143" s="12"/>
      <c r="O143" s="12"/>
      <c r="P143" s="12"/>
      <c r="AK143" s="12"/>
      <c r="AM143" s="12">
        <f>AM$5/$E$105</f>
        <v>0</v>
      </c>
      <c r="AN143" s="12">
        <f>(2*AM192)/($E$106-(AN$107-$C143))</f>
        <v>0</v>
      </c>
      <c r="AO143" s="12">
        <f>(2*AN192)/($E$106-(AO$107-$C143))</f>
        <v>0</v>
      </c>
      <c r="AP143" s="12">
        <f>(2*AO192)/($E$106-(AP$107-$C143))</f>
        <v>0</v>
      </c>
      <c r="AQ143" s="12">
        <f>(2*AP192)/($E$106-(AQ$107-$C143))</f>
        <v>0</v>
      </c>
      <c r="AR143" s="12"/>
      <c r="AS143" s="12"/>
      <c r="AT143" s="12"/>
      <c r="AU143" s="12"/>
      <c r="AV143" s="12"/>
      <c r="AW143" s="12"/>
      <c r="AX143" s="12"/>
      <c r="AY143" s="12"/>
      <c r="AZ143" s="12"/>
      <c r="BA143" s="12"/>
      <c r="BB143" s="12"/>
    </row>
    <row r="144" spans="1:54" outlineLevel="1" x14ac:dyDescent="0.2">
      <c r="A144" s="27"/>
      <c r="C144" s="21"/>
      <c r="D144" s="12"/>
      <c r="E144" s="12"/>
      <c r="F144" s="12"/>
      <c r="G144" s="12"/>
      <c r="H144" s="12"/>
      <c r="I144" s="12"/>
      <c r="J144" s="12"/>
      <c r="K144" s="12"/>
      <c r="L144" s="12"/>
      <c r="M144" s="12"/>
      <c r="N144" s="12"/>
      <c r="O144" s="12"/>
      <c r="P144" s="12"/>
      <c r="AK144" s="12"/>
      <c r="AN144" s="12">
        <f>AN$5/$E$105</f>
        <v>0</v>
      </c>
      <c r="AO144" s="12">
        <f>(2*AN193)/($E$106-(AO$107-$C144))</f>
        <v>0</v>
      </c>
      <c r="AP144" s="12">
        <f>(2*AO193)/($E$106-(AP$107-$C144))</f>
        <v>0</v>
      </c>
      <c r="AQ144" s="12">
        <f>(2*AP193)/($E$106-(AQ$107-$C144))</f>
        <v>0</v>
      </c>
      <c r="AR144" s="12"/>
      <c r="AS144" s="12"/>
      <c r="AT144" s="12"/>
      <c r="AU144" s="12"/>
      <c r="AV144" s="12"/>
      <c r="AW144" s="12"/>
      <c r="AX144" s="12"/>
      <c r="AY144" s="12"/>
      <c r="AZ144" s="12"/>
      <c r="BA144" s="12"/>
      <c r="BB144" s="12"/>
    </row>
    <row r="145" spans="1:55" outlineLevel="1" x14ac:dyDescent="0.2">
      <c r="A145" s="27"/>
      <c r="C145" s="21"/>
      <c r="D145" s="12"/>
      <c r="E145" s="12"/>
      <c r="F145" s="12"/>
      <c r="G145" s="12"/>
      <c r="H145" s="12"/>
      <c r="I145" s="12"/>
      <c r="J145" s="12"/>
      <c r="K145" s="12"/>
      <c r="L145" s="12"/>
      <c r="M145" s="12"/>
      <c r="N145" s="12"/>
      <c r="O145" s="12"/>
      <c r="P145" s="12"/>
      <c r="AK145" s="12"/>
      <c r="AO145" s="12">
        <f>AO$5/$E$105</f>
        <v>0</v>
      </c>
      <c r="AP145" s="12">
        <f>(2*AO194)/($E$106-(AP$107-$C145))</f>
        <v>0</v>
      </c>
      <c r="AQ145" s="12">
        <f>(2*AP194)/($E$106-(AQ$107-$C145))</f>
        <v>0</v>
      </c>
      <c r="AR145" s="12"/>
      <c r="AS145" s="12"/>
      <c r="AT145" s="12"/>
      <c r="AU145" s="12"/>
      <c r="AV145" s="12"/>
      <c r="AW145" s="12"/>
      <c r="AX145" s="12"/>
      <c r="AY145" s="12"/>
      <c r="AZ145" s="12"/>
      <c r="BA145" s="12"/>
      <c r="BB145" s="12"/>
    </row>
    <row r="146" spans="1:55" outlineLevel="1" x14ac:dyDescent="0.2">
      <c r="A146" s="27"/>
      <c r="C146" s="21"/>
      <c r="D146" s="12"/>
      <c r="E146" s="12"/>
      <c r="F146" s="12"/>
      <c r="G146" s="12"/>
      <c r="H146" s="12"/>
      <c r="I146" s="12"/>
      <c r="J146" s="12"/>
      <c r="K146" s="12"/>
      <c r="L146" s="12"/>
      <c r="M146" s="12"/>
      <c r="N146" s="12"/>
      <c r="O146" s="12"/>
      <c r="P146" s="12"/>
      <c r="AK146" s="12"/>
      <c r="AP146" s="12">
        <f>AP$5/$E$105</f>
        <v>0</v>
      </c>
      <c r="AQ146" s="12">
        <f>(2*AP195)/($E$106-(AQ$107-$C146))</f>
        <v>0</v>
      </c>
      <c r="AR146" s="12"/>
      <c r="AS146" s="12"/>
      <c r="AT146" s="12"/>
      <c r="AU146" s="12"/>
      <c r="AV146" s="12"/>
      <c r="AW146" s="12"/>
      <c r="AX146" s="12"/>
      <c r="AY146" s="12"/>
      <c r="AZ146" s="12"/>
      <c r="BA146" s="12"/>
      <c r="BB146" s="12"/>
    </row>
    <row r="147" spans="1:55" outlineLevel="1" x14ac:dyDescent="0.2">
      <c r="A147" s="27"/>
      <c r="C147" s="21">
        <f>C141+1</f>
        <v>2049</v>
      </c>
      <c r="D147" s="12"/>
      <c r="E147" s="12"/>
      <c r="F147" s="12"/>
      <c r="G147" s="12"/>
      <c r="H147" s="12"/>
      <c r="I147" s="12"/>
      <c r="J147" s="12"/>
      <c r="K147" s="12"/>
      <c r="L147" s="12"/>
      <c r="M147" s="12"/>
      <c r="N147" s="12"/>
      <c r="O147" s="12"/>
      <c r="P147" s="12"/>
      <c r="AQ147" s="12">
        <f>AQ$5/$E$105</f>
        <v>0</v>
      </c>
      <c r="AR147" s="12"/>
      <c r="AS147" s="12"/>
      <c r="AT147" s="12"/>
      <c r="AU147" s="12"/>
      <c r="AV147" s="12"/>
      <c r="AW147" s="12"/>
      <c r="AX147" s="12"/>
      <c r="AY147" s="12"/>
      <c r="AZ147" s="12"/>
      <c r="BA147" s="12"/>
      <c r="BB147" s="12"/>
      <c r="BC147" s="12"/>
    </row>
    <row r="148" spans="1:55" outlineLevel="1" x14ac:dyDescent="0.2">
      <c r="A148" s="27"/>
      <c r="C148" s="3" t="s">
        <v>38</v>
      </c>
      <c r="D148" s="15">
        <f t="shared" ref="D148:AQ148" si="107">SUM(D108:D147)</f>
        <v>0</v>
      </c>
      <c r="E148" s="15">
        <f t="shared" si="107"/>
        <v>0</v>
      </c>
      <c r="F148" s="15">
        <f t="shared" si="107"/>
        <v>0</v>
      </c>
      <c r="G148" s="15">
        <f t="shared" si="107"/>
        <v>0</v>
      </c>
      <c r="H148" s="15">
        <f t="shared" si="107"/>
        <v>0</v>
      </c>
      <c r="I148" s="15">
        <f t="shared" si="107"/>
        <v>0</v>
      </c>
      <c r="J148" s="15">
        <f t="shared" si="107"/>
        <v>0</v>
      </c>
      <c r="K148" s="15">
        <f t="shared" si="107"/>
        <v>0</v>
      </c>
      <c r="L148" s="15">
        <f t="shared" si="107"/>
        <v>0</v>
      </c>
      <c r="M148" s="15">
        <f t="shared" si="107"/>
        <v>0</v>
      </c>
      <c r="N148" s="15">
        <f t="shared" si="107"/>
        <v>0</v>
      </c>
      <c r="O148" s="15">
        <f t="shared" si="107"/>
        <v>0</v>
      </c>
      <c r="P148" s="15">
        <f t="shared" si="107"/>
        <v>0</v>
      </c>
      <c r="Q148" s="15">
        <f t="shared" si="107"/>
        <v>0</v>
      </c>
      <c r="R148" s="15">
        <f t="shared" si="107"/>
        <v>0</v>
      </c>
      <c r="S148" s="15">
        <f t="shared" si="107"/>
        <v>0</v>
      </c>
      <c r="T148" s="15">
        <f t="shared" si="107"/>
        <v>0</v>
      </c>
      <c r="U148" s="15">
        <f t="shared" si="107"/>
        <v>0</v>
      </c>
      <c r="V148" s="15">
        <f t="shared" si="107"/>
        <v>0</v>
      </c>
      <c r="W148" s="15">
        <f t="shared" si="107"/>
        <v>0</v>
      </c>
      <c r="X148" s="15">
        <f t="shared" si="107"/>
        <v>0</v>
      </c>
      <c r="Y148" s="15">
        <f t="shared" si="107"/>
        <v>0</v>
      </c>
      <c r="Z148" s="15">
        <f t="shared" si="107"/>
        <v>0</v>
      </c>
      <c r="AA148" s="15">
        <f t="shared" si="107"/>
        <v>0</v>
      </c>
      <c r="AB148" s="15">
        <f t="shared" si="107"/>
        <v>0</v>
      </c>
      <c r="AC148" s="15">
        <f t="shared" si="107"/>
        <v>0</v>
      </c>
      <c r="AD148" s="15">
        <f t="shared" si="107"/>
        <v>0</v>
      </c>
      <c r="AE148" s="15">
        <f t="shared" si="107"/>
        <v>0</v>
      </c>
      <c r="AF148" s="15">
        <f t="shared" si="107"/>
        <v>0</v>
      </c>
      <c r="AG148" s="15">
        <f t="shared" si="107"/>
        <v>0</v>
      </c>
      <c r="AH148" s="15">
        <f t="shared" si="107"/>
        <v>0</v>
      </c>
      <c r="AI148" s="15">
        <f t="shared" si="107"/>
        <v>0</v>
      </c>
      <c r="AJ148" s="15">
        <f t="shared" si="107"/>
        <v>0</v>
      </c>
      <c r="AK148" s="15">
        <f t="shared" si="107"/>
        <v>0</v>
      </c>
      <c r="AL148" s="15">
        <f t="shared" si="107"/>
        <v>0</v>
      </c>
      <c r="AM148" s="15">
        <f t="shared" si="107"/>
        <v>0</v>
      </c>
      <c r="AN148" s="15">
        <f t="shared" si="107"/>
        <v>0</v>
      </c>
      <c r="AO148" s="15">
        <f t="shared" si="107"/>
        <v>0</v>
      </c>
      <c r="AP148" s="15">
        <f t="shared" si="107"/>
        <v>0</v>
      </c>
      <c r="AQ148" s="15">
        <f t="shared" si="107"/>
        <v>0</v>
      </c>
    </row>
    <row r="149" spans="1:55" outlineLevel="1" x14ac:dyDescent="0.2">
      <c r="A149" s="27"/>
      <c r="C149" s="17"/>
      <c r="D149" s="16"/>
      <c r="E149" s="16"/>
      <c r="F149" s="16"/>
      <c r="G149" s="16"/>
      <c r="H149" s="16"/>
      <c r="I149" s="16"/>
      <c r="J149" s="16"/>
      <c r="K149" s="16"/>
      <c r="L149" s="16"/>
      <c r="M149" s="16"/>
      <c r="N149" s="16"/>
      <c r="O149" s="16"/>
    </row>
    <row r="150" spans="1:55" outlineLevel="1" x14ac:dyDescent="0.2">
      <c r="A150" s="27"/>
      <c r="C150" s="22" t="s">
        <v>34</v>
      </c>
      <c r="D150" s="12"/>
      <c r="E150" s="12"/>
      <c r="F150" s="12"/>
      <c r="G150" s="12"/>
      <c r="I150" s="12"/>
      <c r="J150" s="12"/>
      <c r="K150" s="12"/>
      <c r="L150" s="12"/>
      <c r="M150" s="12"/>
      <c r="N150" s="12"/>
      <c r="O150" s="12"/>
    </row>
    <row r="151" spans="1:55" outlineLevel="1" x14ac:dyDescent="0.2">
      <c r="A151" s="27"/>
      <c r="C151" s="19"/>
      <c r="D151" s="18">
        <f>'Peňažné toky projektu'!$B$18</f>
        <v>2015</v>
      </c>
      <c r="E151" s="18">
        <f t="shared" ref="E151:AK151" si="108">D151+1</f>
        <v>2016</v>
      </c>
      <c r="F151" s="18">
        <f t="shared" si="108"/>
        <v>2017</v>
      </c>
      <c r="G151" s="18">
        <f t="shared" si="108"/>
        <v>2018</v>
      </c>
      <c r="H151" s="18">
        <f t="shared" si="108"/>
        <v>2019</v>
      </c>
      <c r="I151" s="18">
        <f t="shared" si="108"/>
        <v>2020</v>
      </c>
      <c r="J151" s="18">
        <f t="shared" si="108"/>
        <v>2021</v>
      </c>
      <c r="K151" s="18">
        <f t="shared" si="108"/>
        <v>2022</v>
      </c>
      <c r="L151" s="18">
        <f t="shared" si="108"/>
        <v>2023</v>
      </c>
      <c r="M151" s="18">
        <f t="shared" si="108"/>
        <v>2024</v>
      </c>
      <c r="N151" s="18">
        <f t="shared" si="108"/>
        <v>2025</v>
      </c>
      <c r="O151" s="18">
        <f t="shared" si="108"/>
        <v>2026</v>
      </c>
      <c r="P151" s="18">
        <f t="shared" si="108"/>
        <v>2027</v>
      </c>
      <c r="Q151" s="18">
        <f t="shared" si="108"/>
        <v>2028</v>
      </c>
      <c r="R151" s="18">
        <f t="shared" si="108"/>
        <v>2029</v>
      </c>
      <c r="S151" s="18">
        <f t="shared" si="108"/>
        <v>2030</v>
      </c>
      <c r="T151" s="18">
        <f t="shared" si="108"/>
        <v>2031</v>
      </c>
      <c r="U151" s="18">
        <f t="shared" si="108"/>
        <v>2032</v>
      </c>
      <c r="V151" s="18">
        <f t="shared" si="108"/>
        <v>2033</v>
      </c>
      <c r="W151" s="18">
        <f t="shared" si="108"/>
        <v>2034</v>
      </c>
      <c r="X151" s="18">
        <f t="shared" si="108"/>
        <v>2035</v>
      </c>
      <c r="Y151" s="18">
        <f t="shared" si="108"/>
        <v>2036</v>
      </c>
      <c r="Z151" s="18">
        <f t="shared" si="108"/>
        <v>2037</v>
      </c>
      <c r="AA151" s="18">
        <f t="shared" si="108"/>
        <v>2038</v>
      </c>
      <c r="AB151" s="18">
        <f t="shared" si="108"/>
        <v>2039</v>
      </c>
      <c r="AC151" s="18">
        <f t="shared" si="108"/>
        <v>2040</v>
      </c>
      <c r="AD151" s="18">
        <f t="shared" si="108"/>
        <v>2041</v>
      </c>
      <c r="AE151" s="18">
        <f t="shared" si="108"/>
        <v>2042</v>
      </c>
      <c r="AF151" s="18">
        <f t="shared" si="108"/>
        <v>2043</v>
      </c>
      <c r="AG151" s="18">
        <f t="shared" si="108"/>
        <v>2044</v>
      </c>
      <c r="AH151" s="18">
        <f t="shared" si="108"/>
        <v>2045</v>
      </c>
      <c r="AI151" s="18">
        <f t="shared" si="108"/>
        <v>2046</v>
      </c>
      <c r="AJ151" s="18">
        <f t="shared" si="108"/>
        <v>2047</v>
      </c>
      <c r="AK151" s="18">
        <f t="shared" si="108"/>
        <v>2048</v>
      </c>
      <c r="AL151" s="18">
        <f t="shared" ref="AL151" si="109">AK151+1</f>
        <v>2049</v>
      </c>
      <c r="AM151" s="18">
        <f t="shared" ref="AM151" si="110">AL151+1</f>
        <v>2050</v>
      </c>
      <c r="AN151" s="18">
        <f t="shared" ref="AN151" si="111">AM151+1</f>
        <v>2051</v>
      </c>
      <c r="AO151" s="18">
        <f t="shared" ref="AO151" si="112">AN151+1</f>
        <v>2052</v>
      </c>
      <c r="AP151" s="18">
        <f t="shared" ref="AP151" si="113">AO151+1</f>
        <v>2053</v>
      </c>
      <c r="AQ151" s="18">
        <f t="shared" ref="AQ151" si="114">AP151+1</f>
        <v>2054</v>
      </c>
    </row>
    <row r="152" spans="1:55" outlineLevel="1" x14ac:dyDescent="0.2">
      <c r="A152" s="27"/>
      <c r="C152" s="21">
        <f>D151</f>
        <v>2015</v>
      </c>
      <c r="D152" s="12">
        <f>D$5-D108</f>
        <v>0</v>
      </c>
      <c r="E152" s="12">
        <f t="shared" ref="E152:L152" si="115">D152-E108</f>
        <v>0</v>
      </c>
      <c r="F152" s="12">
        <f t="shared" si="115"/>
        <v>0</v>
      </c>
      <c r="G152" s="12">
        <f t="shared" si="115"/>
        <v>0</v>
      </c>
      <c r="H152" s="12">
        <f t="shared" si="115"/>
        <v>0</v>
      </c>
      <c r="I152" s="12">
        <f t="shared" si="115"/>
        <v>0</v>
      </c>
      <c r="J152" s="12">
        <f t="shared" si="115"/>
        <v>0</v>
      </c>
      <c r="K152" s="12">
        <f t="shared" si="115"/>
        <v>0</v>
      </c>
      <c r="L152" s="12">
        <f t="shared" si="115"/>
        <v>0</v>
      </c>
      <c r="M152" s="12"/>
      <c r="N152" s="12"/>
      <c r="O152" s="12"/>
      <c r="P152" s="12"/>
      <c r="Q152" s="12"/>
      <c r="R152" s="12"/>
    </row>
    <row r="153" spans="1:55" outlineLevel="1" x14ac:dyDescent="0.2">
      <c r="A153" s="27"/>
      <c r="C153" s="21">
        <f>C152+1</f>
        <v>2016</v>
      </c>
      <c r="D153" s="12"/>
      <c r="E153" s="12">
        <f>E$5-E109</f>
        <v>0</v>
      </c>
      <c r="F153" s="12">
        <f t="shared" ref="F153:M153" si="116">E153-F109</f>
        <v>0</v>
      </c>
      <c r="G153" s="12">
        <f t="shared" si="116"/>
        <v>0</v>
      </c>
      <c r="H153" s="12">
        <f t="shared" si="116"/>
        <v>0</v>
      </c>
      <c r="I153" s="12">
        <f t="shared" si="116"/>
        <v>0</v>
      </c>
      <c r="J153" s="12">
        <f t="shared" si="116"/>
        <v>0</v>
      </c>
      <c r="K153" s="12">
        <f t="shared" si="116"/>
        <v>0</v>
      </c>
      <c r="L153" s="12">
        <f t="shared" si="116"/>
        <v>0</v>
      </c>
      <c r="M153" s="12">
        <f t="shared" si="116"/>
        <v>0</v>
      </c>
      <c r="N153" s="12"/>
      <c r="O153" s="12"/>
      <c r="P153" s="12"/>
    </row>
    <row r="154" spans="1:55" outlineLevel="1" x14ac:dyDescent="0.2">
      <c r="A154" s="27"/>
      <c r="C154" s="21">
        <f t="shared" ref="C154:C191" si="117">C153+1</f>
        <v>2017</v>
      </c>
      <c r="D154" s="12"/>
      <c r="E154" s="12"/>
      <c r="F154" s="12">
        <f>F$5-F110</f>
        <v>0</v>
      </c>
      <c r="G154" s="12">
        <f t="shared" ref="G154:N154" si="118">F154-G110</f>
        <v>0</v>
      </c>
      <c r="H154" s="12">
        <f t="shared" si="118"/>
        <v>0</v>
      </c>
      <c r="I154" s="12">
        <f t="shared" si="118"/>
        <v>0</v>
      </c>
      <c r="J154" s="12">
        <f t="shared" si="118"/>
        <v>0</v>
      </c>
      <c r="K154" s="12">
        <f t="shared" si="118"/>
        <v>0</v>
      </c>
      <c r="L154" s="12">
        <f t="shared" si="118"/>
        <v>0</v>
      </c>
      <c r="M154" s="12">
        <f t="shared" si="118"/>
        <v>0</v>
      </c>
      <c r="N154" s="12">
        <f t="shared" si="118"/>
        <v>0</v>
      </c>
      <c r="O154" s="12"/>
      <c r="P154" s="12"/>
      <c r="Q154" s="12"/>
    </row>
    <row r="155" spans="1:55" outlineLevel="1" x14ac:dyDescent="0.2">
      <c r="A155" s="27"/>
      <c r="C155" s="21">
        <f t="shared" si="117"/>
        <v>2018</v>
      </c>
      <c r="D155" s="12"/>
      <c r="E155" s="12"/>
      <c r="F155" s="12"/>
      <c r="G155" s="12">
        <f>G$5-G111</f>
        <v>0</v>
      </c>
      <c r="H155" s="12">
        <f t="shared" ref="H155:O155" si="119">G155-H111</f>
        <v>0</v>
      </c>
      <c r="I155" s="12">
        <f t="shared" si="119"/>
        <v>0</v>
      </c>
      <c r="J155" s="12">
        <f t="shared" si="119"/>
        <v>0</v>
      </c>
      <c r="K155" s="12">
        <f t="shared" si="119"/>
        <v>0</v>
      </c>
      <c r="L155" s="12">
        <f t="shared" si="119"/>
        <v>0</v>
      </c>
      <c r="M155" s="12">
        <f t="shared" si="119"/>
        <v>0</v>
      </c>
      <c r="N155" s="12">
        <f t="shared" si="119"/>
        <v>0</v>
      </c>
      <c r="O155" s="12">
        <f t="shared" si="119"/>
        <v>0</v>
      </c>
      <c r="P155" s="12"/>
      <c r="Q155" s="12"/>
      <c r="R155" s="12"/>
    </row>
    <row r="156" spans="1:55" outlineLevel="1" x14ac:dyDescent="0.2">
      <c r="A156" s="27"/>
      <c r="C156" s="21">
        <f t="shared" si="117"/>
        <v>2019</v>
      </c>
      <c r="D156" s="12"/>
      <c r="E156" s="12"/>
      <c r="F156" s="12"/>
      <c r="G156" s="12"/>
      <c r="H156" s="12">
        <f>H$5-H112</f>
        <v>0</v>
      </c>
      <c r="I156" s="12">
        <f t="shared" ref="I156:P156" si="120">H156-I112</f>
        <v>0</v>
      </c>
      <c r="J156" s="12">
        <f t="shared" si="120"/>
        <v>0</v>
      </c>
      <c r="K156" s="12">
        <f t="shared" si="120"/>
        <v>0</v>
      </c>
      <c r="L156" s="12">
        <f t="shared" si="120"/>
        <v>0</v>
      </c>
      <c r="M156" s="12">
        <f t="shared" si="120"/>
        <v>0</v>
      </c>
      <c r="N156" s="12">
        <f t="shared" si="120"/>
        <v>0</v>
      </c>
      <c r="O156" s="12">
        <f t="shared" si="120"/>
        <v>0</v>
      </c>
      <c r="P156" s="12">
        <f t="shared" si="120"/>
        <v>0</v>
      </c>
      <c r="Q156" s="12"/>
      <c r="R156" s="12"/>
      <c r="S156" s="12"/>
    </row>
    <row r="157" spans="1:55" outlineLevel="1" x14ac:dyDescent="0.2">
      <c r="A157" s="27"/>
      <c r="C157" s="21">
        <f t="shared" si="117"/>
        <v>2020</v>
      </c>
      <c r="I157" s="12">
        <f>I$5-I113</f>
        <v>0</v>
      </c>
      <c r="J157" s="12">
        <f t="shared" ref="J157:Q157" si="121">I157-J113</f>
        <v>0</v>
      </c>
      <c r="K157" s="12">
        <f t="shared" si="121"/>
        <v>0</v>
      </c>
      <c r="L157" s="12">
        <f t="shared" si="121"/>
        <v>0</v>
      </c>
      <c r="M157" s="12">
        <f t="shared" si="121"/>
        <v>0</v>
      </c>
      <c r="N157" s="12">
        <f t="shared" si="121"/>
        <v>0</v>
      </c>
      <c r="O157" s="12">
        <f t="shared" si="121"/>
        <v>0</v>
      </c>
      <c r="P157" s="12">
        <f t="shared" si="121"/>
        <v>0</v>
      </c>
      <c r="Q157" s="12">
        <f t="shared" si="121"/>
        <v>0</v>
      </c>
      <c r="R157" s="12"/>
      <c r="S157" s="12"/>
      <c r="T157" s="12"/>
    </row>
    <row r="158" spans="1:55" outlineLevel="1" x14ac:dyDescent="0.2">
      <c r="A158" s="27"/>
      <c r="C158" s="21">
        <f t="shared" si="117"/>
        <v>2021</v>
      </c>
      <c r="J158" s="12">
        <f>J$5-J114</f>
        <v>0</v>
      </c>
      <c r="K158" s="12">
        <f t="shared" ref="K158:R158" si="122">J158-K114</f>
        <v>0</v>
      </c>
      <c r="L158" s="12">
        <f t="shared" si="122"/>
        <v>0</v>
      </c>
      <c r="M158" s="12">
        <f t="shared" si="122"/>
        <v>0</v>
      </c>
      <c r="N158" s="12">
        <f t="shared" si="122"/>
        <v>0</v>
      </c>
      <c r="O158" s="12">
        <f t="shared" si="122"/>
        <v>0</v>
      </c>
      <c r="P158" s="12">
        <f t="shared" si="122"/>
        <v>0</v>
      </c>
      <c r="Q158" s="12">
        <f t="shared" si="122"/>
        <v>0</v>
      </c>
      <c r="R158" s="12">
        <f t="shared" si="122"/>
        <v>0</v>
      </c>
      <c r="S158" s="12"/>
      <c r="T158" s="12"/>
      <c r="U158" s="12"/>
    </row>
    <row r="159" spans="1:55" outlineLevel="1" x14ac:dyDescent="0.2">
      <c r="A159" s="27"/>
      <c r="C159" s="21">
        <f t="shared" si="117"/>
        <v>2022</v>
      </c>
      <c r="K159" s="12">
        <f>K$5-K115</f>
        <v>0</v>
      </c>
      <c r="L159" s="12">
        <f t="shared" ref="L159:S159" si="123">K159-L115</f>
        <v>0</v>
      </c>
      <c r="M159" s="12">
        <f t="shared" si="123"/>
        <v>0</v>
      </c>
      <c r="N159" s="12">
        <f t="shared" si="123"/>
        <v>0</v>
      </c>
      <c r="O159" s="12">
        <f t="shared" si="123"/>
        <v>0</v>
      </c>
      <c r="P159" s="12">
        <f t="shared" si="123"/>
        <v>0</v>
      </c>
      <c r="Q159" s="12">
        <f t="shared" si="123"/>
        <v>0</v>
      </c>
      <c r="R159" s="12">
        <f t="shared" si="123"/>
        <v>0</v>
      </c>
      <c r="S159" s="12">
        <f t="shared" si="123"/>
        <v>0</v>
      </c>
      <c r="T159" s="12"/>
      <c r="U159" s="12"/>
      <c r="V159" s="12"/>
    </row>
    <row r="160" spans="1:55" outlineLevel="1" x14ac:dyDescent="0.2">
      <c r="A160" s="27"/>
      <c r="C160" s="21">
        <f t="shared" si="117"/>
        <v>2023</v>
      </c>
      <c r="L160" s="12">
        <f>L$5-L116</f>
        <v>0</v>
      </c>
      <c r="M160" s="12">
        <f t="shared" ref="M160:T160" si="124">L160-M116</f>
        <v>0</v>
      </c>
      <c r="N160" s="12">
        <f t="shared" si="124"/>
        <v>0</v>
      </c>
      <c r="O160" s="12">
        <f t="shared" si="124"/>
        <v>0</v>
      </c>
      <c r="P160" s="12">
        <f t="shared" si="124"/>
        <v>0</v>
      </c>
      <c r="Q160" s="12">
        <f t="shared" si="124"/>
        <v>0</v>
      </c>
      <c r="R160" s="12">
        <f t="shared" si="124"/>
        <v>0</v>
      </c>
      <c r="S160" s="12">
        <f t="shared" si="124"/>
        <v>0</v>
      </c>
      <c r="T160" s="12">
        <f t="shared" si="124"/>
        <v>0</v>
      </c>
      <c r="U160" s="12"/>
      <c r="V160" s="12"/>
      <c r="W160" s="12"/>
    </row>
    <row r="161" spans="1:44" outlineLevel="1" x14ac:dyDescent="0.2">
      <c r="A161" s="27"/>
      <c r="C161" s="21">
        <f t="shared" si="117"/>
        <v>2024</v>
      </c>
      <c r="M161" s="12">
        <f>M$5-M117</f>
        <v>0</v>
      </c>
      <c r="N161" s="12">
        <f t="shared" ref="N161:U161" si="125">M161-N117</f>
        <v>0</v>
      </c>
      <c r="O161" s="12">
        <f t="shared" si="125"/>
        <v>0</v>
      </c>
      <c r="P161" s="12">
        <f t="shared" si="125"/>
        <v>0</v>
      </c>
      <c r="Q161" s="12">
        <f t="shared" si="125"/>
        <v>0</v>
      </c>
      <c r="R161" s="12">
        <f t="shared" si="125"/>
        <v>0</v>
      </c>
      <c r="S161" s="12">
        <f t="shared" si="125"/>
        <v>0</v>
      </c>
      <c r="T161" s="12">
        <f t="shared" si="125"/>
        <v>0</v>
      </c>
      <c r="U161" s="12">
        <f t="shared" si="125"/>
        <v>0</v>
      </c>
      <c r="V161" s="12"/>
      <c r="W161" s="12"/>
      <c r="X161" s="12"/>
    </row>
    <row r="162" spans="1:44" outlineLevel="1" x14ac:dyDescent="0.2">
      <c r="A162" s="27"/>
      <c r="C162" s="21">
        <f t="shared" si="117"/>
        <v>2025</v>
      </c>
      <c r="N162" s="12">
        <f>N$5-N118</f>
        <v>0</v>
      </c>
      <c r="O162" s="12">
        <f t="shared" ref="O162:V162" si="126">N162-O118</f>
        <v>0</v>
      </c>
      <c r="P162" s="12">
        <f t="shared" si="126"/>
        <v>0</v>
      </c>
      <c r="Q162" s="12">
        <f t="shared" si="126"/>
        <v>0</v>
      </c>
      <c r="R162" s="12">
        <f t="shared" si="126"/>
        <v>0</v>
      </c>
      <c r="S162" s="12">
        <f t="shared" si="126"/>
        <v>0</v>
      </c>
      <c r="T162" s="12">
        <f t="shared" si="126"/>
        <v>0</v>
      </c>
      <c r="U162" s="12">
        <f t="shared" si="126"/>
        <v>0</v>
      </c>
      <c r="V162" s="12">
        <f t="shared" si="126"/>
        <v>0</v>
      </c>
      <c r="W162" s="12"/>
      <c r="X162" s="12"/>
      <c r="Y162" s="12"/>
    </row>
    <row r="163" spans="1:44" outlineLevel="1" x14ac:dyDescent="0.2">
      <c r="A163" s="27"/>
      <c r="C163" s="21">
        <f t="shared" si="117"/>
        <v>2026</v>
      </c>
      <c r="O163" s="12">
        <f>O$5-O119</f>
        <v>0</v>
      </c>
      <c r="P163" s="12">
        <f t="shared" ref="P163:W163" si="127">O163-P119</f>
        <v>0</v>
      </c>
      <c r="Q163" s="12">
        <f t="shared" si="127"/>
        <v>0</v>
      </c>
      <c r="R163" s="12">
        <f t="shared" si="127"/>
        <v>0</v>
      </c>
      <c r="S163" s="12">
        <f t="shared" si="127"/>
        <v>0</v>
      </c>
      <c r="T163" s="12">
        <f t="shared" si="127"/>
        <v>0</v>
      </c>
      <c r="U163" s="12">
        <f t="shared" si="127"/>
        <v>0</v>
      </c>
      <c r="V163" s="12">
        <f t="shared" si="127"/>
        <v>0</v>
      </c>
      <c r="W163" s="12">
        <f t="shared" si="127"/>
        <v>0</v>
      </c>
      <c r="X163" s="12"/>
      <c r="Y163" s="12"/>
      <c r="Z163" s="12"/>
    </row>
    <row r="164" spans="1:44" outlineLevel="1" x14ac:dyDescent="0.2">
      <c r="A164" s="27"/>
      <c r="C164" s="21">
        <f t="shared" si="117"/>
        <v>2027</v>
      </c>
      <c r="P164" s="12">
        <f>P$5-P120</f>
        <v>0</v>
      </c>
      <c r="Q164" s="12">
        <f t="shared" ref="Q164:X164" si="128">P164-Q120</f>
        <v>0</v>
      </c>
      <c r="R164" s="12">
        <f t="shared" si="128"/>
        <v>0</v>
      </c>
      <c r="S164" s="12">
        <f t="shared" si="128"/>
        <v>0</v>
      </c>
      <c r="T164" s="12">
        <f t="shared" si="128"/>
        <v>0</v>
      </c>
      <c r="U164" s="12">
        <f t="shared" si="128"/>
        <v>0</v>
      </c>
      <c r="V164" s="12">
        <f t="shared" si="128"/>
        <v>0</v>
      </c>
      <c r="W164" s="12">
        <f t="shared" si="128"/>
        <v>0</v>
      </c>
      <c r="X164" s="12">
        <f t="shared" si="128"/>
        <v>0</v>
      </c>
      <c r="Y164" s="12"/>
      <c r="Z164" s="12"/>
      <c r="AA164" s="12"/>
    </row>
    <row r="165" spans="1:44" outlineLevel="1" x14ac:dyDescent="0.2">
      <c r="A165" s="27"/>
      <c r="C165" s="21">
        <f t="shared" si="117"/>
        <v>2028</v>
      </c>
      <c r="Q165" s="12">
        <f>Q$5-Q121</f>
        <v>0</v>
      </c>
      <c r="R165" s="12">
        <f t="shared" ref="R165:Y165" si="129">Q165-R121</f>
        <v>0</v>
      </c>
      <c r="S165" s="12">
        <f t="shared" si="129"/>
        <v>0</v>
      </c>
      <c r="T165" s="12">
        <f t="shared" si="129"/>
        <v>0</v>
      </c>
      <c r="U165" s="12">
        <f t="shared" si="129"/>
        <v>0</v>
      </c>
      <c r="V165" s="12">
        <f t="shared" si="129"/>
        <v>0</v>
      </c>
      <c r="W165" s="12">
        <f t="shared" si="129"/>
        <v>0</v>
      </c>
      <c r="X165" s="12">
        <f t="shared" si="129"/>
        <v>0</v>
      </c>
      <c r="Y165" s="12">
        <f t="shared" si="129"/>
        <v>0</v>
      </c>
      <c r="Z165" s="12"/>
      <c r="AA165" s="12"/>
      <c r="AB165" s="12"/>
    </row>
    <row r="166" spans="1:44" outlineLevel="1" x14ac:dyDescent="0.2">
      <c r="A166" s="27"/>
      <c r="C166" s="21">
        <f t="shared" si="117"/>
        <v>2029</v>
      </c>
      <c r="R166" s="12">
        <f>R$5-R122</f>
        <v>0</v>
      </c>
      <c r="S166" s="12">
        <f t="shared" ref="S166:Z166" si="130">R166-S122</f>
        <v>0</v>
      </c>
      <c r="T166" s="12">
        <f t="shared" si="130"/>
        <v>0</v>
      </c>
      <c r="U166" s="12">
        <f t="shared" si="130"/>
        <v>0</v>
      </c>
      <c r="V166" s="12">
        <f t="shared" si="130"/>
        <v>0</v>
      </c>
      <c r="W166" s="12">
        <f t="shared" si="130"/>
        <v>0</v>
      </c>
      <c r="X166" s="12">
        <f t="shared" si="130"/>
        <v>0</v>
      </c>
      <c r="Y166" s="12">
        <f t="shared" si="130"/>
        <v>0</v>
      </c>
      <c r="Z166" s="12">
        <f t="shared" si="130"/>
        <v>0</v>
      </c>
      <c r="AA166" s="12"/>
      <c r="AB166" s="12"/>
      <c r="AC166" s="12"/>
    </row>
    <row r="167" spans="1:44" outlineLevel="1" x14ac:dyDescent="0.2">
      <c r="A167" s="27"/>
      <c r="C167" s="21">
        <f t="shared" si="117"/>
        <v>2030</v>
      </c>
      <c r="S167" s="12">
        <f>S$5-S123</f>
        <v>0</v>
      </c>
      <c r="T167" s="12">
        <f t="shared" ref="T167:AA167" si="131">S167-T123</f>
        <v>0</v>
      </c>
      <c r="U167" s="12">
        <f t="shared" si="131"/>
        <v>0</v>
      </c>
      <c r="V167" s="12">
        <f t="shared" si="131"/>
        <v>0</v>
      </c>
      <c r="W167" s="12">
        <f t="shared" si="131"/>
        <v>0</v>
      </c>
      <c r="X167" s="12">
        <f t="shared" si="131"/>
        <v>0</v>
      </c>
      <c r="Y167" s="12">
        <f t="shared" si="131"/>
        <v>0</v>
      </c>
      <c r="Z167" s="12">
        <f t="shared" si="131"/>
        <v>0</v>
      </c>
      <c r="AA167" s="12">
        <f t="shared" si="131"/>
        <v>0</v>
      </c>
      <c r="AB167" s="12"/>
      <c r="AC167" s="12"/>
      <c r="AD167" s="12"/>
    </row>
    <row r="168" spans="1:44" outlineLevel="1" x14ac:dyDescent="0.2">
      <c r="A168" s="27"/>
      <c r="C168" s="21">
        <f t="shared" si="117"/>
        <v>2031</v>
      </c>
      <c r="T168" s="12">
        <f>T$5-T124</f>
        <v>0</v>
      </c>
      <c r="U168" s="12">
        <f t="shared" ref="U168:AB168" si="132">T168-U124</f>
        <v>0</v>
      </c>
      <c r="V168" s="12">
        <f t="shared" si="132"/>
        <v>0</v>
      </c>
      <c r="W168" s="12">
        <f t="shared" si="132"/>
        <v>0</v>
      </c>
      <c r="X168" s="12">
        <f t="shared" si="132"/>
        <v>0</v>
      </c>
      <c r="Y168" s="12">
        <f t="shared" si="132"/>
        <v>0</v>
      </c>
      <c r="Z168" s="12">
        <f t="shared" si="132"/>
        <v>0</v>
      </c>
      <c r="AA168" s="12">
        <f t="shared" si="132"/>
        <v>0</v>
      </c>
      <c r="AB168" s="12">
        <f t="shared" si="132"/>
        <v>0</v>
      </c>
      <c r="AC168" s="12"/>
      <c r="AD168" s="12"/>
      <c r="AE168" s="12"/>
    </row>
    <row r="169" spans="1:44" outlineLevel="1" x14ac:dyDescent="0.2">
      <c r="A169" s="27"/>
      <c r="C169" s="21">
        <f t="shared" si="117"/>
        <v>2032</v>
      </c>
      <c r="U169" s="12">
        <f>U$5-U125</f>
        <v>0</v>
      </c>
      <c r="V169" s="12">
        <f t="shared" ref="V169:AC169" si="133">U169-V125</f>
        <v>0</v>
      </c>
      <c r="W169" s="12">
        <f t="shared" si="133"/>
        <v>0</v>
      </c>
      <c r="X169" s="12">
        <f t="shared" si="133"/>
        <v>0</v>
      </c>
      <c r="Y169" s="12">
        <f t="shared" si="133"/>
        <v>0</v>
      </c>
      <c r="Z169" s="12">
        <f t="shared" si="133"/>
        <v>0</v>
      </c>
      <c r="AA169" s="12">
        <f t="shared" si="133"/>
        <v>0</v>
      </c>
      <c r="AB169" s="12">
        <f t="shared" si="133"/>
        <v>0</v>
      </c>
      <c r="AC169" s="12">
        <f t="shared" si="133"/>
        <v>0</v>
      </c>
      <c r="AD169" s="12"/>
      <c r="AE169" s="12"/>
      <c r="AF169" s="12"/>
    </row>
    <row r="170" spans="1:44" outlineLevel="1" x14ac:dyDescent="0.2">
      <c r="A170" s="27"/>
      <c r="C170" s="21">
        <f t="shared" si="117"/>
        <v>2033</v>
      </c>
      <c r="V170" s="12">
        <f>V$5-V126</f>
        <v>0</v>
      </c>
      <c r="W170" s="12">
        <f t="shared" ref="W170:AD170" si="134">V170-W126</f>
        <v>0</v>
      </c>
      <c r="X170" s="12">
        <f t="shared" si="134"/>
        <v>0</v>
      </c>
      <c r="Y170" s="12">
        <f t="shared" si="134"/>
        <v>0</v>
      </c>
      <c r="Z170" s="12">
        <f t="shared" si="134"/>
        <v>0</v>
      </c>
      <c r="AA170" s="12">
        <f t="shared" si="134"/>
        <v>0</v>
      </c>
      <c r="AB170" s="12">
        <f t="shared" si="134"/>
        <v>0</v>
      </c>
      <c r="AC170" s="12">
        <f t="shared" si="134"/>
        <v>0</v>
      </c>
      <c r="AD170" s="12">
        <f t="shared" si="134"/>
        <v>0</v>
      </c>
      <c r="AE170" s="12"/>
      <c r="AF170" s="12"/>
      <c r="AG170" s="12"/>
    </row>
    <row r="171" spans="1:44" outlineLevel="1" x14ac:dyDescent="0.2">
      <c r="A171" s="27"/>
      <c r="C171" s="21">
        <f t="shared" si="117"/>
        <v>2034</v>
      </c>
      <c r="W171" s="12">
        <f>W$5-W127</f>
        <v>0</v>
      </c>
      <c r="X171" s="12">
        <f t="shared" ref="X171:AE171" si="135">W171-X127</f>
        <v>0</v>
      </c>
      <c r="Y171" s="12">
        <f t="shared" si="135"/>
        <v>0</v>
      </c>
      <c r="Z171" s="12">
        <f t="shared" si="135"/>
        <v>0</v>
      </c>
      <c r="AA171" s="12">
        <f t="shared" si="135"/>
        <v>0</v>
      </c>
      <c r="AB171" s="12">
        <f t="shared" si="135"/>
        <v>0</v>
      </c>
      <c r="AC171" s="12">
        <f t="shared" si="135"/>
        <v>0</v>
      </c>
      <c r="AD171" s="12">
        <f t="shared" si="135"/>
        <v>0</v>
      </c>
      <c r="AE171" s="12">
        <f t="shared" si="135"/>
        <v>0</v>
      </c>
      <c r="AF171" s="12"/>
      <c r="AG171" s="12"/>
      <c r="AH171" s="12"/>
    </row>
    <row r="172" spans="1:44" outlineLevel="1" x14ac:dyDescent="0.2">
      <c r="A172" s="27"/>
      <c r="C172" s="21">
        <f t="shared" si="117"/>
        <v>2035</v>
      </c>
      <c r="X172" s="12">
        <f>X$5-X128</f>
        <v>0</v>
      </c>
      <c r="Y172" s="12">
        <f t="shared" ref="Y172:AF172" si="136">X172-Y128</f>
        <v>0</v>
      </c>
      <c r="Z172" s="12">
        <f t="shared" si="136"/>
        <v>0</v>
      </c>
      <c r="AA172" s="12">
        <f t="shared" si="136"/>
        <v>0</v>
      </c>
      <c r="AB172" s="12">
        <f t="shared" si="136"/>
        <v>0</v>
      </c>
      <c r="AC172" s="12">
        <f t="shared" si="136"/>
        <v>0</v>
      </c>
      <c r="AD172" s="12">
        <f t="shared" si="136"/>
        <v>0</v>
      </c>
      <c r="AE172" s="12">
        <f t="shared" si="136"/>
        <v>0</v>
      </c>
      <c r="AF172" s="12">
        <f t="shared" si="136"/>
        <v>0</v>
      </c>
      <c r="AG172" s="12"/>
      <c r="AH172" s="12"/>
      <c r="AI172" s="12"/>
    </row>
    <row r="173" spans="1:44" outlineLevel="1" x14ac:dyDescent="0.2">
      <c r="A173" s="27"/>
      <c r="C173" s="21">
        <f t="shared" si="117"/>
        <v>2036</v>
      </c>
      <c r="Y173" s="12">
        <f>Y$5-Y129</f>
        <v>0</v>
      </c>
      <c r="Z173" s="12">
        <f t="shared" ref="Z173:AG173" si="137">Y173-Z129</f>
        <v>0</v>
      </c>
      <c r="AA173" s="12">
        <f t="shared" si="137"/>
        <v>0</v>
      </c>
      <c r="AB173" s="12">
        <f t="shared" si="137"/>
        <v>0</v>
      </c>
      <c r="AC173" s="12">
        <f t="shared" si="137"/>
        <v>0</v>
      </c>
      <c r="AD173" s="12">
        <f t="shared" si="137"/>
        <v>0</v>
      </c>
      <c r="AE173" s="12">
        <f t="shared" si="137"/>
        <v>0</v>
      </c>
      <c r="AF173" s="12">
        <f t="shared" si="137"/>
        <v>0</v>
      </c>
      <c r="AG173" s="12">
        <f t="shared" si="137"/>
        <v>0</v>
      </c>
      <c r="AH173" s="12"/>
      <c r="AI173" s="12"/>
      <c r="AJ173" s="12"/>
    </row>
    <row r="174" spans="1:44" outlineLevel="1" x14ac:dyDescent="0.2">
      <c r="A174" s="27"/>
      <c r="C174" s="21">
        <f t="shared" si="117"/>
        <v>2037</v>
      </c>
      <c r="Z174" s="12">
        <f>Z$5-Z130</f>
        <v>0</v>
      </c>
      <c r="AA174" s="12">
        <f t="shared" ref="AA174:AH174" si="138">Z174-AA130</f>
        <v>0</v>
      </c>
      <c r="AB174" s="12">
        <f t="shared" si="138"/>
        <v>0</v>
      </c>
      <c r="AC174" s="12">
        <f t="shared" si="138"/>
        <v>0</v>
      </c>
      <c r="AD174" s="12">
        <f t="shared" si="138"/>
        <v>0</v>
      </c>
      <c r="AE174" s="12">
        <f t="shared" si="138"/>
        <v>0</v>
      </c>
      <c r="AF174" s="12">
        <f t="shared" si="138"/>
        <v>0</v>
      </c>
      <c r="AG174" s="12">
        <f t="shared" si="138"/>
        <v>0</v>
      </c>
      <c r="AH174" s="12">
        <f t="shared" si="138"/>
        <v>0</v>
      </c>
      <c r="AI174" s="12"/>
      <c r="AJ174" s="12"/>
      <c r="AK174" s="12"/>
      <c r="AL174" s="12"/>
      <c r="AM174" s="12"/>
      <c r="AN174" s="12"/>
      <c r="AO174" s="12"/>
      <c r="AP174" s="12"/>
    </row>
    <row r="175" spans="1:44" outlineLevel="1" x14ac:dyDescent="0.2">
      <c r="A175" s="27"/>
      <c r="C175" s="21">
        <f t="shared" si="117"/>
        <v>2038</v>
      </c>
      <c r="AA175" s="12">
        <f>AA$5-AA131</f>
        <v>0</v>
      </c>
      <c r="AB175" s="12">
        <f t="shared" ref="AB175:AI175" si="139">AA175-AB131</f>
        <v>0</v>
      </c>
      <c r="AC175" s="12">
        <f t="shared" si="139"/>
        <v>0</v>
      </c>
      <c r="AD175" s="12">
        <f t="shared" si="139"/>
        <v>0</v>
      </c>
      <c r="AE175" s="12">
        <f t="shared" si="139"/>
        <v>0</v>
      </c>
      <c r="AF175" s="12">
        <f t="shared" si="139"/>
        <v>0</v>
      </c>
      <c r="AG175" s="12">
        <f t="shared" si="139"/>
        <v>0</v>
      </c>
      <c r="AH175" s="12">
        <f t="shared" si="139"/>
        <v>0</v>
      </c>
      <c r="AI175" s="12">
        <f t="shared" si="139"/>
        <v>0</v>
      </c>
      <c r="AJ175" s="12"/>
      <c r="AK175" s="12"/>
      <c r="AL175" s="12"/>
      <c r="AM175" s="12"/>
      <c r="AN175" s="12"/>
      <c r="AO175" s="12"/>
      <c r="AP175" s="12"/>
      <c r="AQ175" s="12"/>
    </row>
    <row r="176" spans="1:44" outlineLevel="1" x14ac:dyDescent="0.2">
      <c r="A176" s="27"/>
      <c r="C176" s="21">
        <f t="shared" si="117"/>
        <v>2039</v>
      </c>
      <c r="AB176" s="12">
        <f>AB$5-AB132</f>
        <v>0</v>
      </c>
      <c r="AC176" s="12">
        <f t="shared" ref="AC176:AJ176" si="140">AB176-AC132</f>
        <v>0</v>
      </c>
      <c r="AD176" s="12">
        <f t="shared" si="140"/>
        <v>0</v>
      </c>
      <c r="AE176" s="12">
        <f t="shared" si="140"/>
        <v>0</v>
      </c>
      <c r="AF176" s="12">
        <f t="shared" si="140"/>
        <v>0</v>
      </c>
      <c r="AG176" s="12">
        <f t="shared" si="140"/>
        <v>0</v>
      </c>
      <c r="AH176" s="12">
        <f t="shared" si="140"/>
        <v>0</v>
      </c>
      <c r="AI176" s="12">
        <f t="shared" si="140"/>
        <v>0</v>
      </c>
      <c r="AJ176" s="12">
        <f t="shared" si="140"/>
        <v>0</v>
      </c>
      <c r="AK176" s="12"/>
      <c r="AL176" s="12"/>
      <c r="AM176" s="12"/>
      <c r="AN176" s="12"/>
      <c r="AO176" s="12"/>
      <c r="AP176" s="12"/>
      <c r="AQ176" s="12"/>
      <c r="AR176" s="12"/>
    </row>
    <row r="177" spans="1:54" outlineLevel="1" x14ac:dyDescent="0.2">
      <c r="A177" s="27"/>
      <c r="C177" s="21">
        <f t="shared" si="117"/>
        <v>2040</v>
      </c>
      <c r="AC177" s="12">
        <f>AC$5-AC133</f>
        <v>0</v>
      </c>
      <c r="AD177" s="12">
        <f t="shared" ref="AD177:AK177" si="141">AC177-AD133</f>
        <v>0</v>
      </c>
      <c r="AE177" s="12">
        <f t="shared" si="141"/>
        <v>0</v>
      </c>
      <c r="AF177" s="12">
        <f t="shared" si="141"/>
        <v>0</v>
      </c>
      <c r="AG177" s="12">
        <f t="shared" si="141"/>
        <v>0</v>
      </c>
      <c r="AH177" s="12">
        <f t="shared" si="141"/>
        <v>0</v>
      </c>
      <c r="AI177" s="12">
        <f t="shared" si="141"/>
        <v>0</v>
      </c>
      <c r="AJ177" s="12">
        <f t="shared" si="141"/>
        <v>0</v>
      </c>
      <c r="AK177" s="12">
        <f t="shared" si="141"/>
        <v>0</v>
      </c>
      <c r="AL177" s="12"/>
      <c r="AM177" s="12"/>
      <c r="AN177" s="12"/>
      <c r="AO177" s="12"/>
      <c r="AP177" s="12"/>
      <c r="AQ177" s="12"/>
      <c r="AR177" s="12"/>
      <c r="AS177" s="12"/>
    </row>
    <row r="178" spans="1:54" outlineLevel="1" x14ac:dyDescent="0.2">
      <c r="A178" s="27"/>
      <c r="C178" s="21">
        <f t="shared" si="117"/>
        <v>2041</v>
      </c>
      <c r="AD178" s="12">
        <f>AD$5-AD134</f>
        <v>0</v>
      </c>
      <c r="AE178" s="12">
        <f t="shared" ref="AE178:AK178" si="142">AD178-AE134</f>
        <v>0</v>
      </c>
      <c r="AF178" s="12">
        <f t="shared" si="142"/>
        <v>0</v>
      </c>
      <c r="AG178" s="12">
        <f t="shared" si="142"/>
        <v>0</v>
      </c>
      <c r="AH178" s="12">
        <f t="shared" si="142"/>
        <v>0</v>
      </c>
      <c r="AI178" s="12">
        <f t="shared" si="142"/>
        <v>0</v>
      </c>
      <c r="AJ178" s="12">
        <f t="shared" si="142"/>
        <v>0</v>
      </c>
      <c r="AK178" s="12">
        <f t="shared" si="142"/>
        <v>0</v>
      </c>
      <c r="AL178" s="12">
        <f t="shared" ref="AL178:AL183" si="143">AK178-AL134</f>
        <v>0</v>
      </c>
      <c r="AM178" s="12"/>
      <c r="AN178" s="12"/>
      <c r="AO178" s="12"/>
      <c r="AQ178" s="12"/>
      <c r="AR178" s="12"/>
      <c r="AS178" s="12"/>
      <c r="AT178" s="12"/>
    </row>
    <row r="179" spans="1:54" outlineLevel="1" x14ac:dyDescent="0.2">
      <c r="A179" s="27"/>
      <c r="C179" s="21">
        <f t="shared" si="117"/>
        <v>2042</v>
      </c>
      <c r="AE179" s="12">
        <f>AE$5-AE135</f>
        <v>0</v>
      </c>
      <c r="AF179" s="12">
        <f t="shared" ref="AF179:AK179" si="144">AE179-AF135</f>
        <v>0</v>
      </c>
      <c r="AG179" s="12">
        <f t="shared" si="144"/>
        <v>0</v>
      </c>
      <c r="AH179" s="12">
        <f t="shared" si="144"/>
        <v>0</v>
      </c>
      <c r="AI179" s="12">
        <f t="shared" si="144"/>
        <v>0</v>
      </c>
      <c r="AJ179" s="12">
        <f t="shared" si="144"/>
        <v>0</v>
      </c>
      <c r="AK179" s="12">
        <f t="shared" si="144"/>
        <v>0</v>
      </c>
      <c r="AL179" s="12">
        <f t="shared" si="143"/>
        <v>0</v>
      </c>
      <c r="AM179" s="12">
        <f t="shared" ref="AM179:AM183" si="145">AL179-AM135</f>
        <v>0</v>
      </c>
      <c r="AN179" s="12"/>
      <c r="AO179" s="12"/>
      <c r="AP179" s="12"/>
      <c r="AQ179" s="12"/>
      <c r="AR179" s="12"/>
      <c r="AS179" s="12"/>
      <c r="AT179" s="12"/>
      <c r="AU179" s="12"/>
    </row>
    <row r="180" spans="1:54" outlineLevel="1" x14ac:dyDescent="0.2">
      <c r="A180" s="27"/>
      <c r="C180" s="21">
        <f t="shared" si="117"/>
        <v>2043</v>
      </c>
      <c r="AF180" s="12">
        <f>AF$5-AF136</f>
        <v>0</v>
      </c>
      <c r="AG180" s="12">
        <f>AF180-AG136</f>
        <v>0</v>
      </c>
      <c r="AH180" s="12">
        <f>AG180-AH136</f>
        <v>0</v>
      </c>
      <c r="AI180" s="12">
        <f>AH180-AI136</f>
        <v>0</v>
      </c>
      <c r="AJ180" s="12">
        <f>AI180-AJ136</f>
        <v>0</v>
      </c>
      <c r="AK180" s="12">
        <f>AJ180-AK136</f>
        <v>0</v>
      </c>
      <c r="AL180" s="12">
        <f t="shared" si="143"/>
        <v>0</v>
      </c>
      <c r="AM180" s="12">
        <f t="shared" si="145"/>
        <v>0</v>
      </c>
      <c r="AN180" s="12">
        <f t="shared" ref="AN180:AN183" si="146">AM180-AN136</f>
        <v>0</v>
      </c>
      <c r="AO180" s="12"/>
      <c r="AP180" s="12"/>
      <c r="AQ180" s="12"/>
      <c r="AR180" s="12"/>
      <c r="AS180" s="12"/>
      <c r="AT180" s="12"/>
      <c r="AU180" s="12"/>
      <c r="AV180" s="12"/>
    </row>
    <row r="181" spans="1:54" outlineLevel="1" x14ac:dyDescent="0.2">
      <c r="A181" s="27"/>
      <c r="C181" s="21">
        <f t="shared" si="117"/>
        <v>2044</v>
      </c>
      <c r="AG181" s="12">
        <f>AG$5-AG137</f>
        <v>0</v>
      </c>
      <c r="AH181" s="12">
        <f>AG181-AH137</f>
        <v>0</v>
      </c>
      <c r="AI181" s="12">
        <f>AH181-AI137</f>
        <v>0</v>
      </c>
      <c r="AJ181" s="12">
        <f>AI181-AJ137</f>
        <v>0</v>
      </c>
      <c r="AK181" s="12">
        <f>AJ181-AK137</f>
        <v>0</v>
      </c>
      <c r="AL181" s="12">
        <f t="shared" si="143"/>
        <v>0</v>
      </c>
      <c r="AM181" s="12">
        <f t="shared" si="145"/>
        <v>0</v>
      </c>
      <c r="AN181" s="12">
        <f t="shared" si="146"/>
        <v>0</v>
      </c>
      <c r="AO181" s="12">
        <f t="shared" ref="AO181:AO183" si="147">AN181-AO137</f>
        <v>0</v>
      </c>
      <c r="AP181" s="12"/>
      <c r="AQ181" s="12"/>
      <c r="AR181" s="12"/>
      <c r="AS181" s="12"/>
      <c r="AT181" s="12"/>
      <c r="AU181" s="12"/>
      <c r="AV181" s="12"/>
      <c r="AW181" s="12"/>
    </row>
    <row r="182" spans="1:54" outlineLevel="1" x14ac:dyDescent="0.2">
      <c r="A182" s="27"/>
      <c r="C182" s="21">
        <f t="shared" si="117"/>
        <v>2045</v>
      </c>
      <c r="AH182" s="12">
        <f>AH$5-AH138</f>
        <v>0</v>
      </c>
      <c r="AI182" s="12">
        <f>AH182-AI138</f>
        <v>0</v>
      </c>
      <c r="AJ182" s="12">
        <f>AI182-AJ138</f>
        <v>0</v>
      </c>
      <c r="AK182" s="12">
        <f>AJ182-AK138</f>
        <v>0</v>
      </c>
      <c r="AL182" s="12">
        <f t="shared" si="143"/>
        <v>0</v>
      </c>
      <c r="AM182" s="12">
        <f t="shared" si="145"/>
        <v>0</v>
      </c>
      <c r="AN182" s="12">
        <f t="shared" si="146"/>
        <v>0</v>
      </c>
      <c r="AO182" s="12">
        <f t="shared" si="147"/>
        <v>0</v>
      </c>
      <c r="AP182" s="12">
        <f t="shared" ref="AP182:AQ184" si="148">AO182-AP138</f>
        <v>0</v>
      </c>
      <c r="AQ182" s="12"/>
      <c r="AR182" s="12"/>
      <c r="AS182" s="12"/>
      <c r="AT182" s="12"/>
      <c r="AU182" s="12"/>
      <c r="AV182" s="12"/>
      <c r="AW182" s="12"/>
      <c r="AX182" s="12"/>
    </row>
    <row r="183" spans="1:54" outlineLevel="1" x14ac:dyDescent="0.2">
      <c r="A183" s="27"/>
      <c r="C183" s="21">
        <f t="shared" si="117"/>
        <v>2046</v>
      </c>
      <c r="AI183" s="12">
        <f>AI$5-AI139</f>
        <v>0</v>
      </c>
      <c r="AJ183" s="12">
        <f>AI183-AJ139</f>
        <v>0</v>
      </c>
      <c r="AK183" s="12">
        <f>AJ183-AK139</f>
        <v>0</v>
      </c>
      <c r="AL183" s="12">
        <f t="shared" si="143"/>
        <v>0</v>
      </c>
      <c r="AM183" s="12">
        <f t="shared" si="145"/>
        <v>0</v>
      </c>
      <c r="AN183" s="12">
        <f t="shared" si="146"/>
        <v>0</v>
      </c>
      <c r="AO183" s="12">
        <f t="shared" si="147"/>
        <v>0</v>
      </c>
      <c r="AP183" s="12">
        <f t="shared" si="148"/>
        <v>0</v>
      </c>
      <c r="AQ183" s="12">
        <f t="shared" si="148"/>
        <v>0</v>
      </c>
      <c r="AR183" s="12"/>
      <c r="AS183" s="12"/>
      <c r="AT183" s="12"/>
      <c r="AU183" s="12"/>
      <c r="AV183" s="12"/>
      <c r="AW183" s="12"/>
      <c r="AX183" s="12"/>
      <c r="AY183" s="12"/>
    </row>
    <row r="184" spans="1:54" outlineLevel="1" x14ac:dyDescent="0.2">
      <c r="A184" s="27"/>
      <c r="C184" s="21">
        <f t="shared" si="117"/>
        <v>2047</v>
      </c>
      <c r="AJ184" s="12">
        <f>AJ$5-AJ140</f>
        <v>0</v>
      </c>
      <c r="AK184" s="12">
        <f t="shared" ref="AK184:AP184" si="149">AJ184-AK140</f>
        <v>0</v>
      </c>
      <c r="AL184" s="12">
        <f t="shared" si="149"/>
        <v>0</v>
      </c>
      <c r="AM184" s="12">
        <f t="shared" si="149"/>
        <v>0</v>
      </c>
      <c r="AN184" s="12">
        <f t="shared" si="149"/>
        <v>0</v>
      </c>
      <c r="AO184" s="12">
        <f t="shared" si="149"/>
        <v>0</v>
      </c>
      <c r="AP184" s="12">
        <f t="shared" si="149"/>
        <v>0</v>
      </c>
      <c r="AQ184" s="12">
        <f t="shared" si="148"/>
        <v>0</v>
      </c>
      <c r="AR184" s="12"/>
      <c r="AS184" s="12"/>
      <c r="AT184" s="12"/>
      <c r="AU184" s="12"/>
      <c r="AV184" s="12"/>
      <c r="AW184" s="12"/>
      <c r="AX184" s="12"/>
      <c r="AY184" s="12"/>
      <c r="AZ184" s="12"/>
    </row>
    <row r="185" spans="1:54" outlineLevel="1" x14ac:dyDescent="0.2">
      <c r="A185" s="27"/>
      <c r="C185" s="21">
        <f t="shared" si="117"/>
        <v>2048</v>
      </c>
      <c r="AK185" s="12">
        <f>AK$5-AK141</f>
        <v>0</v>
      </c>
      <c r="AL185" s="12">
        <f t="shared" ref="AL185:AQ185" si="150">AK185-AL141</f>
        <v>0</v>
      </c>
      <c r="AM185" s="12">
        <f t="shared" si="150"/>
        <v>0</v>
      </c>
      <c r="AN185" s="12">
        <f t="shared" si="150"/>
        <v>0</v>
      </c>
      <c r="AO185" s="12">
        <f t="shared" si="150"/>
        <v>0</v>
      </c>
      <c r="AP185" s="12">
        <f t="shared" si="150"/>
        <v>0</v>
      </c>
      <c r="AQ185" s="12">
        <f t="shared" si="150"/>
        <v>0</v>
      </c>
      <c r="AR185" s="12"/>
      <c r="AS185" s="12"/>
      <c r="AT185" s="12"/>
      <c r="AU185" s="12"/>
      <c r="AV185" s="12"/>
      <c r="AW185" s="12"/>
      <c r="AX185" s="12"/>
      <c r="AY185" s="12"/>
      <c r="AZ185" s="12"/>
      <c r="BA185" s="12"/>
    </row>
    <row r="186" spans="1:54" outlineLevel="1" x14ac:dyDescent="0.2">
      <c r="A186" s="27"/>
      <c r="C186" s="21">
        <f t="shared" si="117"/>
        <v>2049</v>
      </c>
      <c r="AK186" s="12"/>
      <c r="AL186" s="12">
        <f>AL$5-AL142</f>
        <v>0</v>
      </c>
      <c r="AM186" s="12">
        <f>AL186-AM142</f>
        <v>0</v>
      </c>
      <c r="AN186" s="12">
        <f>AM186-AN142</f>
        <v>0</v>
      </c>
      <c r="AO186" s="12">
        <f>AN186-AO142</f>
        <v>0</v>
      </c>
      <c r="AP186" s="12">
        <f>AO186-AP142</f>
        <v>0</v>
      </c>
      <c r="AQ186" s="12">
        <f>AP186-AQ142</f>
        <v>0</v>
      </c>
      <c r="AR186" s="12"/>
      <c r="AS186" s="12"/>
      <c r="AT186" s="12"/>
      <c r="AU186" s="12"/>
      <c r="AV186" s="12"/>
      <c r="AW186" s="12"/>
      <c r="AX186" s="12"/>
      <c r="AY186" s="12"/>
      <c r="AZ186" s="12"/>
      <c r="BA186" s="12"/>
    </row>
    <row r="187" spans="1:54" outlineLevel="1" x14ac:dyDescent="0.2">
      <c r="A187" s="27"/>
      <c r="C187" s="21">
        <f t="shared" si="117"/>
        <v>2050</v>
      </c>
      <c r="AK187" s="12"/>
      <c r="AM187" s="12">
        <f>AM$5-AM143</f>
        <v>0</v>
      </c>
      <c r="AN187" s="12">
        <f>AM187-AN143</f>
        <v>0</v>
      </c>
      <c r="AO187" s="12">
        <f>AN187-AO143</f>
        <v>0</v>
      </c>
      <c r="AP187" s="12">
        <f>AO187-AP143</f>
        <v>0</v>
      </c>
      <c r="AQ187" s="12">
        <f>AP187-AQ143</f>
        <v>0</v>
      </c>
      <c r="AR187" s="12"/>
      <c r="AS187" s="12"/>
      <c r="AT187" s="12"/>
      <c r="AU187" s="12"/>
      <c r="AV187" s="12"/>
      <c r="AW187" s="12"/>
      <c r="AX187" s="12"/>
      <c r="AY187" s="12"/>
      <c r="AZ187" s="12"/>
      <c r="BA187" s="12"/>
    </row>
    <row r="188" spans="1:54" outlineLevel="1" x14ac:dyDescent="0.2">
      <c r="A188" s="27"/>
      <c r="C188" s="21">
        <f t="shared" si="117"/>
        <v>2051</v>
      </c>
      <c r="AK188" s="12"/>
      <c r="AN188" s="12">
        <f>AN$5-AN144</f>
        <v>0</v>
      </c>
      <c r="AO188" s="12">
        <f>AN188-AO144</f>
        <v>0</v>
      </c>
      <c r="AP188" s="12">
        <f>AO188-AP144</f>
        <v>0</v>
      </c>
      <c r="AQ188" s="12">
        <f>AP188-AQ144</f>
        <v>0</v>
      </c>
      <c r="AR188" s="12"/>
      <c r="AS188" s="12"/>
      <c r="AT188" s="12"/>
      <c r="AU188" s="12"/>
      <c r="AV188" s="12"/>
      <c r="AW188" s="12"/>
      <c r="AX188" s="12"/>
      <c r="AY188" s="12"/>
      <c r="AZ188" s="12"/>
      <c r="BA188" s="12"/>
    </row>
    <row r="189" spans="1:54" outlineLevel="1" x14ac:dyDescent="0.2">
      <c r="A189" s="27"/>
      <c r="C189" s="21">
        <f t="shared" si="117"/>
        <v>2052</v>
      </c>
      <c r="AK189" s="12"/>
      <c r="AO189" s="12">
        <f>AO$5-AO145</f>
        <v>0</v>
      </c>
      <c r="AP189" s="12">
        <f>AO189-AP145</f>
        <v>0</v>
      </c>
      <c r="AQ189" s="12">
        <f>AP189-AQ145</f>
        <v>0</v>
      </c>
      <c r="AR189" s="12"/>
      <c r="AS189" s="12"/>
      <c r="AT189" s="12"/>
      <c r="AU189" s="12"/>
      <c r="AV189" s="12"/>
      <c r="AW189" s="12"/>
      <c r="AX189" s="12"/>
      <c r="AY189" s="12"/>
      <c r="AZ189" s="12"/>
      <c r="BA189" s="12"/>
    </row>
    <row r="190" spans="1:54" outlineLevel="1" x14ac:dyDescent="0.2">
      <c r="A190" s="27"/>
      <c r="C190" s="21">
        <f t="shared" si="117"/>
        <v>2053</v>
      </c>
      <c r="AK190" s="12"/>
      <c r="AP190" s="12">
        <f>AP$5-AP146</f>
        <v>0</v>
      </c>
      <c r="AQ190" s="12">
        <f>AP190-AQ146</f>
        <v>0</v>
      </c>
      <c r="AR190" s="12"/>
      <c r="AS190" s="12"/>
      <c r="AT190" s="12"/>
      <c r="AU190" s="12"/>
      <c r="AV190" s="12"/>
      <c r="AW190" s="12"/>
      <c r="AX190" s="12"/>
      <c r="AY190" s="12"/>
      <c r="AZ190" s="12"/>
      <c r="BA190" s="12"/>
    </row>
    <row r="191" spans="1:54" outlineLevel="1" x14ac:dyDescent="0.2">
      <c r="A191" s="27"/>
      <c r="C191" s="21">
        <f t="shared" si="117"/>
        <v>2054</v>
      </c>
      <c r="AQ191" s="12">
        <f>AQ$5-AQ147</f>
        <v>0</v>
      </c>
      <c r="AR191" s="12"/>
      <c r="AS191" s="12"/>
      <c r="AT191" s="12"/>
      <c r="AU191" s="12"/>
      <c r="AV191" s="12"/>
      <c r="AW191" s="12"/>
      <c r="AX191" s="12"/>
      <c r="AY191" s="12"/>
      <c r="AZ191" s="12"/>
      <c r="BA191" s="12"/>
      <c r="BB191" s="12"/>
    </row>
    <row r="197" spans="3:3" x14ac:dyDescent="0.2"/>
    <row r="236" spans="3:3" x14ac:dyDescent="0.2"/>
  </sheetData>
  <sheetProtection algorithmName="SHA-512" hashValue="8Ar9pxXK1Fy+2uStN3QnYc1QKdi9dEn1/9JdEcbMX0KX1OYqBpHvy+iNoafWMvr2WF3eJn3cG3ezAjOrsNLFEQ==" saltValue="0qzCl2slTML6uyNV4pAX2g==" spinCount="100000" sheet="1" objects="1" scenarios="1"/>
  <customSheetViews>
    <customSheetView guid="{DB7D8600-7BA7-4CE3-9713-A1F8E1674C32}" scale="85" showGridLines="0" fitToPage="1" topLeftCell="A103">
      <selection activeCell="O28" sqref="O28"/>
      <pageMargins left="0.70866141732283472" right="0.70866141732283472" top="0.78740157480314965" bottom="0.78740157480314965" header="0.31496062992125984" footer="0.31496062992125984"/>
      <pageSetup paperSize="9" scale="16" orientation="landscape" r:id="rId1"/>
      <headerFooter>
        <oddHeader>&amp;RPríloha č. 3 Metodiky pre vypracovanie finančnej analýzy projektu 
Finančná Analýza</oddHeader>
      </headerFooter>
    </customSheetView>
  </customSheetViews>
  <phoneticPr fontId="0" type="noConversion"/>
  <pageMargins left="0.70866141732283472" right="0.70866141732283472" top="0.78740157480314965" bottom="0.78740157480314965" header="0.31496062992125984" footer="0.31496062992125984"/>
  <pageSetup paperSize="9" scale="16" orientation="landscape" r:id="rId2"/>
  <headerFooter>
    <oddHeader>&amp;RPríloha č. 3 Metodiky pre vypracovanie finančnej analýzy projektu 
Finančná Analýza</oddHeader>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pageSetUpPr fitToPage="1"/>
  </sheetPr>
  <dimension ref="A1:P30"/>
  <sheetViews>
    <sheetView showGridLines="0" topLeftCell="A16" zoomScale="115" zoomScaleNormal="115" workbookViewId="0">
      <selection activeCell="I39" sqref="I39"/>
    </sheetView>
  </sheetViews>
  <sheetFormatPr defaultColWidth="9.140625" defaultRowHeight="12.75" x14ac:dyDescent="0.2"/>
  <cols>
    <col min="1" max="1" width="3" style="35" customWidth="1"/>
    <col min="2" max="2" width="9.140625" style="35"/>
    <col min="3" max="3" width="38.5703125" style="35" customWidth="1"/>
    <col min="4" max="4" width="11" style="35" customWidth="1"/>
    <col min="5" max="5" width="9.140625" style="35" hidden="1" customWidth="1"/>
    <col min="6" max="6" width="12.85546875" style="35" customWidth="1"/>
    <col min="7" max="7" width="3" style="35" customWidth="1"/>
    <col min="8" max="8" width="6.85546875" style="35" customWidth="1"/>
    <col min="9" max="9" width="3" style="35" customWidth="1"/>
    <col min="10" max="10" width="9.140625" style="35"/>
    <col min="11" max="11" width="3.28515625" style="35" customWidth="1"/>
    <col min="12" max="12" width="30" style="35" customWidth="1"/>
    <col min="13" max="13" width="13.28515625" style="35" customWidth="1"/>
    <col min="14" max="14" width="0.28515625" style="35" customWidth="1"/>
    <col min="15" max="15" width="12.5703125" style="35" customWidth="1"/>
    <col min="16" max="16" width="3" style="35" customWidth="1"/>
    <col min="17" max="16384" width="9.140625" style="35"/>
  </cols>
  <sheetData>
    <row r="1" spans="1:16" s="29" customFormat="1" hidden="1" x14ac:dyDescent="0.2">
      <c r="A1" s="54"/>
      <c r="B1" s="54" t="s">
        <v>62</v>
      </c>
      <c r="C1" s="54"/>
      <c r="D1" s="97">
        <v>4</v>
      </c>
      <c r="E1" s="54"/>
      <c r="F1" s="54"/>
      <c r="G1" s="54"/>
      <c r="H1" s="54"/>
      <c r="I1" s="54"/>
      <c r="J1" s="54"/>
      <c r="K1" s="54"/>
      <c r="L1" s="95"/>
      <c r="M1" s="54"/>
      <c r="N1" s="54"/>
      <c r="O1" s="54"/>
      <c r="P1" s="54"/>
    </row>
    <row r="2" spans="1:16" s="29" customFormat="1" hidden="1" x14ac:dyDescent="0.2">
      <c r="A2" s="54"/>
      <c r="B2" s="54"/>
      <c r="C2" s="54"/>
      <c r="D2" s="54"/>
      <c r="E2" s="54"/>
      <c r="F2" s="96"/>
      <c r="G2" s="54"/>
      <c r="H2" s="54"/>
      <c r="I2" s="54"/>
      <c r="J2" s="54"/>
      <c r="K2" s="54"/>
      <c r="L2" s="54"/>
      <c r="M2" s="98"/>
      <c r="N2" s="54"/>
      <c r="O2" s="54"/>
      <c r="P2" s="54"/>
    </row>
    <row r="3" spans="1:16" s="45" customFormat="1" ht="25.5" hidden="1" x14ac:dyDescent="0.2">
      <c r="A3" s="99"/>
      <c r="B3" s="100" t="s">
        <v>118</v>
      </c>
      <c r="C3" s="100" t="s">
        <v>66</v>
      </c>
      <c r="D3" s="100" t="s">
        <v>67</v>
      </c>
      <c r="E3" s="99"/>
      <c r="F3" s="99"/>
      <c r="G3" s="99"/>
      <c r="H3" s="99"/>
      <c r="I3" s="99"/>
      <c r="J3" s="99"/>
      <c r="K3" s="99"/>
      <c r="L3" s="99"/>
      <c r="M3" s="99"/>
      <c r="N3" s="99"/>
      <c r="O3" s="99"/>
      <c r="P3" s="99"/>
    </row>
    <row r="4" spans="1:16" s="29" customFormat="1" hidden="1" x14ac:dyDescent="0.2">
      <c r="A4" s="54">
        <v>1</v>
      </c>
      <c r="B4" s="235">
        <v>1</v>
      </c>
      <c r="C4" s="235">
        <v>0.85</v>
      </c>
      <c r="D4" s="235">
        <v>0.15</v>
      </c>
      <c r="E4" s="54"/>
      <c r="F4" s="54"/>
      <c r="G4" s="54"/>
      <c r="H4" s="54"/>
      <c r="I4" s="54"/>
      <c r="J4" s="54"/>
      <c r="K4" s="54"/>
      <c r="L4" s="54"/>
      <c r="M4" s="54"/>
      <c r="N4" s="54"/>
      <c r="O4" s="54"/>
      <c r="P4" s="54"/>
    </row>
    <row r="5" spans="1:16" s="29" customFormat="1" hidden="1" x14ac:dyDescent="0.2">
      <c r="A5" s="54">
        <v>2</v>
      </c>
      <c r="B5" s="235">
        <v>0.95</v>
      </c>
      <c r="C5" s="235">
        <v>0.85</v>
      </c>
      <c r="D5" s="235">
        <v>0.1</v>
      </c>
      <c r="E5" s="54"/>
      <c r="F5" s="54" t="s">
        <v>136</v>
      </c>
      <c r="G5" s="54"/>
      <c r="H5" s="54"/>
      <c r="I5" s="54"/>
      <c r="J5" s="54"/>
      <c r="K5" s="54"/>
      <c r="L5" s="54"/>
      <c r="M5" s="54"/>
      <c r="N5" s="54"/>
      <c r="O5" s="54"/>
      <c r="P5" s="54"/>
    </row>
    <row r="6" spans="1:16" s="29" customFormat="1" hidden="1" x14ac:dyDescent="0.2">
      <c r="A6" s="54">
        <v>3</v>
      </c>
      <c r="B6" s="235">
        <v>0.95</v>
      </c>
      <c r="C6" s="235">
        <v>0.85</v>
      </c>
      <c r="D6" s="235">
        <v>0.1</v>
      </c>
      <c r="E6" s="54"/>
      <c r="F6" s="87">
        <f>VLOOKUP(D1,A4:B15,2)</f>
        <v>0.95</v>
      </c>
      <c r="G6" s="54"/>
      <c r="H6" s="54"/>
      <c r="I6" s="54"/>
      <c r="J6" s="54"/>
      <c r="K6" s="54"/>
      <c r="L6" s="54"/>
      <c r="M6" s="54"/>
      <c r="N6" s="54"/>
      <c r="O6" s="54"/>
      <c r="P6" s="54"/>
    </row>
    <row r="7" spans="1:16" s="29" customFormat="1" hidden="1" x14ac:dyDescent="0.2">
      <c r="A7" s="54">
        <v>4</v>
      </c>
      <c r="B7" s="235">
        <v>0.95</v>
      </c>
      <c r="C7" s="235">
        <v>0.85</v>
      </c>
      <c r="D7" s="235">
        <v>0.1</v>
      </c>
      <c r="E7" s="54"/>
      <c r="F7" s="54"/>
      <c r="G7" s="54"/>
      <c r="H7" s="54"/>
      <c r="I7" s="54"/>
      <c r="J7" s="54"/>
      <c r="K7" s="54"/>
      <c r="L7" s="54"/>
      <c r="M7" s="54"/>
      <c r="N7" s="54"/>
      <c r="O7" s="54"/>
      <c r="P7" s="54"/>
    </row>
    <row r="8" spans="1:16" s="29" customFormat="1" hidden="1" x14ac:dyDescent="0.2">
      <c r="A8" s="54">
        <v>5</v>
      </c>
      <c r="B8" s="235">
        <v>0.9</v>
      </c>
      <c r="C8" s="235">
        <v>0.85</v>
      </c>
      <c r="D8" s="235">
        <v>0.05</v>
      </c>
      <c r="E8" s="54"/>
      <c r="F8" s="54" t="s">
        <v>66</v>
      </c>
      <c r="G8" s="54"/>
      <c r="H8" s="54"/>
      <c r="I8" s="54"/>
      <c r="J8" s="54"/>
      <c r="K8" s="54"/>
      <c r="L8" s="54"/>
      <c r="M8" s="54"/>
      <c r="N8" s="54"/>
      <c r="O8" s="54"/>
      <c r="P8" s="54"/>
    </row>
    <row r="9" spans="1:16" s="29" customFormat="1" hidden="1" x14ac:dyDescent="0.2">
      <c r="A9" s="54"/>
      <c r="B9" s="227"/>
      <c r="C9" s="87"/>
      <c r="D9" s="87"/>
      <c r="E9" s="54"/>
      <c r="F9" s="88">
        <f>VLOOKUP(D1,A4:E15,3)</f>
        <v>0.85</v>
      </c>
      <c r="G9" s="54"/>
      <c r="H9" s="54"/>
      <c r="I9" s="54"/>
      <c r="J9" s="54"/>
      <c r="K9" s="54"/>
      <c r="L9" s="54"/>
      <c r="M9" s="54"/>
      <c r="N9" s="54"/>
      <c r="O9" s="54"/>
      <c r="P9" s="54"/>
    </row>
    <row r="10" spans="1:16" s="29" customFormat="1" hidden="1" x14ac:dyDescent="0.2">
      <c r="A10" s="54"/>
      <c r="B10" s="87"/>
      <c r="C10" s="87"/>
      <c r="D10" s="87"/>
      <c r="E10" s="54"/>
      <c r="F10" s="54"/>
      <c r="G10" s="54"/>
      <c r="H10" s="54"/>
      <c r="I10" s="54"/>
      <c r="J10" s="54"/>
      <c r="K10" s="54"/>
      <c r="L10" s="54"/>
      <c r="M10" s="54"/>
      <c r="N10" s="54"/>
      <c r="O10" s="54"/>
      <c r="P10" s="54"/>
    </row>
    <row r="11" spans="1:16" s="29" customFormat="1" hidden="1" x14ac:dyDescent="0.2">
      <c r="A11" s="54"/>
      <c r="B11" s="87"/>
      <c r="C11" s="87"/>
      <c r="D11" s="87"/>
      <c r="E11" s="54"/>
      <c r="F11" s="54" t="s">
        <v>67</v>
      </c>
      <c r="G11" s="54"/>
      <c r="H11" s="54"/>
      <c r="I11" s="54"/>
      <c r="J11" s="54"/>
      <c r="K11" s="54"/>
      <c r="L11" s="54"/>
      <c r="M11" s="54"/>
      <c r="N11" s="54"/>
      <c r="O11" s="54"/>
      <c r="P11" s="54"/>
    </row>
    <row r="12" spans="1:16" s="29" customFormat="1" hidden="1" x14ac:dyDescent="0.2">
      <c r="A12" s="54"/>
      <c r="B12" s="87"/>
      <c r="C12" s="87"/>
      <c r="D12" s="87"/>
      <c r="E12" s="54"/>
      <c r="F12" s="88">
        <f>VLOOKUP(D1,A4:D15,4)</f>
        <v>0.1</v>
      </c>
      <c r="G12" s="54"/>
      <c r="H12" s="54"/>
      <c r="I12" s="54"/>
      <c r="J12" s="54"/>
      <c r="K12" s="54"/>
      <c r="L12" s="54"/>
      <c r="M12" s="54"/>
      <c r="N12" s="54"/>
      <c r="O12" s="54"/>
      <c r="P12" s="54"/>
    </row>
    <row r="13" spans="1:16" s="29" customFormat="1" hidden="1" x14ac:dyDescent="0.2">
      <c r="A13" s="54"/>
      <c r="B13" s="87"/>
      <c r="C13" s="87"/>
      <c r="D13" s="87"/>
      <c r="E13" s="54"/>
      <c r="F13" s="54"/>
      <c r="G13" s="54"/>
      <c r="H13" s="54"/>
      <c r="I13" s="54"/>
      <c r="J13" s="54"/>
      <c r="K13" s="54"/>
      <c r="L13" s="54"/>
      <c r="M13" s="54"/>
      <c r="N13" s="54"/>
      <c r="O13" s="54"/>
      <c r="P13" s="54"/>
    </row>
    <row r="14" spans="1:16" s="29" customFormat="1" hidden="1" x14ac:dyDescent="0.2">
      <c r="A14" s="54"/>
      <c r="B14" s="87"/>
      <c r="C14" s="87"/>
      <c r="D14" s="87"/>
      <c r="E14" s="54"/>
      <c r="F14" s="54"/>
      <c r="G14" s="54"/>
      <c r="H14" s="54"/>
      <c r="I14" s="54"/>
      <c r="J14" s="54"/>
      <c r="K14" s="54"/>
      <c r="L14" s="54"/>
      <c r="M14" s="54"/>
      <c r="N14" s="54"/>
      <c r="O14" s="54"/>
      <c r="P14" s="54"/>
    </row>
    <row r="15" spans="1:16" s="29" customFormat="1" hidden="1" x14ac:dyDescent="0.2">
      <c r="A15" s="54"/>
      <c r="B15" s="87"/>
      <c r="C15" s="87"/>
      <c r="D15" s="87"/>
      <c r="E15" s="54"/>
      <c r="F15" s="54"/>
      <c r="G15" s="54"/>
      <c r="H15" s="54"/>
      <c r="I15" s="54"/>
      <c r="J15" s="54"/>
      <c r="K15" s="54"/>
      <c r="L15" s="54"/>
      <c r="M15" s="54"/>
      <c r="N15" s="54"/>
      <c r="O15" s="54"/>
      <c r="P15" s="54"/>
    </row>
    <row r="16" spans="1:16" ht="20.25" x14ac:dyDescent="0.3">
      <c r="A16" s="312" t="s">
        <v>61</v>
      </c>
      <c r="B16" s="312"/>
      <c r="C16" s="312"/>
      <c r="D16" s="312"/>
      <c r="E16" s="312"/>
      <c r="F16" s="312"/>
      <c r="G16" s="312"/>
      <c r="H16" s="312"/>
      <c r="I16" s="312"/>
      <c r="J16" s="312"/>
      <c r="K16" s="312"/>
      <c r="L16" s="312"/>
      <c r="M16" s="312"/>
      <c r="N16" s="312"/>
      <c r="O16" s="312"/>
      <c r="P16" s="312"/>
    </row>
    <row r="17" spans="1:16" ht="13.5" thickBot="1" x14ac:dyDescent="0.25">
      <c r="A17" s="101"/>
      <c r="B17" s="101"/>
      <c r="C17" s="101"/>
      <c r="D17" s="101"/>
      <c r="E17" s="101"/>
      <c r="F17" s="101"/>
      <c r="G17" s="101"/>
      <c r="H17" s="101"/>
      <c r="I17" s="101"/>
      <c r="J17" s="101"/>
      <c r="K17" s="101"/>
      <c r="L17" s="101"/>
      <c r="M17" s="101"/>
      <c r="N17" s="101"/>
      <c r="O17" s="101"/>
      <c r="P17" s="101"/>
    </row>
    <row r="18" spans="1:16" ht="13.5" thickTop="1" x14ac:dyDescent="0.2">
      <c r="A18" s="101"/>
      <c r="B18" s="102"/>
      <c r="C18" s="103"/>
      <c r="D18" s="103"/>
      <c r="E18" s="103"/>
      <c r="F18" s="103"/>
      <c r="G18" s="104"/>
      <c r="H18" s="101"/>
      <c r="I18" s="102"/>
      <c r="J18" s="103"/>
      <c r="K18" s="103"/>
      <c r="L18" s="103"/>
      <c r="M18" s="103"/>
      <c r="N18" s="103"/>
      <c r="O18" s="103"/>
      <c r="P18" s="104"/>
    </row>
    <row r="19" spans="1:16" ht="30" customHeight="1" x14ac:dyDescent="0.2">
      <c r="A19" s="101"/>
      <c r="B19" s="313" t="s">
        <v>58</v>
      </c>
      <c r="C19" s="314"/>
      <c r="D19" s="314"/>
      <c r="E19" s="314"/>
      <c r="F19" s="314"/>
      <c r="G19" s="105"/>
      <c r="H19" s="106"/>
      <c r="I19" s="107"/>
      <c r="J19" s="315" t="s">
        <v>175</v>
      </c>
      <c r="K19" s="315"/>
      <c r="L19" s="315"/>
      <c r="M19" s="315"/>
      <c r="N19" s="315"/>
      <c r="O19" s="315"/>
      <c r="P19" s="108"/>
    </row>
    <row r="20" spans="1:16" ht="54" customHeight="1" x14ac:dyDescent="0.2">
      <c r="A20" s="101"/>
      <c r="B20" s="107"/>
      <c r="C20" s="109"/>
      <c r="D20" s="109"/>
      <c r="E20" s="109"/>
      <c r="F20" s="110" t="s">
        <v>98</v>
      </c>
      <c r="G20" s="111"/>
      <c r="H20" s="112"/>
      <c r="I20" s="113"/>
      <c r="J20" s="109"/>
      <c r="K20" s="109"/>
      <c r="L20" s="109"/>
      <c r="M20" s="109"/>
      <c r="N20" s="109"/>
      <c r="O20" s="110" t="s">
        <v>98</v>
      </c>
      <c r="P20" s="108"/>
    </row>
    <row r="21" spans="1:16" x14ac:dyDescent="0.2">
      <c r="A21" s="101"/>
      <c r="B21" s="107"/>
      <c r="C21" s="109"/>
      <c r="D21" s="109"/>
      <c r="E21" s="109"/>
      <c r="F21" s="109"/>
      <c r="G21" s="108"/>
      <c r="H21" s="101"/>
      <c r="I21" s="107"/>
      <c r="J21" s="109"/>
      <c r="K21" s="109"/>
      <c r="L21" s="109"/>
      <c r="M21" s="109"/>
      <c r="N21" s="109"/>
      <c r="O21" s="109"/>
      <c r="P21" s="108"/>
    </row>
    <row r="22" spans="1:16" x14ac:dyDescent="0.2">
      <c r="A22" s="101"/>
      <c r="B22" s="233"/>
      <c r="C22" s="109" t="s">
        <v>60</v>
      </c>
      <c r="D22" s="109"/>
      <c r="E22" s="109"/>
      <c r="F22" s="114">
        <v>1</v>
      </c>
      <c r="G22" s="115"/>
      <c r="H22" s="116"/>
      <c r="I22" s="117"/>
      <c r="J22" s="234"/>
      <c r="K22" s="109" t="s">
        <v>174</v>
      </c>
      <c r="L22" s="109"/>
      <c r="M22" s="109"/>
      <c r="N22" s="109"/>
      <c r="O22" s="114">
        <v>0.9</v>
      </c>
      <c r="P22" s="108"/>
    </row>
    <row r="23" spans="1:16" ht="25.5" x14ac:dyDescent="0.2">
      <c r="A23" s="101"/>
      <c r="B23" s="233"/>
      <c r="C23" s="118" t="s">
        <v>157</v>
      </c>
      <c r="D23" s="109"/>
      <c r="E23" s="109"/>
      <c r="F23" s="114">
        <v>0.95</v>
      </c>
      <c r="G23" s="115"/>
      <c r="H23" s="116"/>
      <c r="I23" s="117"/>
      <c r="J23" s="109"/>
      <c r="K23" s="229"/>
      <c r="L23" s="109"/>
      <c r="M23" s="109"/>
      <c r="N23" s="109"/>
      <c r="O23" s="228"/>
      <c r="P23" s="108"/>
    </row>
    <row r="24" spans="1:16" x14ac:dyDescent="0.2">
      <c r="A24" s="101"/>
      <c r="B24" s="233"/>
      <c r="C24" s="109" t="s">
        <v>59</v>
      </c>
      <c r="D24" s="109"/>
      <c r="E24" s="109"/>
      <c r="F24" s="114">
        <v>0.95</v>
      </c>
      <c r="G24" s="115"/>
      <c r="H24" s="116"/>
      <c r="I24" s="117"/>
      <c r="J24" s="109"/>
      <c r="K24" s="109"/>
      <c r="L24" s="109"/>
      <c r="M24" s="109"/>
      <c r="N24" s="109"/>
      <c r="O24" s="109"/>
      <c r="P24" s="108"/>
    </row>
    <row r="25" spans="1:16" ht="39.75" customHeight="1" x14ac:dyDescent="0.2">
      <c r="A25" s="101"/>
      <c r="B25" s="233"/>
      <c r="C25" s="230" t="s">
        <v>158</v>
      </c>
      <c r="D25" s="109"/>
      <c r="E25" s="109"/>
      <c r="F25" s="114">
        <v>0.95</v>
      </c>
      <c r="G25" s="115"/>
      <c r="H25" s="116"/>
      <c r="I25" s="117"/>
      <c r="J25" s="109"/>
      <c r="K25" s="156"/>
      <c r="L25" s="109"/>
      <c r="M25" s="109"/>
      <c r="N25" s="109"/>
      <c r="O25" s="119"/>
      <c r="P25" s="108"/>
    </row>
    <row r="26" spans="1:16" x14ac:dyDescent="0.2">
      <c r="A26" s="101"/>
      <c r="B26" s="107"/>
      <c r="C26" s="109"/>
      <c r="D26" s="109"/>
      <c r="E26" s="109"/>
      <c r="F26" s="109"/>
      <c r="G26" s="108"/>
      <c r="H26" s="101"/>
      <c r="I26" s="107"/>
      <c r="J26" s="109"/>
      <c r="K26" s="157"/>
      <c r="L26" s="109"/>
      <c r="M26" s="109"/>
      <c r="N26" s="109"/>
      <c r="O26" s="119"/>
      <c r="P26" s="108"/>
    </row>
    <row r="27" spans="1:16" x14ac:dyDescent="0.2">
      <c r="A27" s="101"/>
      <c r="B27" s="107"/>
      <c r="C27" s="109"/>
      <c r="D27" s="109"/>
      <c r="E27" s="109"/>
      <c r="F27" s="109"/>
      <c r="G27" s="108"/>
      <c r="H27" s="101"/>
      <c r="I27" s="107"/>
      <c r="J27" s="109"/>
      <c r="K27" s="109"/>
      <c r="L27" s="109"/>
      <c r="M27" s="120"/>
      <c r="N27" s="109"/>
      <c r="O27" s="119"/>
      <c r="P27" s="108"/>
    </row>
    <row r="28" spans="1:16" ht="13.5" thickBot="1" x14ac:dyDescent="0.25">
      <c r="A28" s="101"/>
      <c r="B28" s="121"/>
      <c r="C28" s="122"/>
      <c r="D28" s="122"/>
      <c r="E28" s="122"/>
      <c r="F28" s="122"/>
      <c r="G28" s="123"/>
      <c r="H28" s="101"/>
      <c r="I28" s="121"/>
      <c r="J28" s="122"/>
      <c r="K28" s="122"/>
      <c r="L28" s="122"/>
      <c r="M28" s="122"/>
      <c r="N28" s="122"/>
      <c r="O28" s="122"/>
      <c r="P28" s="123"/>
    </row>
    <row r="29" spans="1:16" ht="13.5" thickTop="1" x14ac:dyDescent="0.2">
      <c r="A29" s="101"/>
      <c r="B29" s="109"/>
      <c r="C29" s="109"/>
      <c r="D29" s="109"/>
      <c r="E29" s="109"/>
      <c r="F29" s="109"/>
      <c r="G29" s="109"/>
      <c r="H29" s="101"/>
      <c r="I29" s="109"/>
      <c r="J29" s="109"/>
      <c r="K29" s="109"/>
      <c r="L29" s="109"/>
      <c r="M29" s="109"/>
      <c r="N29" s="109"/>
      <c r="O29" s="109"/>
      <c r="P29" s="109"/>
    </row>
    <row r="30" spans="1:16" x14ac:dyDescent="0.2">
      <c r="A30" s="101"/>
      <c r="B30" s="101"/>
      <c r="C30" s="101"/>
      <c r="D30" s="101"/>
      <c r="E30" s="101"/>
      <c r="F30" s="101"/>
      <c r="G30" s="101"/>
      <c r="H30" s="101"/>
      <c r="I30" s="101"/>
      <c r="J30" s="101"/>
      <c r="K30" s="101"/>
      <c r="L30" s="101"/>
      <c r="M30" s="101"/>
      <c r="N30" s="101"/>
      <c r="O30" s="101"/>
      <c r="P30" s="101"/>
    </row>
  </sheetData>
  <sheetProtection algorithmName="SHA-512" hashValue="9Yj7rhSLnlly97LU63f+biMtJQPmMMFKMoKbGKtzUO++Gk99LCAksrl0ycRQUlgcWD2pYlGiLptStTZqkVNTGA==" saltValue="R51TDHqlceEh/27C7vMkIg==" spinCount="100000" sheet="1" objects="1" scenarios="1"/>
  <customSheetViews>
    <customSheetView guid="{DB7D8600-7BA7-4CE3-9713-A1F8E1674C32}" scale="115" showGridLines="0" fitToPage="1" hiddenColumns="1" topLeftCell="A34">
      <selection activeCell="K47" sqref="K47"/>
      <pageMargins left="0.70866141732283472" right="0.70866141732283472" top="0.78740157480314965" bottom="0.78740157480314965" header="0.31496062992125984" footer="0.31496062992125984"/>
      <pageSetup paperSize="9" scale="46" orientation="portrait" r:id="rId1"/>
      <headerFooter alignWithMargins="0">
        <oddHeader>&amp;RPríloha č. 3 Metodiky pre vypracovanie finančnej analýzy projektu 
Finančná Analýza</oddHeader>
        <oddFooter>&amp;C_______________________________________________
Pečiatka a podpis štatutárneho orgánu žiadateľa</oddFooter>
      </headerFooter>
    </customSheetView>
  </customSheetViews>
  <mergeCells count="3">
    <mergeCell ref="A16:P16"/>
    <mergeCell ref="B19:F19"/>
    <mergeCell ref="J19:O19"/>
  </mergeCells>
  <phoneticPr fontId="0" type="noConversion"/>
  <pageMargins left="0.70866141732283472" right="0.70866141732283472" top="0.78740157480314965" bottom="0.78740157480314965" header="0.31496062992125984" footer="0.31496062992125984"/>
  <pageSetup paperSize="9" scale="46" orientation="portrait" r:id="rId2"/>
  <headerFooter alignWithMargins="0">
    <oddHeader>&amp;RPríloha č. 3 Metodiky pre vypracovanie finančnej analýzy projektu 
Finančná Analýza</oddHeader>
    <oddFooter>&amp;C_______________________________________________
Pečiatka a podpis štatutárneho orgánu žiadateľa</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24603" r:id="rId5" name="Option Button 27">
              <controlPr defaultSize="0" autoFill="0" autoLine="0" autoPict="0">
                <anchor moveWithCells="1">
                  <from>
                    <xdr:col>1</xdr:col>
                    <xdr:colOff>276225</xdr:colOff>
                    <xdr:row>21</xdr:row>
                    <xdr:rowOff>9525</xdr:rowOff>
                  </from>
                  <to>
                    <xdr:col>1</xdr:col>
                    <xdr:colOff>476250</xdr:colOff>
                    <xdr:row>21</xdr:row>
                    <xdr:rowOff>152400</xdr:rowOff>
                  </to>
                </anchor>
              </controlPr>
            </control>
          </mc:Choice>
        </mc:AlternateContent>
        <mc:AlternateContent xmlns:mc="http://schemas.openxmlformats.org/markup-compatibility/2006">
          <mc:Choice Requires="x14">
            <control shapeId="24604" r:id="rId6" name="Option Button 28">
              <controlPr defaultSize="0" autoFill="0" autoLine="0" autoPict="0">
                <anchor moveWithCells="1">
                  <from>
                    <xdr:col>1</xdr:col>
                    <xdr:colOff>276225</xdr:colOff>
                    <xdr:row>21</xdr:row>
                    <xdr:rowOff>133350</xdr:rowOff>
                  </from>
                  <to>
                    <xdr:col>1</xdr:col>
                    <xdr:colOff>533400</xdr:colOff>
                    <xdr:row>22</xdr:row>
                    <xdr:rowOff>171450</xdr:rowOff>
                  </to>
                </anchor>
              </controlPr>
            </control>
          </mc:Choice>
        </mc:AlternateContent>
        <mc:AlternateContent xmlns:mc="http://schemas.openxmlformats.org/markup-compatibility/2006">
          <mc:Choice Requires="x14">
            <control shapeId="24605" r:id="rId7" name="Option Button 29">
              <controlPr defaultSize="0" autoFill="0" autoLine="0" autoPict="0">
                <anchor moveWithCells="1">
                  <from>
                    <xdr:col>1</xdr:col>
                    <xdr:colOff>285750</xdr:colOff>
                    <xdr:row>22</xdr:row>
                    <xdr:rowOff>314325</xdr:rowOff>
                  </from>
                  <to>
                    <xdr:col>1</xdr:col>
                    <xdr:colOff>523875</xdr:colOff>
                    <xdr:row>24</xdr:row>
                    <xdr:rowOff>0</xdr:rowOff>
                  </to>
                </anchor>
              </controlPr>
            </control>
          </mc:Choice>
        </mc:AlternateContent>
        <mc:AlternateContent xmlns:mc="http://schemas.openxmlformats.org/markup-compatibility/2006">
          <mc:Choice Requires="x14">
            <control shapeId="24606" r:id="rId8" name="Option Button 30">
              <controlPr defaultSize="0" autoFill="0" autoLine="0" autoPict="0">
                <anchor moveWithCells="1">
                  <from>
                    <xdr:col>1</xdr:col>
                    <xdr:colOff>285750</xdr:colOff>
                    <xdr:row>23</xdr:row>
                    <xdr:rowOff>133350</xdr:rowOff>
                  </from>
                  <to>
                    <xdr:col>1</xdr:col>
                    <xdr:colOff>476250</xdr:colOff>
                    <xdr:row>24</xdr:row>
                    <xdr:rowOff>171450</xdr:rowOff>
                  </to>
                </anchor>
              </controlPr>
            </control>
          </mc:Choice>
        </mc:AlternateContent>
        <mc:AlternateContent xmlns:mc="http://schemas.openxmlformats.org/markup-compatibility/2006">
          <mc:Choice Requires="x14">
            <control shapeId="24607" r:id="rId9" name="Option Button 31">
              <controlPr defaultSize="0" autoFill="0" autoLine="0" autoPict="0">
                <anchor moveWithCells="1">
                  <from>
                    <xdr:col>9</xdr:col>
                    <xdr:colOff>276225</xdr:colOff>
                    <xdr:row>20</xdr:row>
                    <xdr:rowOff>142875</xdr:rowOff>
                  </from>
                  <to>
                    <xdr:col>9</xdr:col>
                    <xdr:colOff>514350</xdr:colOff>
                    <xdr:row>21</xdr:row>
                    <xdr:rowOff>152400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3">
    <tabColor indexed="48"/>
    <pageSetUpPr fitToPage="1"/>
  </sheetPr>
  <dimension ref="A1:AO73"/>
  <sheetViews>
    <sheetView showGridLines="0" zoomScale="85" zoomScaleNormal="85" workbookViewId="0">
      <selection activeCell="A73" sqref="A73"/>
    </sheetView>
  </sheetViews>
  <sheetFormatPr defaultColWidth="9.140625" defaultRowHeight="12.75" x14ac:dyDescent="0.2"/>
  <cols>
    <col min="1" max="1" width="36.140625" style="30" customWidth="1"/>
    <col min="2" max="31" width="12" style="1" customWidth="1"/>
    <col min="32" max="34" width="14.5703125" style="1" bestFit="1" customWidth="1"/>
    <col min="35" max="41" width="10.140625" style="1" bestFit="1" customWidth="1"/>
    <col min="42" max="16384" width="9.140625" style="1"/>
  </cols>
  <sheetData>
    <row r="1" spans="1:31" s="287" customFormat="1" x14ac:dyDescent="0.2">
      <c r="A1" s="158" t="s">
        <v>2</v>
      </c>
      <c r="B1" s="317"/>
      <c r="C1" s="317"/>
      <c r="D1" s="317"/>
      <c r="E1" s="317"/>
      <c r="F1" s="317"/>
      <c r="G1" s="317"/>
      <c r="H1" s="317"/>
      <c r="I1" s="317"/>
      <c r="J1" s="317"/>
      <c r="K1" s="317"/>
      <c r="L1" s="317"/>
      <c r="M1" s="317"/>
      <c r="N1" s="317"/>
      <c r="O1" s="317"/>
      <c r="P1" s="286"/>
      <c r="Q1" s="286"/>
      <c r="R1" s="286"/>
      <c r="S1" s="286"/>
      <c r="T1" s="286"/>
      <c r="U1" s="286"/>
      <c r="V1" s="286"/>
      <c r="W1" s="286"/>
      <c r="X1" s="286"/>
      <c r="Y1" s="286"/>
      <c r="Z1" s="286"/>
      <c r="AA1" s="286"/>
      <c r="AB1" s="286"/>
      <c r="AC1" s="286"/>
      <c r="AD1" s="286"/>
      <c r="AE1" s="286"/>
    </row>
    <row r="2" spans="1:31" s="287" customFormat="1" x14ac:dyDescent="0.2">
      <c r="A2" s="158" t="s">
        <v>3</v>
      </c>
      <c r="B2" s="317"/>
      <c r="C2" s="317"/>
      <c r="D2" s="317"/>
      <c r="E2" s="317"/>
      <c r="F2" s="317"/>
      <c r="G2" s="317"/>
      <c r="H2" s="317"/>
      <c r="I2" s="317"/>
      <c r="J2" s="317"/>
      <c r="K2" s="317"/>
      <c r="L2" s="317"/>
      <c r="M2" s="317"/>
      <c r="N2" s="317"/>
      <c r="O2" s="317"/>
      <c r="P2" s="286"/>
      <c r="Q2" s="286"/>
      <c r="R2" s="286"/>
      <c r="S2" s="286"/>
      <c r="T2" s="286"/>
      <c r="U2" s="286"/>
      <c r="V2" s="286"/>
      <c r="W2" s="286"/>
      <c r="X2" s="286"/>
      <c r="Y2" s="286"/>
      <c r="Z2" s="286"/>
      <c r="AA2" s="286"/>
      <c r="AB2" s="286"/>
      <c r="AC2" s="286"/>
      <c r="AD2" s="286"/>
      <c r="AE2" s="286"/>
    </row>
    <row r="3" spans="1:31" s="288" customFormat="1" hidden="1" x14ac:dyDescent="0.2">
      <c r="A3" s="54" t="s">
        <v>4</v>
      </c>
      <c r="B3" s="316"/>
      <c r="C3" s="316"/>
      <c r="D3" s="97"/>
      <c r="E3" s="97"/>
      <c r="F3" s="97"/>
      <c r="G3" s="97"/>
      <c r="H3" s="97"/>
      <c r="I3" s="97"/>
      <c r="J3" s="97"/>
      <c r="K3" s="97"/>
      <c r="L3" s="97"/>
      <c r="M3" s="97"/>
      <c r="N3" s="97"/>
      <c r="O3" s="97"/>
      <c r="P3" s="97"/>
      <c r="Q3" s="97"/>
      <c r="R3" s="97"/>
      <c r="S3" s="97"/>
      <c r="T3" s="97"/>
      <c r="U3" s="97"/>
      <c r="V3" s="97"/>
      <c r="W3" s="97"/>
      <c r="X3" s="97"/>
      <c r="Y3" s="97"/>
      <c r="Z3" s="97"/>
      <c r="AA3" s="97"/>
      <c r="AB3" s="97"/>
      <c r="AC3" s="97"/>
      <c r="AD3" s="97"/>
      <c r="AE3" s="97"/>
    </row>
    <row r="4" spans="1:31" s="288" customFormat="1" hidden="1" x14ac:dyDescent="0.2">
      <c r="A4" s="54"/>
      <c r="B4" s="289"/>
      <c r="C4" s="289"/>
      <c r="D4" s="97"/>
      <c r="E4" s="290"/>
      <c r="F4" s="97" t="s">
        <v>136</v>
      </c>
      <c r="G4" s="97"/>
      <c r="H4" s="97"/>
      <c r="I4" s="291">
        <f>PercentoNFP</f>
        <v>0.95</v>
      </c>
      <c r="J4" s="97"/>
      <c r="K4" s="97"/>
      <c r="L4" s="97"/>
      <c r="M4" s="97"/>
      <c r="N4" s="97"/>
      <c r="O4" s="97"/>
      <c r="P4" s="97"/>
      <c r="Q4" s="97"/>
      <c r="R4" s="97"/>
      <c r="S4" s="97"/>
      <c r="T4" s="97"/>
      <c r="U4" s="97"/>
      <c r="V4" s="97"/>
      <c r="W4" s="97"/>
      <c r="X4" s="97"/>
      <c r="Y4" s="97"/>
      <c r="Z4" s="97"/>
      <c r="AA4" s="97"/>
      <c r="AB4" s="97"/>
      <c r="AC4" s="97"/>
      <c r="AD4" s="97"/>
      <c r="AE4" s="97"/>
    </row>
    <row r="5" spans="1:31" s="288" customFormat="1" hidden="1" x14ac:dyDescent="0.2">
      <c r="A5" s="54" t="s">
        <v>1</v>
      </c>
      <c r="B5" s="97"/>
      <c r="C5" s="292">
        <v>0.04</v>
      </c>
      <c r="D5" s="97"/>
      <c r="E5" s="97"/>
      <c r="F5" s="97" t="s">
        <v>68</v>
      </c>
      <c r="G5" s="97"/>
      <c r="H5" s="97"/>
      <c r="I5" s="293" t="str">
        <f>IF(KodTypuZiadatela=1,"štátny rozpočet",IF(KodTypuZiadatela&lt;5,"verejné zdroje","súkromné zdroje"))</f>
        <v>verejné zdroje</v>
      </c>
      <c r="J5" s="97"/>
      <c r="K5" s="97"/>
      <c r="L5" s="97"/>
      <c r="M5" s="97"/>
      <c r="N5" s="97"/>
      <c r="O5" s="97"/>
      <c r="P5" s="97"/>
      <c r="Q5" s="97"/>
      <c r="R5" s="97"/>
      <c r="S5" s="97"/>
      <c r="T5" s="97"/>
      <c r="U5" s="97"/>
      <c r="V5" s="97"/>
      <c r="W5" s="97"/>
      <c r="X5" s="97"/>
      <c r="Y5" s="97"/>
      <c r="Z5" s="97"/>
      <c r="AA5" s="97"/>
      <c r="AB5" s="97"/>
      <c r="AC5" s="97"/>
      <c r="AD5" s="97"/>
      <c r="AE5" s="97"/>
    </row>
    <row r="6" spans="1:31" s="288" customFormat="1" hidden="1" x14ac:dyDescent="0.2">
      <c r="A6" s="54" t="s">
        <v>53</v>
      </c>
      <c r="B6" s="97"/>
      <c r="C6" s="294">
        <f>NPV(C5,B45:AJ45)</f>
        <v>0</v>
      </c>
      <c r="D6" s="97"/>
      <c r="E6" s="97"/>
      <c r="F6" s="97" t="s">
        <v>126</v>
      </c>
      <c r="G6" s="97"/>
      <c r="H6" s="97"/>
      <c r="I6" s="293" t="str">
        <f>IF(OR(KodTypuZiadatela&gt;5,CelkoveInvVydavky&lt;=1000000),"áno","nie")</f>
        <v>áno</v>
      </c>
      <c r="J6" s="97"/>
      <c r="K6" s="97"/>
      <c r="L6" s="97"/>
      <c r="M6" s="97"/>
      <c r="N6" s="97"/>
      <c r="O6" s="97"/>
      <c r="P6" s="97"/>
      <c r="Q6" s="97"/>
      <c r="R6" s="97"/>
      <c r="S6" s="97"/>
      <c r="T6" s="97"/>
      <c r="U6" s="97"/>
      <c r="V6" s="97"/>
      <c r="W6" s="97"/>
      <c r="X6" s="97"/>
      <c r="Y6" s="97"/>
      <c r="Z6" s="97"/>
      <c r="AA6" s="97"/>
      <c r="AB6" s="97"/>
      <c r="AC6" s="97"/>
      <c r="AD6" s="97"/>
      <c r="AE6" s="97"/>
    </row>
    <row r="7" spans="1:31" s="288" customFormat="1" hidden="1" x14ac:dyDescent="0.2">
      <c r="A7" s="54" t="s">
        <v>171</v>
      </c>
      <c r="C7" s="294">
        <f>NPV(C5,B38:AJ38)</f>
        <v>0</v>
      </c>
      <c r="D7" s="295"/>
      <c r="E7" s="97"/>
      <c r="F7" s="97" t="s">
        <v>69</v>
      </c>
      <c r="G7" s="97"/>
      <c r="H7" s="97"/>
      <c r="I7" s="293" t="str">
        <f>IF(KodTypuZiadatela&gt;5,"áno","nie")</f>
        <v>nie</v>
      </c>
      <c r="J7" s="97"/>
      <c r="K7" s="97"/>
      <c r="L7" s="97"/>
      <c r="M7" s="97"/>
      <c r="N7" s="97"/>
      <c r="O7" s="97"/>
      <c r="P7" s="97"/>
      <c r="Q7" s="97"/>
      <c r="R7" s="97"/>
      <c r="S7" s="97"/>
      <c r="T7" s="97"/>
      <c r="U7" s="97"/>
      <c r="V7" s="97"/>
      <c r="W7" s="97"/>
      <c r="X7" s="97"/>
      <c r="Y7" s="97"/>
      <c r="Z7" s="97"/>
      <c r="AA7" s="97"/>
      <c r="AB7" s="97"/>
      <c r="AC7" s="97"/>
      <c r="AD7" s="97"/>
      <c r="AE7" s="97"/>
    </row>
    <row r="8" spans="1:31" s="288" customFormat="1" hidden="1" x14ac:dyDescent="0.2">
      <c r="A8" s="54" t="s">
        <v>169</v>
      </c>
      <c r="B8" s="296" t="e">
        <f>'Investičné výdavky'!B5/'Investičné výdavky'!D5</f>
        <v>#DIV/0!</v>
      </c>
      <c r="C8" s="294" t="e">
        <f>('Investičné výdavky'!B5/'Investičné výdavky'!D5)*NPV(C5,B38:AJ38)</f>
        <v>#DIV/0!</v>
      </c>
      <c r="D8" s="97"/>
      <c r="E8" s="97"/>
      <c r="J8" s="97"/>
      <c r="K8" s="97"/>
      <c r="L8" s="97"/>
      <c r="M8" s="97"/>
      <c r="N8" s="97"/>
      <c r="O8" s="97"/>
      <c r="P8" s="97"/>
      <c r="Q8" s="97"/>
      <c r="R8" s="97"/>
      <c r="S8" s="97"/>
      <c r="T8" s="97"/>
      <c r="U8" s="97"/>
      <c r="V8" s="97"/>
      <c r="W8" s="97"/>
      <c r="X8" s="97"/>
      <c r="Y8" s="97"/>
      <c r="Z8" s="97"/>
      <c r="AA8" s="97"/>
      <c r="AB8" s="97"/>
      <c r="AC8" s="97"/>
      <c r="AD8" s="97"/>
      <c r="AE8" s="97"/>
    </row>
    <row r="9" spans="1:31" s="288" customFormat="1" hidden="1" x14ac:dyDescent="0.2">
      <c r="A9" s="54" t="s">
        <v>46</v>
      </c>
      <c r="B9" s="97"/>
      <c r="C9" s="297">
        <f>MAX(MIN(IF(C6=0,0,(C6-C8)/C6),1),0)</f>
        <v>0</v>
      </c>
      <c r="D9" s="97"/>
      <c r="E9" s="97"/>
      <c r="J9" s="97"/>
      <c r="K9" s="97"/>
      <c r="L9" s="97"/>
      <c r="M9" s="97"/>
      <c r="N9" s="97"/>
      <c r="O9" s="97"/>
      <c r="P9" s="97"/>
      <c r="Q9" s="97"/>
      <c r="R9" s="97"/>
      <c r="S9" s="97"/>
      <c r="T9" s="97"/>
      <c r="U9" s="97"/>
      <c r="V9" s="97"/>
      <c r="W9" s="97"/>
      <c r="X9" s="97"/>
      <c r="Y9" s="97"/>
      <c r="Z9" s="97"/>
      <c r="AA9" s="97"/>
      <c r="AB9" s="97"/>
      <c r="AC9" s="97"/>
      <c r="AD9" s="97"/>
      <c r="AE9" s="97"/>
    </row>
    <row r="10" spans="1:31" s="288" customFormat="1" hidden="1" x14ac:dyDescent="0.2">
      <c r="A10" s="54"/>
      <c r="B10" s="97"/>
      <c r="C10" s="97"/>
      <c r="D10" s="97"/>
      <c r="E10" s="97"/>
      <c r="J10" s="97"/>
      <c r="K10" s="97"/>
      <c r="L10" s="97"/>
      <c r="M10" s="97"/>
      <c r="N10" s="97"/>
      <c r="O10" s="97"/>
      <c r="P10" s="97"/>
      <c r="Q10" s="97"/>
      <c r="R10" s="97"/>
      <c r="S10" s="97"/>
      <c r="T10" s="97"/>
      <c r="U10" s="97"/>
      <c r="V10" s="97"/>
      <c r="W10" s="97"/>
      <c r="X10" s="97"/>
      <c r="Y10" s="97"/>
      <c r="Z10" s="97"/>
      <c r="AA10" s="97"/>
      <c r="AB10" s="97"/>
      <c r="AC10" s="97"/>
      <c r="AD10" s="97"/>
      <c r="AE10" s="97"/>
    </row>
    <row r="11" spans="1:31" s="288" customFormat="1" hidden="1" x14ac:dyDescent="0.2">
      <c r="A11" s="54" t="s">
        <v>161</v>
      </c>
      <c r="B11" s="97"/>
      <c r="C11" s="298">
        <f>IF(StatnaPomoc="áno",IF(C9&gt;0,I4,0),IF(CelkoveInvVydavky&gt;1000000,IF(C9&gt;0,I4,0),I4))</f>
        <v>0.95</v>
      </c>
      <c r="D11" s="299"/>
      <c r="E11" s="97"/>
      <c r="J11" s="97"/>
      <c r="K11" s="97"/>
      <c r="L11" s="97"/>
      <c r="M11" s="97"/>
      <c r="N11" s="97"/>
      <c r="O11" s="97"/>
      <c r="P11" s="97"/>
      <c r="Q11" s="97"/>
      <c r="R11" s="97"/>
      <c r="S11" s="97"/>
      <c r="T11" s="97"/>
      <c r="U11" s="97"/>
      <c r="V11" s="97"/>
      <c r="W11" s="97"/>
      <c r="X11" s="97"/>
      <c r="Y11" s="97"/>
      <c r="Z11" s="97"/>
      <c r="AA11" s="97"/>
      <c r="AB11" s="97"/>
      <c r="AC11" s="97"/>
      <c r="AD11" s="97"/>
      <c r="AE11" s="97"/>
    </row>
    <row r="12" spans="1:31" s="302" customFormat="1" x14ac:dyDescent="0.2">
      <c r="A12" s="159" t="s">
        <v>167</v>
      </c>
      <c r="B12" s="300"/>
      <c r="C12" s="300"/>
      <c r="D12" s="301">
        <v>30</v>
      </c>
      <c r="E12" s="300"/>
      <c r="F12" s="300"/>
      <c r="G12" s="300"/>
      <c r="H12" s="300"/>
      <c r="I12" s="300"/>
      <c r="J12" s="300"/>
      <c r="K12" s="300"/>
      <c r="L12" s="300"/>
      <c r="M12" s="300"/>
      <c r="N12" s="300"/>
      <c r="O12" s="300"/>
      <c r="P12" s="300"/>
      <c r="Q12" s="300"/>
      <c r="R12" s="300"/>
      <c r="S12" s="300"/>
      <c r="T12" s="300"/>
      <c r="U12" s="300"/>
      <c r="V12" s="300"/>
      <c r="W12" s="300"/>
      <c r="X12" s="300"/>
      <c r="Y12" s="300"/>
      <c r="Z12" s="300"/>
      <c r="AA12" s="300"/>
      <c r="AB12" s="300"/>
      <c r="AC12" s="300"/>
      <c r="AD12" s="300"/>
      <c r="AE12" s="300"/>
    </row>
    <row r="13" spans="1:31" s="302" customFormat="1" x14ac:dyDescent="0.2">
      <c r="A13" s="159" t="s">
        <v>160</v>
      </c>
      <c r="B13" s="300"/>
      <c r="C13" s="300"/>
      <c r="D13" s="301">
        <v>2015</v>
      </c>
      <c r="E13" s="300"/>
      <c r="F13" s="300"/>
      <c r="G13" s="300"/>
      <c r="H13" s="300"/>
      <c r="I13" s="300"/>
      <c r="J13" s="300"/>
      <c r="K13" s="300"/>
      <c r="L13" s="300"/>
      <c r="M13" s="300"/>
      <c r="N13" s="300"/>
      <c r="O13" s="300"/>
      <c r="P13" s="300"/>
      <c r="Q13" s="300"/>
      <c r="R13" s="300"/>
      <c r="S13" s="300"/>
      <c r="T13" s="300"/>
      <c r="U13" s="300"/>
      <c r="V13" s="300"/>
      <c r="W13" s="300"/>
      <c r="X13" s="300"/>
      <c r="Y13" s="300"/>
      <c r="Z13" s="300"/>
      <c r="AA13" s="300"/>
      <c r="AB13" s="300"/>
      <c r="AC13" s="300"/>
      <c r="AD13" s="300"/>
      <c r="AE13" s="300"/>
    </row>
    <row r="14" spans="1:31" s="302" customFormat="1" x14ac:dyDescent="0.2">
      <c r="A14" s="159" t="s">
        <v>168</v>
      </c>
      <c r="B14" s="300"/>
      <c r="C14" s="300"/>
      <c r="D14" s="301">
        <v>3</v>
      </c>
      <c r="E14" s="300"/>
      <c r="F14" s="300"/>
      <c r="G14" s="300"/>
      <c r="H14" s="300"/>
      <c r="I14" s="300"/>
      <c r="J14" s="300"/>
      <c r="K14" s="300"/>
      <c r="L14" s="300"/>
      <c r="M14" s="300"/>
      <c r="N14" s="300"/>
      <c r="O14" s="300"/>
      <c r="P14" s="300"/>
      <c r="Q14" s="300"/>
      <c r="R14" s="300"/>
      <c r="S14" s="300"/>
      <c r="T14" s="300"/>
      <c r="U14" s="300"/>
      <c r="V14" s="300"/>
      <c r="W14" s="300"/>
      <c r="X14" s="300"/>
      <c r="Y14" s="300"/>
      <c r="Z14" s="300"/>
      <c r="AA14" s="300"/>
      <c r="AB14" s="300"/>
      <c r="AC14" s="300"/>
      <c r="AD14" s="300"/>
      <c r="AE14" s="300"/>
    </row>
    <row r="15" spans="1:31" s="30" customFormat="1" x14ac:dyDescent="0.2">
      <c r="A15" s="160"/>
      <c r="B15" s="160"/>
      <c r="C15" s="160"/>
      <c r="D15" s="161"/>
      <c r="E15" s="160"/>
      <c r="F15" s="161"/>
      <c r="G15" s="160"/>
      <c r="H15" s="160"/>
      <c r="I15" s="160"/>
      <c r="J15" s="160"/>
      <c r="K15" s="160"/>
      <c r="L15" s="160"/>
      <c r="M15" s="160"/>
      <c r="N15" s="160"/>
      <c r="O15" s="160"/>
      <c r="P15" s="160"/>
      <c r="Q15" s="160"/>
      <c r="R15" s="160"/>
      <c r="S15" s="160"/>
      <c r="T15" s="160"/>
      <c r="U15" s="160"/>
      <c r="V15" s="160"/>
      <c r="W15" s="160"/>
      <c r="X15" s="160"/>
      <c r="Y15" s="160"/>
      <c r="Z15" s="160"/>
      <c r="AA15" s="160"/>
      <c r="AB15" s="160"/>
      <c r="AC15" s="160"/>
      <c r="AD15" s="160"/>
      <c r="AE15" s="160"/>
    </row>
    <row r="16" spans="1:31" s="30" customFormat="1" x14ac:dyDescent="0.2">
      <c r="A16" s="36" t="s">
        <v>119</v>
      </c>
      <c r="B16" s="160"/>
      <c r="C16" s="160"/>
      <c r="D16" s="161"/>
      <c r="E16" s="160"/>
      <c r="F16" s="161"/>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row>
    <row r="17" spans="1:41" s="30" customFormat="1" x14ac:dyDescent="0.2">
      <c r="A17" s="162"/>
      <c r="B17" s="161"/>
      <c r="C17" s="160"/>
      <c r="D17" s="161"/>
      <c r="E17" s="160"/>
      <c r="F17" s="161"/>
      <c r="G17" s="160"/>
      <c r="H17" s="160"/>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row>
    <row r="18" spans="1:41" s="32" customFormat="1" x14ac:dyDescent="0.2">
      <c r="A18" s="163" t="s">
        <v>205</v>
      </c>
      <c r="B18" s="164">
        <f>IF(D13="","",D13)</f>
        <v>2015</v>
      </c>
      <c r="C18" s="164">
        <f t="shared" ref="C18:AO18" si="0">IF(OR($B$18="",B18="",$D$13="",$D$12=""),"",IF(B18+1-$D$13&lt;$D$12+$D$14,B18+1,""))</f>
        <v>2016</v>
      </c>
      <c r="D18" s="164">
        <f t="shared" si="0"/>
        <v>2017</v>
      </c>
      <c r="E18" s="164">
        <f t="shared" si="0"/>
        <v>2018</v>
      </c>
      <c r="F18" s="164">
        <f t="shared" si="0"/>
        <v>2019</v>
      </c>
      <c r="G18" s="164">
        <f t="shared" si="0"/>
        <v>2020</v>
      </c>
      <c r="H18" s="164">
        <f t="shared" si="0"/>
        <v>2021</v>
      </c>
      <c r="I18" s="164">
        <f t="shared" si="0"/>
        <v>2022</v>
      </c>
      <c r="J18" s="164">
        <f t="shared" si="0"/>
        <v>2023</v>
      </c>
      <c r="K18" s="164">
        <f t="shared" si="0"/>
        <v>2024</v>
      </c>
      <c r="L18" s="164">
        <f t="shared" si="0"/>
        <v>2025</v>
      </c>
      <c r="M18" s="164">
        <f t="shared" si="0"/>
        <v>2026</v>
      </c>
      <c r="N18" s="164">
        <f t="shared" si="0"/>
        <v>2027</v>
      </c>
      <c r="O18" s="164">
        <f t="shared" si="0"/>
        <v>2028</v>
      </c>
      <c r="P18" s="164">
        <f t="shared" si="0"/>
        <v>2029</v>
      </c>
      <c r="Q18" s="164">
        <f t="shared" si="0"/>
        <v>2030</v>
      </c>
      <c r="R18" s="164">
        <f t="shared" si="0"/>
        <v>2031</v>
      </c>
      <c r="S18" s="164">
        <f t="shared" si="0"/>
        <v>2032</v>
      </c>
      <c r="T18" s="164">
        <f t="shared" si="0"/>
        <v>2033</v>
      </c>
      <c r="U18" s="164">
        <f t="shared" si="0"/>
        <v>2034</v>
      </c>
      <c r="V18" s="164">
        <f t="shared" si="0"/>
        <v>2035</v>
      </c>
      <c r="W18" s="164">
        <f t="shared" si="0"/>
        <v>2036</v>
      </c>
      <c r="X18" s="164">
        <f t="shared" si="0"/>
        <v>2037</v>
      </c>
      <c r="Y18" s="164">
        <f t="shared" si="0"/>
        <v>2038</v>
      </c>
      <c r="Z18" s="164">
        <f t="shared" si="0"/>
        <v>2039</v>
      </c>
      <c r="AA18" s="164">
        <f t="shared" si="0"/>
        <v>2040</v>
      </c>
      <c r="AB18" s="164">
        <f t="shared" si="0"/>
        <v>2041</v>
      </c>
      <c r="AC18" s="164">
        <f t="shared" si="0"/>
        <v>2042</v>
      </c>
      <c r="AD18" s="164">
        <f t="shared" si="0"/>
        <v>2043</v>
      </c>
      <c r="AE18" s="164">
        <f t="shared" si="0"/>
        <v>2044</v>
      </c>
      <c r="AF18" s="164">
        <f t="shared" si="0"/>
        <v>2045</v>
      </c>
      <c r="AG18" s="164">
        <f t="shared" si="0"/>
        <v>2046</v>
      </c>
      <c r="AH18" s="164">
        <f t="shared" si="0"/>
        <v>2047</v>
      </c>
      <c r="AI18" s="164" t="str">
        <f t="shared" si="0"/>
        <v/>
      </c>
      <c r="AJ18" s="164" t="str">
        <f t="shared" si="0"/>
        <v/>
      </c>
      <c r="AK18" s="164" t="str">
        <f t="shared" si="0"/>
        <v/>
      </c>
      <c r="AL18" s="164" t="str">
        <f t="shared" si="0"/>
        <v/>
      </c>
      <c r="AM18" s="164" t="str">
        <f t="shared" si="0"/>
        <v/>
      </c>
      <c r="AN18" s="164" t="str">
        <f t="shared" si="0"/>
        <v/>
      </c>
      <c r="AO18" s="164" t="str">
        <f t="shared" si="0"/>
        <v/>
      </c>
    </row>
    <row r="19" spans="1:41" s="33" customFormat="1" x14ac:dyDescent="0.2">
      <c r="A19" s="165"/>
      <c r="B19" s="165"/>
      <c r="C19" s="165"/>
      <c r="D19" s="165"/>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65"/>
      <c r="AC19" s="165"/>
      <c r="AD19" s="165"/>
      <c r="AE19" s="165"/>
      <c r="AF19" s="165"/>
      <c r="AG19" s="165"/>
      <c r="AH19" s="165"/>
      <c r="AI19" s="165"/>
      <c r="AJ19" s="165"/>
      <c r="AK19" s="165"/>
      <c r="AL19" s="165"/>
      <c r="AM19" s="165"/>
      <c r="AN19" s="165"/>
      <c r="AO19" s="165"/>
    </row>
    <row r="20" spans="1:41" s="30" customFormat="1" x14ac:dyDescent="0.2">
      <c r="A20" s="166" t="s">
        <v>49</v>
      </c>
      <c r="B20" s="167">
        <f>IF(B18="","",B25+B26-B21)</f>
        <v>0</v>
      </c>
      <c r="C20" s="167">
        <f t="shared" ref="C20:L20" si="1">IF(C18="","",C25+C26-C21)</f>
        <v>0</v>
      </c>
      <c r="D20" s="167">
        <f t="shared" si="1"/>
        <v>0</v>
      </c>
      <c r="E20" s="167">
        <f t="shared" si="1"/>
        <v>0</v>
      </c>
      <c r="F20" s="167">
        <f t="shared" si="1"/>
        <v>0</v>
      </c>
      <c r="G20" s="167">
        <f t="shared" si="1"/>
        <v>0</v>
      </c>
      <c r="H20" s="167">
        <f t="shared" si="1"/>
        <v>0</v>
      </c>
      <c r="I20" s="167">
        <f t="shared" si="1"/>
        <v>0</v>
      </c>
      <c r="J20" s="167">
        <f t="shared" si="1"/>
        <v>0</v>
      </c>
      <c r="K20" s="167">
        <f t="shared" si="1"/>
        <v>0</v>
      </c>
      <c r="L20" s="167">
        <f t="shared" si="1"/>
        <v>0</v>
      </c>
      <c r="M20" s="167">
        <f t="shared" ref="M20:AO20" si="2">IF(M18="","",M25+M26-M21)</f>
        <v>0</v>
      </c>
      <c r="N20" s="167">
        <f t="shared" si="2"/>
        <v>0</v>
      </c>
      <c r="O20" s="167">
        <f t="shared" si="2"/>
        <v>0</v>
      </c>
      <c r="P20" s="167">
        <f t="shared" si="2"/>
        <v>0</v>
      </c>
      <c r="Q20" s="167">
        <f t="shared" si="2"/>
        <v>0</v>
      </c>
      <c r="R20" s="167">
        <f t="shared" si="2"/>
        <v>0</v>
      </c>
      <c r="S20" s="167">
        <f t="shared" si="2"/>
        <v>0</v>
      </c>
      <c r="T20" s="167">
        <f t="shared" si="2"/>
        <v>0</v>
      </c>
      <c r="U20" s="167">
        <f t="shared" si="2"/>
        <v>0</v>
      </c>
      <c r="V20" s="167">
        <f t="shared" si="2"/>
        <v>0</v>
      </c>
      <c r="W20" s="167">
        <f t="shared" si="2"/>
        <v>0</v>
      </c>
      <c r="X20" s="167">
        <f t="shared" si="2"/>
        <v>0</v>
      </c>
      <c r="Y20" s="167">
        <f t="shared" si="2"/>
        <v>0</v>
      </c>
      <c r="Z20" s="167">
        <f t="shared" si="2"/>
        <v>0</v>
      </c>
      <c r="AA20" s="167">
        <f t="shared" si="2"/>
        <v>0</v>
      </c>
      <c r="AB20" s="167">
        <f t="shared" si="2"/>
        <v>0</v>
      </c>
      <c r="AC20" s="167">
        <f t="shared" si="2"/>
        <v>0</v>
      </c>
      <c r="AD20" s="167">
        <f t="shared" si="2"/>
        <v>0</v>
      </c>
      <c r="AE20" s="167">
        <f t="shared" si="2"/>
        <v>0</v>
      </c>
      <c r="AF20" s="167">
        <f t="shared" si="2"/>
        <v>0</v>
      </c>
      <c r="AG20" s="167">
        <f t="shared" si="2"/>
        <v>0</v>
      </c>
      <c r="AH20" s="167">
        <f t="shared" si="2"/>
        <v>0</v>
      </c>
      <c r="AI20" s="167" t="str">
        <f t="shared" si="2"/>
        <v/>
      </c>
      <c r="AJ20" s="167" t="str">
        <f t="shared" si="2"/>
        <v/>
      </c>
      <c r="AK20" s="167" t="str">
        <f t="shared" si="2"/>
        <v/>
      </c>
      <c r="AL20" s="167" t="str">
        <f t="shared" si="2"/>
        <v/>
      </c>
      <c r="AM20" s="167" t="str">
        <f t="shared" si="2"/>
        <v/>
      </c>
      <c r="AN20" s="167" t="str">
        <f t="shared" si="2"/>
        <v/>
      </c>
      <c r="AO20" s="167" t="str">
        <f t="shared" si="2"/>
        <v/>
      </c>
    </row>
    <row r="21" spans="1:41" s="30" customFormat="1" x14ac:dyDescent="0.2">
      <c r="A21" s="166" t="s">
        <v>162</v>
      </c>
      <c r="B21" s="167">
        <f t="shared" ref="B21:L21" si="3">IF(B18="","",B25*$C$11)</f>
        <v>0</v>
      </c>
      <c r="C21" s="167">
        <f t="shared" si="3"/>
        <v>0</v>
      </c>
      <c r="D21" s="167">
        <f t="shared" si="3"/>
        <v>0</v>
      </c>
      <c r="E21" s="167">
        <f t="shared" si="3"/>
        <v>0</v>
      </c>
      <c r="F21" s="167">
        <f t="shared" si="3"/>
        <v>0</v>
      </c>
      <c r="G21" s="167">
        <f t="shared" si="3"/>
        <v>0</v>
      </c>
      <c r="H21" s="167">
        <f t="shared" si="3"/>
        <v>0</v>
      </c>
      <c r="I21" s="167">
        <f t="shared" si="3"/>
        <v>0</v>
      </c>
      <c r="J21" s="167">
        <f t="shared" si="3"/>
        <v>0</v>
      </c>
      <c r="K21" s="167">
        <f t="shared" si="3"/>
        <v>0</v>
      </c>
      <c r="L21" s="167">
        <f t="shared" si="3"/>
        <v>0</v>
      </c>
      <c r="M21" s="167">
        <f t="shared" ref="M21:AO21" si="4">IF(M18="","",M25*$C$11)</f>
        <v>0</v>
      </c>
      <c r="N21" s="167">
        <f t="shared" si="4"/>
        <v>0</v>
      </c>
      <c r="O21" s="167">
        <f t="shared" si="4"/>
        <v>0</v>
      </c>
      <c r="P21" s="167">
        <f t="shared" si="4"/>
        <v>0</v>
      </c>
      <c r="Q21" s="167">
        <f t="shared" si="4"/>
        <v>0</v>
      </c>
      <c r="R21" s="167">
        <f t="shared" si="4"/>
        <v>0</v>
      </c>
      <c r="S21" s="167">
        <f t="shared" si="4"/>
        <v>0</v>
      </c>
      <c r="T21" s="167">
        <f t="shared" si="4"/>
        <v>0</v>
      </c>
      <c r="U21" s="167">
        <f t="shared" si="4"/>
        <v>0</v>
      </c>
      <c r="V21" s="167">
        <f t="shared" si="4"/>
        <v>0</v>
      </c>
      <c r="W21" s="167">
        <f t="shared" si="4"/>
        <v>0</v>
      </c>
      <c r="X21" s="167">
        <f t="shared" si="4"/>
        <v>0</v>
      </c>
      <c r="Y21" s="167">
        <f t="shared" si="4"/>
        <v>0</v>
      </c>
      <c r="Z21" s="167">
        <f t="shared" si="4"/>
        <v>0</v>
      </c>
      <c r="AA21" s="167">
        <f t="shared" si="4"/>
        <v>0</v>
      </c>
      <c r="AB21" s="167">
        <f t="shared" si="4"/>
        <v>0</v>
      </c>
      <c r="AC21" s="167">
        <f t="shared" si="4"/>
        <v>0</v>
      </c>
      <c r="AD21" s="167">
        <f t="shared" si="4"/>
        <v>0</v>
      </c>
      <c r="AE21" s="167">
        <f t="shared" si="4"/>
        <v>0</v>
      </c>
      <c r="AF21" s="167">
        <f t="shared" si="4"/>
        <v>0</v>
      </c>
      <c r="AG21" s="167">
        <f t="shared" si="4"/>
        <v>0</v>
      </c>
      <c r="AH21" s="167">
        <f t="shared" si="4"/>
        <v>0</v>
      </c>
      <c r="AI21" s="167" t="str">
        <f t="shared" si="4"/>
        <v/>
      </c>
      <c r="AJ21" s="167" t="str">
        <f t="shared" si="4"/>
        <v/>
      </c>
      <c r="AK21" s="167" t="str">
        <f t="shared" si="4"/>
        <v/>
      </c>
      <c r="AL21" s="167" t="str">
        <f t="shared" si="4"/>
        <v/>
      </c>
      <c r="AM21" s="167" t="str">
        <f t="shared" si="4"/>
        <v/>
      </c>
      <c r="AN21" s="167" t="str">
        <f t="shared" si="4"/>
        <v/>
      </c>
      <c r="AO21" s="167" t="str">
        <f t="shared" si="4"/>
        <v/>
      </c>
    </row>
    <row r="22" spans="1:41" s="30" customFormat="1" x14ac:dyDescent="0.2">
      <c r="A22" s="166" t="s">
        <v>70</v>
      </c>
      <c r="B22" s="167">
        <f>'Príjmy z prevádzky'!D27</f>
        <v>0</v>
      </c>
      <c r="C22" s="167">
        <f>'Príjmy z prevádzky'!E27</f>
        <v>0</v>
      </c>
      <c r="D22" s="167">
        <f>'Príjmy z prevádzky'!F27</f>
        <v>0</v>
      </c>
      <c r="E22" s="167">
        <f>'Príjmy z prevádzky'!G27</f>
        <v>0</v>
      </c>
      <c r="F22" s="167">
        <f>'Príjmy z prevádzky'!H27</f>
        <v>0</v>
      </c>
      <c r="G22" s="167">
        <f>'Príjmy z prevádzky'!I27</f>
        <v>0</v>
      </c>
      <c r="H22" s="167">
        <f>'Príjmy z prevádzky'!J27</f>
        <v>0</v>
      </c>
      <c r="I22" s="167">
        <f>'Príjmy z prevádzky'!K27</f>
        <v>0</v>
      </c>
      <c r="J22" s="167">
        <f>'Príjmy z prevádzky'!L27</f>
        <v>0</v>
      </c>
      <c r="K22" s="167">
        <f>'Príjmy z prevádzky'!M27</f>
        <v>0</v>
      </c>
      <c r="L22" s="167">
        <f>'Príjmy z prevádzky'!N27</f>
        <v>0</v>
      </c>
      <c r="M22" s="167">
        <f>'Príjmy z prevádzky'!O27</f>
        <v>0</v>
      </c>
      <c r="N22" s="167">
        <f>'Príjmy z prevádzky'!P27</f>
        <v>0</v>
      </c>
      <c r="O22" s="167">
        <f>'Príjmy z prevádzky'!Q27</f>
        <v>0</v>
      </c>
      <c r="P22" s="167">
        <f>'Príjmy z prevádzky'!R27</f>
        <v>0</v>
      </c>
      <c r="Q22" s="167">
        <f>'Príjmy z prevádzky'!S27</f>
        <v>0</v>
      </c>
      <c r="R22" s="167">
        <f>'Príjmy z prevádzky'!T27</f>
        <v>0</v>
      </c>
      <c r="S22" s="167">
        <f>'Príjmy z prevádzky'!U27</f>
        <v>0</v>
      </c>
      <c r="T22" s="167">
        <f>'Príjmy z prevádzky'!V27</f>
        <v>0</v>
      </c>
      <c r="U22" s="167">
        <f>'Príjmy z prevádzky'!W27</f>
        <v>0</v>
      </c>
      <c r="V22" s="167">
        <f>'Príjmy z prevádzky'!X27</f>
        <v>0</v>
      </c>
      <c r="W22" s="167">
        <f>'Príjmy z prevádzky'!Y27</f>
        <v>0</v>
      </c>
      <c r="X22" s="167">
        <f>'Príjmy z prevádzky'!Z27</f>
        <v>0</v>
      </c>
      <c r="Y22" s="167">
        <f>'Príjmy z prevádzky'!AA27</f>
        <v>0</v>
      </c>
      <c r="Z22" s="167">
        <f>'Príjmy z prevádzky'!AB27</f>
        <v>0</v>
      </c>
      <c r="AA22" s="167">
        <f>'Príjmy z prevádzky'!AC27</f>
        <v>0</v>
      </c>
      <c r="AB22" s="167">
        <f>'Príjmy z prevádzky'!AD27</f>
        <v>0</v>
      </c>
      <c r="AC22" s="167">
        <f>'Príjmy z prevádzky'!AE27</f>
        <v>0</v>
      </c>
      <c r="AD22" s="167">
        <f>'Príjmy z prevádzky'!AF27</f>
        <v>0</v>
      </c>
      <c r="AE22" s="167">
        <f>'Príjmy z prevádzky'!AG27</f>
        <v>0</v>
      </c>
      <c r="AF22" s="167">
        <f>'Príjmy z prevádzky'!AH27</f>
        <v>0</v>
      </c>
      <c r="AG22" s="167">
        <f>'Príjmy z prevádzky'!AI27</f>
        <v>0</v>
      </c>
      <c r="AH22" s="167">
        <f>'Príjmy z prevádzky'!AJ27</f>
        <v>0</v>
      </c>
      <c r="AI22" s="167" t="str">
        <f>'Príjmy z prevádzky'!AK27</f>
        <v/>
      </c>
      <c r="AJ22" s="167" t="str">
        <f>'Príjmy z prevádzky'!AL27</f>
        <v/>
      </c>
      <c r="AK22" s="167" t="str">
        <f>'Príjmy z prevádzky'!AM27</f>
        <v/>
      </c>
      <c r="AL22" s="167" t="str">
        <f>'Príjmy z prevádzky'!AN27</f>
        <v/>
      </c>
      <c r="AM22" s="167" t="str">
        <f>'Príjmy z prevádzky'!AO27</f>
        <v/>
      </c>
      <c r="AN22" s="167" t="str">
        <f>'Príjmy z prevádzky'!AP27</f>
        <v/>
      </c>
      <c r="AO22" s="167" t="str">
        <f>'Príjmy z prevádzky'!AQ27</f>
        <v/>
      </c>
    </row>
    <row r="23" spans="1:41" s="30" customFormat="1" x14ac:dyDescent="0.2">
      <c r="A23" s="168" t="s">
        <v>8</v>
      </c>
      <c r="B23" s="167">
        <f>IF(B18="","",SUM(B20:B22))</f>
        <v>0</v>
      </c>
      <c r="C23" s="167">
        <f t="shared" ref="C23:L23" si="5">IF(C18="","",SUM(C20:C22))</f>
        <v>0</v>
      </c>
      <c r="D23" s="167">
        <f t="shared" si="5"/>
        <v>0</v>
      </c>
      <c r="E23" s="167">
        <f t="shared" si="5"/>
        <v>0</v>
      </c>
      <c r="F23" s="167">
        <f t="shared" si="5"/>
        <v>0</v>
      </c>
      <c r="G23" s="167">
        <f t="shared" si="5"/>
        <v>0</v>
      </c>
      <c r="H23" s="167">
        <f t="shared" si="5"/>
        <v>0</v>
      </c>
      <c r="I23" s="167">
        <f t="shared" si="5"/>
        <v>0</v>
      </c>
      <c r="J23" s="167">
        <f t="shared" si="5"/>
        <v>0</v>
      </c>
      <c r="K23" s="167">
        <f t="shared" si="5"/>
        <v>0</v>
      </c>
      <c r="L23" s="167">
        <f t="shared" si="5"/>
        <v>0</v>
      </c>
      <c r="M23" s="167">
        <f t="shared" ref="M23:AO23" si="6">IF(M18="","",SUM(M20:M22))</f>
        <v>0</v>
      </c>
      <c r="N23" s="167">
        <f t="shared" si="6"/>
        <v>0</v>
      </c>
      <c r="O23" s="167">
        <f t="shared" si="6"/>
        <v>0</v>
      </c>
      <c r="P23" s="167">
        <f t="shared" si="6"/>
        <v>0</v>
      </c>
      <c r="Q23" s="167">
        <f t="shared" si="6"/>
        <v>0</v>
      </c>
      <c r="R23" s="167">
        <f t="shared" si="6"/>
        <v>0</v>
      </c>
      <c r="S23" s="167">
        <f t="shared" si="6"/>
        <v>0</v>
      </c>
      <c r="T23" s="167">
        <f t="shared" si="6"/>
        <v>0</v>
      </c>
      <c r="U23" s="167">
        <f t="shared" si="6"/>
        <v>0</v>
      </c>
      <c r="V23" s="167">
        <f t="shared" si="6"/>
        <v>0</v>
      </c>
      <c r="W23" s="167">
        <f t="shared" si="6"/>
        <v>0</v>
      </c>
      <c r="X23" s="167">
        <f t="shared" si="6"/>
        <v>0</v>
      </c>
      <c r="Y23" s="167">
        <f t="shared" si="6"/>
        <v>0</v>
      </c>
      <c r="Z23" s="167">
        <f t="shared" si="6"/>
        <v>0</v>
      </c>
      <c r="AA23" s="167">
        <f t="shared" si="6"/>
        <v>0</v>
      </c>
      <c r="AB23" s="167">
        <f t="shared" si="6"/>
        <v>0</v>
      </c>
      <c r="AC23" s="167">
        <f t="shared" si="6"/>
        <v>0</v>
      </c>
      <c r="AD23" s="167">
        <f t="shared" si="6"/>
        <v>0</v>
      </c>
      <c r="AE23" s="167">
        <f t="shared" si="6"/>
        <v>0</v>
      </c>
      <c r="AF23" s="167">
        <f t="shared" si="6"/>
        <v>0</v>
      </c>
      <c r="AG23" s="167">
        <f t="shared" si="6"/>
        <v>0</v>
      </c>
      <c r="AH23" s="167">
        <f t="shared" si="6"/>
        <v>0</v>
      </c>
      <c r="AI23" s="167" t="str">
        <f t="shared" si="6"/>
        <v/>
      </c>
      <c r="AJ23" s="167" t="str">
        <f t="shared" si="6"/>
        <v/>
      </c>
      <c r="AK23" s="167" t="str">
        <f t="shared" si="6"/>
        <v/>
      </c>
      <c r="AL23" s="167" t="str">
        <f t="shared" si="6"/>
        <v/>
      </c>
      <c r="AM23" s="167" t="str">
        <f t="shared" si="6"/>
        <v/>
      </c>
      <c r="AN23" s="167" t="str">
        <f t="shared" si="6"/>
        <v/>
      </c>
      <c r="AO23" s="167" t="str">
        <f t="shared" si="6"/>
        <v/>
      </c>
    </row>
    <row r="24" spans="1:41" s="30" customFormat="1" ht="12.75" customHeight="1" x14ac:dyDescent="0.2">
      <c r="A24" s="168"/>
      <c r="B24" s="167"/>
      <c r="C24" s="167"/>
      <c r="D24" s="167"/>
      <c r="E24" s="167"/>
      <c r="F24" s="167"/>
      <c r="G24" s="167"/>
      <c r="H24" s="167"/>
      <c r="I24" s="167"/>
      <c r="J24" s="167"/>
      <c r="K24" s="167"/>
      <c r="L24" s="167"/>
      <c r="M24" s="167"/>
      <c r="N24" s="167"/>
      <c r="O24" s="167"/>
      <c r="P24" s="167"/>
      <c r="Q24" s="167"/>
      <c r="R24" s="167"/>
      <c r="S24" s="167"/>
      <c r="T24" s="167"/>
      <c r="U24" s="167"/>
      <c r="V24" s="167"/>
      <c r="W24" s="167"/>
      <c r="X24" s="167"/>
      <c r="Y24" s="167"/>
      <c r="Z24" s="167"/>
      <c r="AA24" s="167"/>
      <c r="AB24" s="167"/>
      <c r="AC24" s="167"/>
      <c r="AD24" s="167"/>
      <c r="AE24" s="167"/>
      <c r="AF24" s="167"/>
      <c r="AG24" s="167"/>
      <c r="AH24" s="167"/>
      <c r="AI24" s="167"/>
      <c r="AJ24" s="167"/>
      <c r="AK24" s="167"/>
      <c r="AL24" s="167"/>
      <c r="AM24" s="167"/>
      <c r="AN24" s="167"/>
      <c r="AO24" s="167"/>
    </row>
    <row r="25" spans="1:41" s="30" customFormat="1" x14ac:dyDescent="0.2">
      <c r="A25" s="166" t="s">
        <v>80</v>
      </c>
      <c r="B25" s="167">
        <f>IF(B18&gt;2023,0,VLOOKUP(B18,'Investičné výdavky'!$A$92:$C$101,3,FALSE))</f>
        <v>0</v>
      </c>
      <c r="C25" s="167">
        <f>IF(C18&gt;2023,0,VLOOKUP(C18,'Investičné výdavky'!$A$92:$C$101,3,FALSE))</f>
        <v>0</v>
      </c>
      <c r="D25" s="167">
        <f>IF(D18&gt;2023,0,VLOOKUP(D18,'Investičné výdavky'!$A$92:$C$101,3,FALSE))</f>
        <v>0</v>
      </c>
      <c r="E25" s="167">
        <f>IF(E18&gt;2023,0,VLOOKUP(E18,'Investičné výdavky'!$A$92:$C$101,3,FALSE))</f>
        <v>0</v>
      </c>
      <c r="F25" s="167">
        <f>IF(F18&gt;2023,0,VLOOKUP(F18,'Investičné výdavky'!$A$92:$C$101,3,FALSE))</f>
        <v>0</v>
      </c>
      <c r="G25" s="167">
        <f>IF(G18&gt;2023,0,VLOOKUP(G18,'Investičné výdavky'!$A$92:$C$101,3,FALSE))</f>
        <v>0</v>
      </c>
      <c r="H25" s="167">
        <f>IF(H18&gt;2023,0,VLOOKUP(H18,'Investičné výdavky'!$A$92:$C$101,3,FALSE))</f>
        <v>0</v>
      </c>
      <c r="I25" s="167">
        <f>IF(I18&gt;2023,0,VLOOKUP(I18,'Investičné výdavky'!$A$92:$C$101,3,FALSE))</f>
        <v>0</v>
      </c>
      <c r="J25" s="167">
        <f>IF(J18&gt;2023,0,VLOOKUP(J18,'Investičné výdavky'!$A$92:$C$101,3,FALSE))</f>
        <v>0</v>
      </c>
      <c r="K25" s="167">
        <f>IF(K18&gt;2023,0,VLOOKUP(K18,'Investičné výdavky'!$A$92:$C$101,3,FALSE))</f>
        <v>0</v>
      </c>
      <c r="L25" s="167">
        <f>IF(L18&gt;2023,0,VLOOKUP(L18,'Investičné výdavky'!$A$92:$C$101,3,FALSE))</f>
        <v>0</v>
      </c>
      <c r="M25" s="167">
        <f>IF(M18&gt;2023,0,VLOOKUP(M18,'Investičné výdavky'!$A$92:$C$101,3,FALSE))</f>
        <v>0</v>
      </c>
      <c r="N25" s="167">
        <f>IF(N18&gt;2023,0,VLOOKUP(N18,'Investičné výdavky'!$A$92:$C$101,3,FALSE))</f>
        <v>0</v>
      </c>
      <c r="O25" s="167">
        <f>IF(O18&gt;2023,0,VLOOKUP(O18,'Investičné výdavky'!$A$92:$C$101,3,FALSE))</f>
        <v>0</v>
      </c>
      <c r="P25" s="167">
        <f>IF(P18&gt;2023,0,VLOOKUP(P18,'Investičné výdavky'!$A$92:$C$101,3,FALSE))</f>
        <v>0</v>
      </c>
      <c r="Q25" s="167">
        <f>IF(Q18&gt;2023,0,VLOOKUP(Q18,'Investičné výdavky'!$A$92:$C$101,3,FALSE))</f>
        <v>0</v>
      </c>
      <c r="R25" s="167">
        <f>IF(R18&gt;2023,0,VLOOKUP(R18,'Investičné výdavky'!$A$92:$C$101,3,FALSE))</f>
        <v>0</v>
      </c>
      <c r="S25" s="167">
        <f>IF(S18&gt;2023,0,VLOOKUP(S18,'Investičné výdavky'!$A$92:$C$101,3,FALSE))</f>
        <v>0</v>
      </c>
      <c r="T25" s="167">
        <f>IF(T18&gt;2023,0,VLOOKUP(T18,'Investičné výdavky'!$A$92:$C$101,3,FALSE))</f>
        <v>0</v>
      </c>
      <c r="U25" s="167">
        <f>IF(U18&gt;2023,0,VLOOKUP(U18,'Investičné výdavky'!$A$92:$C$101,3,FALSE))</f>
        <v>0</v>
      </c>
      <c r="V25" s="167">
        <f>IF(V18&gt;2023,0,VLOOKUP(V18,'Investičné výdavky'!$A$92:$C$101,3,FALSE))</f>
        <v>0</v>
      </c>
      <c r="W25" s="167">
        <f>IF(W18&gt;2023,0,VLOOKUP(W18,'Investičné výdavky'!$A$92:$C$101,3,FALSE))</f>
        <v>0</v>
      </c>
      <c r="X25" s="167">
        <f>IF(X18&gt;2023,0,VLOOKUP(X18,'Investičné výdavky'!$A$92:$C$101,3,FALSE))</f>
        <v>0</v>
      </c>
      <c r="Y25" s="167">
        <f>IF(Y18&gt;2023,0,VLOOKUP(Y18,'Investičné výdavky'!$A$92:$C$101,3,FALSE))</f>
        <v>0</v>
      </c>
      <c r="Z25" s="167">
        <f>IF(Z18&gt;2023,0,VLOOKUP(Z18,'Investičné výdavky'!$A$92:$C$101,3,FALSE))</f>
        <v>0</v>
      </c>
      <c r="AA25" s="167">
        <f>IF(AA18&gt;2023,0,VLOOKUP(AA18,'Investičné výdavky'!$A$92:$C$101,3,FALSE))</f>
        <v>0</v>
      </c>
      <c r="AB25" s="167">
        <f>IF(AB18&gt;2023,0,VLOOKUP(AB18,'Investičné výdavky'!$A$92:$C$101,3,FALSE))</f>
        <v>0</v>
      </c>
      <c r="AC25" s="167">
        <f>IF(AC18&gt;2023,0,VLOOKUP(AC18,'Investičné výdavky'!$A$92:$C$101,3,FALSE))</f>
        <v>0</v>
      </c>
      <c r="AD25" s="167">
        <f>IF(AD18&gt;2023,0,VLOOKUP(AD18,'Investičné výdavky'!$A$92:$C$101,3,FALSE))</f>
        <v>0</v>
      </c>
      <c r="AE25" s="167">
        <f>IF(AE18&gt;2023,0,VLOOKUP(AE18,'Investičné výdavky'!$A$92:$C$101,3,FALSE))</f>
        <v>0</v>
      </c>
      <c r="AF25" s="167">
        <f>IF(AF18&gt;2023,0,VLOOKUP(AF18,'Investičné výdavky'!$A$92:$C$101,3,FALSE))</f>
        <v>0</v>
      </c>
      <c r="AG25" s="167">
        <f>IF(AG18&gt;2023,0,VLOOKUP(AG18,'Investičné výdavky'!$A$92:$C$101,3,FALSE))</f>
        <v>0</v>
      </c>
      <c r="AH25" s="167">
        <f>IF(AH18&gt;2023,0,VLOOKUP(AH18,'Investičné výdavky'!$A$92:$C$101,3,FALSE))</f>
        <v>0</v>
      </c>
      <c r="AI25" s="167">
        <f>IF(AI18&gt;2023,0,VLOOKUP(AI18,'Investičné výdavky'!$A$92:$C$101,3,FALSE))</f>
        <v>0</v>
      </c>
      <c r="AJ25" s="167">
        <f>IF(AJ18&gt;2023,0,VLOOKUP(AJ18,'Investičné výdavky'!$A$92:$C$101,3,FALSE))</f>
        <v>0</v>
      </c>
      <c r="AK25" s="167">
        <f>IF(AK18&gt;2023,0,VLOOKUP(AK18,'Investičné výdavky'!$A$92:$C$101,3,FALSE))</f>
        <v>0</v>
      </c>
      <c r="AL25" s="167">
        <f>IF(AL18&gt;2023,0,VLOOKUP(AL18,'Investičné výdavky'!$A$92:$C$101,3,FALSE))</f>
        <v>0</v>
      </c>
      <c r="AM25" s="167">
        <f>IF(AM18&gt;2023,0,VLOOKUP(AM18,'Investičné výdavky'!$A$92:$C$101,3,FALSE))</f>
        <v>0</v>
      </c>
      <c r="AN25" s="167">
        <f>IF(AN18&gt;2023,0,VLOOKUP(AN18,'Investičné výdavky'!$A$92:$C$101,3,FALSE))</f>
        <v>0</v>
      </c>
      <c r="AO25" s="167">
        <f>IF(AO18&gt;2023,0,VLOOKUP(AO18,'Investičné výdavky'!$A$92:$C$101,3,FALSE))</f>
        <v>0</v>
      </c>
    </row>
    <row r="26" spans="1:41" s="30" customFormat="1" x14ac:dyDescent="0.2">
      <c r="A26" s="166" t="s">
        <v>52</v>
      </c>
      <c r="B26" s="167">
        <f>IF(B18&gt;2023,0,VLOOKUP(B18,'Investičné výdavky'!$A$92:$D$101,4,FALSE))</f>
        <v>0</v>
      </c>
      <c r="C26" s="167">
        <f>IF(C18&gt;2023,0,VLOOKUP(C18,'Investičné výdavky'!$A$92:$D$101,4,FALSE))</f>
        <v>0</v>
      </c>
      <c r="D26" s="167">
        <f>IF(D18&gt;2023,0,VLOOKUP(D18,'Investičné výdavky'!$A$92:$D$101,4,FALSE))</f>
        <v>0</v>
      </c>
      <c r="E26" s="167">
        <f>IF(E18&gt;2023,0,VLOOKUP(E18,'Investičné výdavky'!$A$92:$D$101,4,FALSE))</f>
        <v>0</v>
      </c>
      <c r="F26" s="167">
        <f>IF(F18&gt;2023,0,VLOOKUP(F18,'Investičné výdavky'!$A$92:$D$101,4,FALSE))</f>
        <v>0</v>
      </c>
      <c r="G26" s="167">
        <f>IF(G18&gt;2023,0,VLOOKUP(G18,'Investičné výdavky'!$A$92:$D$101,4,FALSE))</f>
        <v>0</v>
      </c>
      <c r="H26" s="167">
        <f>IF(H18&gt;2023,0,VLOOKUP(H18,'Investičné výdavky'!$A$92:$D$101,4,FALSE))</f>
        <v>0</v>
      </c>
      <c r="I26" s="167">
        <f>IF(I18&gt;2023,0,VLOOKUP(I18,'Investičné výdavky'!$A$92:$D$101,4,FALSE))</f>
        <v>0</v>
      </c>
      <c r="J26" s="167">
        <f>IF(J18&gt;2023,0,VLOOKUP(J18,'Investičné výdavky'!$A$92:$D$101,4,FALSE))</f>
        <v>0</v>
      </c>
      <c r="K26" s="167">
        <f>IF(K18&gt;2023,0,VLOOKUP(K18,'Investičné výdavky'!$A$92:$D$101,4,FALSE))</f>
        <v>0</v>
      </c>
      <c r="L26" s="167">
        <f>IF(L18&gt;2023,0,VLOOKUP(L18,'Investičné výdavky'!$A$92:$D$101,4,FALSE))</f>
        <v>0</v>
      </c>
      <c r="M26" s="167">
        <f>IF(M18&gt;2023,0,VLOOKUP(M18,'Investičné výdavky'!$A$92:$D$101,4,FALSE))</f>
        <v>0</v>
      </c>
      <c r="N26" s="167">
        <f>IF(N18&gt;2023,0,VLOOKUP(N18,'Investičné výdavky'!$A$92:$D$101,4,FALSE))</f>
        <v>0</v>
      </c>
      <c r="O26" s="167">
        <f>IF(O18&gt;2023,0,VLOOKUP(O18,'Investičné výdavky'!$A$92:$D$101,4,FALSE))</f>
        <v>0</v>
      </c>
      <c r="P26" s="167">
        <f>IF(P18&gt;2023,0,VLOOKUP(P18,'Investičné výdavky'!$A$92:$D$101,4,FALSE))</f>
        <v>0</v>
      </c>
      <c r="Q26" s="167">
        <f>IF(Q18&gt;2023,0,VLOOKUP(Q18,'Investičné výdavky'!$A$92:$D$101,4,FALSE))</f>
        <v>0</v>
      </c>
      <c r="R26" s="167">
        <f>IF(R18&gt;2023,0,VLOOKUP(R18,'Investičné výdavky'!$A$92:$D$101,4,FALSE))</f>
        <v>0</v>
      </c>
      <c r="S26" s="167">
        <f>IF(S18&gt;2023,0,VLOOKUP(S18,'Investičné výdavky'!$A$92:$D$101,4,FALSE))</f>
        <v>0</v>
      </c>
      <c r="T26" s="167">
        <f>IF(T18&gt;2023,0,VLOOKUP(T18,'Investičné výdavky'!$A$92:$D$101,4,FALSE))</f>
        <v>0</v>
      </c>
      <c r="U26" s="167">
        <f>IF(U18&gt;2023,0,VLOOKUP(U18,'Investičné výdavky'!$A$92:$D$101,4,FALSE))</f>
        <v>0</v>
      </c>
      <c r="V26" s="167">
        <f>IF(V18&gt;2023,0,VLOOKUP(V18,'Investičné výdavky'!$A$92:$D$101,4,FALSE))</f>
        <v>0</v>
      </c>
      <c r="W26" s="167">
        <f>IF(W18&gt;2023,0,VLOOKUP(W18,'Investičné výdavky'!$A$92:$D$101,4,FALSE))</f>
        <v>0</v>
      </c>
      <c r="X26" s="167">
        <f>IF(X18&gt;2023,0,VLOOKUP(X18,'Investičné výdavky'!$A$92:$D$101,4,FALSE))</f>
        <v>0</v>
      </c>
      <c r="Y26" s="167">
        <f>IF(Y18&gt;2023,0,VLOOKUP(Y18,'Investičné výdavky'!$A$92:$D$101,4,FALSE))</f>
        <v>0</v>
      </c>
      <c r="Z26" s="167">
        <f>IF(Z18&gt;2023,0,VLOOKUP(Z18,'Investičné výdavky'!$A$92:$D$101,4,FALSE))</f>
        <v>0</v>
      </c>
      <c r="AA26" s="167">
        <f>IF(AA18&gt;2023,0,VLOOKUP(AA18,'Investičné výdavky'!$A$92:$D$101,4,FALSE))</f>
        <v>0</v>
      </c>
      <c r="AB26" s="167">
        <f>IF(AB18&gt;2023,0,VLOOKUP(AB18,'Investičné výdavky'!$A$92:$D$101,4,FALSE))</f>
        <v>0</v>
      </c>
      <c r="AC26" s="167">
        <f>IF(AC18&gt;2023,0,VLOOKUP(AC18,'Investičné výdavky'!$A$92:$D$101,4,FALSE))</f>
        <v>0</v>
      </c>
      <c r="AD26" s="167">
        <f>IF(AD18&gt;2023,0,VLOOKUP(AD18,'Investičné výdavky'!$A$92:$D$101,4,FALSE))</f>
        <v>0</v>
      </c>
      <c r="AE26" s="167">
        <f>IF(AE18&gt;2023,0,VLOOKUP(AE18,'Investičné výdavky'!$A$92:$D$101,4,FALSE))</f>
        <v>0</v>
      </c>
      <c r="AF26" s="167">
        <f>IF(AF18&gt;2023,0,VLOOKUP(AF18,'Investičné výdavky'!$A$92:$D$101,4,FALSE))</f>
        <v>0</v>
      </c>
      <c r="AG26" s="167">
        <f>IF(AG18&gt;2023,0,VLOOKUP(AG18,'Investičné výdavky'!$A$92:$D$101,4,FALSE))</f>
        <v>0</v>
      </c>
      <c r="AH26" s="167">
        <f>IF(AH18&gt;2023,0,VLOOKUP(AH18,'Investičné výdavky'!$A$92:$D$101,4,FALSE))</f>
        <v>0</v>
      </c>
      <c r="AI26" s="167">
        <f>IF(AI18&gt;2023,0,VLOOKUP(AI18,'Investičné výdavky'!$A$92:$D$101,4,FALSE))</f>
        <v>0</v>
      </c>
      <c r="AJ26" s="167">
        <f>IF(AJ18&gt;2023,0,VLOOKUP(AJ18,'Investičné výdavky'!$A$92:$D$101,4,FALSE))</f>
        <v>0</v>
      </c>
      <c r="AK26" s="167">
        <f>IF(AK18&gt;2023,0,VLOOKUP(AK18,'Investičné výdavky'!$A$92:$D$101,4,FALSE))</f>
        <v>0</v>
      </c>
      <c r="AL26" s="167">
        <f>IF(AL18&gt;2023,0,VLOOKUP(AL18,'Investičné výdavky'!$A$92:$D$101,4,FALSE))</f>
        <v>0</v>
      </c>
      <c r="AM26" s="167">
        <f>IF(AM18&gt;2023,0,VLOOKUP(AM18,'Investičné výdavky'!$A$92:$D$101,4,FALSE))</f>
        <v>0</v>
      </c>
      <c r="AN26" s="167">
        <f>IF(AN18&gt;2023,0,VLOOKUP(AN18,'Investičné výdavky'!$A$92:$D$101,4,FALSE))</f>
        <v>0</v>
      </c>
      <c r="AO26" s="167">
        <f>IF(AO18&gt;2023,0,VLOOKUP(AO18,'Investičné výdavky'!$A$92:$D$101,4,FALSE))</f>
        <v>0</v>
      </c>
    </row>
    <row r="27" spans="1:41" x14ac:dyDescent="0.2">
      <c r="A27" s="166" t="s">
        <v>12</v>
      </c>
      <c r="B27" s="303"/>
      <c r="C27" s="169">
        <v>0</v>
      </c>
      <c r="D27" s="169">
        <v>0</v>
      </c>
      <c r="E27" s="169">
        <v>0</v>
      </c>
      <c r="F27" s="169">
        <v>0</v>
      </c>
      <c r="G27" s="169">
        <v>0</v>
      </c>
      <c r="H27" s="169">
        <v>0</v>
      </c>
      <c r="I27" s="169">
        <v>0</v>
      </c>
      <c r="J27" s="169">
        <v>0</v>
      </c>
      <c r="K27" s="169">
        <v>0</v>
      </c>
      <c r="L27" s="169">
        <v>0</v>
      </c>
      <c r="M27" s="169">
        <v>0</v>
      </c>
      <c r="N27" s="169">
        <v>0</v>
      </c>
      <c r="O27" s="169">
        <v>0</v>
      </c>
      <c r="P27" s="169">
        <v>0</v>
      </c>
      <c r="Q27" s="169">
        <v>0</v>
      </c>
      <c r="R27" s="169">
        <v>0</v>
      </c>
      <c r="S27" s="169">
        <v>0</v>
      </c>
      <c r="T27" s="169">
        <v>0</v>
      </c>
      <c r="U27" s="169">
        <v>0</v>
      </c>
      <c r="V27" s="169">
        <v>0</v>
      </c>
      <c r="W27" s="169">
        <v>0</v>
      </c>
      <c r="X27" s="169">
        <v>0</v>
      </c>
      <c r="Y27" s="169">
        <v>0</v>
      </c>
      <c r="Z27" s="169">
        <v>0</v>
      </c>
      <c r="AA27" s="169">
        <v>0</v>
      </c>
      <c r="AB27" s="169">
        <v>0</v>
      </c>
      <c r="AC27" s="169">
        <v>0</v>
      </c>
      <c r="AD27" s="169">
        <v>0</v>
      </c>
      <c r="AE27" s="169">
        <v>0</v>
      </c>
      <c r="AF27" s="169">
        <v>0</v>
      </c>
      <c r="AG27" s="169">
        <v>0</v>
      </c>
      <c r="AH27" s="169">
        <v>0</v>
      </c>
      <c r="AI27" s="169">
        <v>0</v>
      </c>
      <c r="AJ27" s="169">
        <v>0</v>
      </c>
      <c r="AK27" s="169">
        <v>0</v>
      </c>
      <c r="AL27" s="169">
        <v>0</v>
      </c>
      <c r="AM27" s="169">
        <v>0</v>
      </c>
      <c r="AN27" s="169">
        <v>0</v>
      </c>
      <c r="AO27" s="169">
        <v>0</v>
      </c>
    </row>
    <row r="28" spans="1:41" s="30" customFormat="1" x14ac:dyDescent="0.2">
      <c r="A28" s="166" t="s">
        <v>71</v>
      </c>
      <c r="B28" s="167">
        <f>'Výdavky na prevádzku'!D49</f>
        <v>0</v>
      </c>
      <c r="C28" s="167">
        <f>'Výdavky na prevádzku'!E49</f>
        <v>0</v>
      </c>
      <c r="D28" s="167">
        <f>'Výdavky na prevádzku'!F49</f>
        <v>0</v>
      </c>
      <c r="E28" s="167">
        <f>'Výdavky na prevádzku'!G49</f>
        <v>0</v>
      </c>
      <c r="F28" s="167">
        <f>'Výdavky na prevádzku'!H49</f>
        <v>0</v>
      </c>
      <c r="G28" s="167">
        <f>'Výdavky na prevádzku'!I49</f>
        <v>0</v>
      </c>
      <c r="H28" s="167">
        <f>'Výdavky na prevádzku'!J49</f>
        <v>0</v>
      </c>
      <c r="I28" s="167">
        <f>'Výdavky na prevádzku'!K49</f>
        <v>0</v>
      </c>
      <c r="J28" s="167">
        <f>'Výdavky na prevádzku'!L49</f>
        <v>0</v>
      </c>
      <c r="K28" s="167">
        <f>'Výdavky na prevádzku'!M49</f>
        <v>0</v>
      </c>
      <c r="L28" s="167">
        <f>'Výdavky na prevádzku'!N49</f>
        <v>0</v>
      </c>
      <c r="M28" s="167">
        <f>'Výdavky na prevádzku'!O49</f>
        <v>0</v>
      </c>
      <c r="N28" s="167">
        <f>'Výdavky na prevádzku'!P49</f>
        <v>0</v>
      </c>
      <c r="O28" s="167">
        <f>'Výdavky na prevádzku'!Q49</f>
        <v>0</v>
      </c>
      <c r="P28" s="167">
        <f>'Výdavky na prevádzku'!R49</f>
        <v>0</v>
      </c>
      <c r="Q28" s="167">
        <f>'Výdavky na prevádzku'!S49</f>
        <v>0</v>
      </c>
      <c r="R28" s="167">
        <f>'Výdavky na prevádzku'!T49</f>
        <v>0</v>
      </c>
      <c r="S28" s="167">
        <f>'Výdavky na prevádzku'!U49</f>
        <v>0</v>
      </c>
      <c r="T28" s="167">
        <f>'Výdavky na prevádzku'!V49</f>
        <v>0</v>
      </c>
      <c r="U28" s="167">
        <f>'Výdavky na prevádzku'!W49</f>
        <v>0</v>
      </c>
      <c r="V28" s="167">
        <f>'Výdavky na prevádzku'!X49</f>
        <v>0</v>
      </c>
      <c r="W28" s="167">
        <f>'Výdavky na prevádzku'!Y49</f>
        <v>0</v>
      </c>
      <c r="X28" s="167">
        <f>'Výdavky na prevádzku'!Z49</f>
        <v>0</v>
      </c>
      <c r="Y28" s="167">
        <f>'Výdavky na prevádzku'!AA49</f>
        <v>0</v>
      </c>
      <c r="Z28" s="167">
        <f>'Výdavky na prevádzku'!AB49</f>
        <v>0</v>
      </c>
      <c r="AA28" s="167">
        <f>'Výdavky na prevádzku'!AC49</f>
        <v>0</v>
      </c>
      <c r="AB28" s="167">
        <f>'Výdavky na prevádzku'!AD49</f>
        <v>0</v>
      </c>
      <c r="AC28" s="167">
        <f>'Výdavky na prevádzku'!AE49</f>
        <v>0</v>
      </c>
      <c r="AD28" s="167">
        <f>'Výdavky na prevádzku'!AF49</f>
        <v>0</v>
      </c>
      <c r="AE28" s="167">
        <f>'Výdavky na prevádzku'!AG49</f>
        <v>0</v>
      </c>
      <c r="AF28" s="167">
        <f>'Výdavky na prevádzku'!AH49</f>
        <v>0</v>
      </c>
      <c r="AG28" s="167">
        <f>'Výdavky na prevádzku'!AI49</f>
        <v>0</v>
      </c>
      <c r="AH28" s="167">
        <f>'Výdavky na prevádzku'!AJ49</f>
        <v>0</v>
      </c>
      <c r="AI28" s="167" t="str">
        <f>'Výdavky na prevádzku'!AK49</f>
        <v/>
      </c>
      <c r="AJ28" s="167" t="str">
        <f>'Výdavky na prevádzku'!AL49</f>
        <v/>
      </c>
      <c r="AK28" s="167" t="str">
        <f>'Výdavky na prevádzku'!AM49</f>
        <v/>
      </c>
      <c r="AL28" s="167" t="str">
        <f>'Výdavky na prevádzku'!AN151</f>
        <v/>
      </c>
      <c r="AM28" s="167" t="str">
        <f>'Výdavky na prevádzku'!AO151</f>
        <v/>
      </c>
      <c r="AN28" s="167" t="str">
        <f>'Výdavky na prevádzku'!AP151</f>
        <v/>
      </c>
      <c r="AO28" s="167" t="str">
        <f>'Výdavky na prevádzku'!AQ151</f>
        <v/>
      </c>
    </row>
    <row r="29" spans="1:41" s="30" customFormat="1" x14ac:dyDescent="0.2">
      <c r="A29" s="166" t="s">
        <v>47</v>
      </c>
      <c r="B29" s="167">
        <f>Úver!B11</f>
        <v>0</v>
      </c>
      <c r="C29" s="167">
        <f>Úver!C11</f>
        <v>0</v>
      </c>
      <c r="D29" s="167">
        <f>Úver!D11</f>
        <v>0</v>
      </c>
      <c r="E29" s="167">
        <f>Úver!E11</f>
        <v>0</v>
      </c>
      <c r="F29" s="167">
        <f>Úver!F11</f>
        <v>0</v>
      </c>
      <c r="G29" s="167">
        <f>Úver!G11</f>
        <v>0</v>
      </c>
      <c r="H29" s="167">
        <f>Úver!H11</f>
        <v>0</v>
      </c>
      <c r="I29" s="167">
        <f>Úver!I11</f>
        <v>0</v>
      </c>
      <c r="J29" s="167">
        <f>Úver!J11</f>
        <v>0</v>
      </c>
      <c r="K29" s="167">
        <f>Úver!K11</f>
        <v>0</v>
      </c>
      <c r="L29" s="167">
        <f>Úver!L11</f>
        <v>0</v>
      </c>
      <c r="M29" s="167">
        <f>Úver!M11</f>
        <v>0</v>
      </c>
      <c r="N29" s="167">
        <f>Úver!N11</f>
        <v>0</v>
      </c>
      <c r="O29" s="167">
        <f>Úver!O11</f>
        <v>0</v>
      </c>
      <c r="P29" s="167">
        <f>Úver!P11</f>
        <v>0</v>
      </c>
      <c r="Q29" s="167">
        <f>Úver!Q11</f>
        <v>0</v>
      </c>
      <c r="R29" s="167">
        <f>Úver!R11</f>
        <v>0</v>
      </c>
      <c r="S29" s="167">
        <f>Úver!S11</f>
        <v>0</v>
      </c>
      <c r="T29" s="167">
        <f>Úver!T11</f>
        <v>0</v>
      </c>
      <c r="U29" s="167">
        <f>Úver!U11</f>
        <v>0</v>
      </c>
      <c r="V29" s="167">
        <f>Úver!V11</f>
        <v>0</v>
      </c>
      <c r="W29" s="167">
        <f>Úver!W11</f>
        <v>0</v>
      </c>
      <c r="X29" s="167">
        <f>Úver!X11</f>
        <v>0</v>
      </c>
      <c r="Y29" s="167">
        <f>Úver!Y11</f>
        <v>0</v>
      </c>
      <c r="Z29" s="167">
        <f>Úver!Z11</f>
        <v>0</v>
      </c>
      <c r="AA29" s="167">
        <f>Úver!AA11</f>
        <v>0</v>
      </c>
      <c r="AB29" s="167">
        <f>Úver!AB11</f>
        <v>0</v>
      </c>
      <c r="AC29" s="167">
        <f>Úver!AC11</f>
        <v>0</v>
      </c>
      <c r="AD29" s="167">
        <f>Úver!AD11</f>
        <v>0</v>
      </c>
      <c r="AE29" s="167">
        <f>Úver!AE11</f>
        <v>0</v>
      </c>
      <c r="AF29" s="167">
        <f>Úver!AF11</f>
        <v>0</v>
      </c>
      <c r="AG29" s="167">
        <f>Úver!AG11</f>
        <v>0</v>
      </c>
      <c r="AH29" s="167">
        <f>Úver!AH11</f>
        <v>0</v>
      </c>
      <c r="AI29" s="167">
        <f>Úver!AI11</f>
        <v>0</v>
      </c>
      <c r="AJ29" s="167">
        <f>Úver!AJ11</f>
        <v>0</v>
      </c>
      <c r="AK29" s="167">
        <f>Úver!AK11</f>
        <v>0</v>
      </c>
      <c r="AL29" s="167" t="str">
        <f>IF(Úver!AL11=0,Úver!AL14,Úver!AL11)</f>
        <v/>
      </c>
      <c r="AM29" s="167" t="str">
        <f>IF(Úver!AM11=0,Úver!AM14,Úver!AM11)</f>
        <v/>
      </c>
      <c r="AN29" s="167" t="str">
        <f>IF(Úver!AN11=0,Úver!AN14,Úver!AN11)</f>
        <v/>
      </c>
      <c r="AO29" s="167" t="str">
        <f>IF(Úver!AO11=0,Úver!AO14,Úver!AO11)</f>
        <v/>
      </c>
    </row>
    <row r="30" spans="1:41" s="30" customFormat="1" x14ac:dyDescent="0.2">
      <c r="A30" s="166" t="s">
        <v>48</v>
      </c>
      <c r="B30" s="167">
        <f>Úver!B13</f>
        <v>0</v>
      </c>
      <c r="C30" s="167">
        <f>Úver!C13</f>
        <v>0</v>
      </c>
      <c r="D30" s="167">
        <f>Úver!D13</f>
        <v>0</v>
      </c>
      <c r="E30" s="167">
        <f>Úver!E13</f>
        <v>0</v>
      </c>
      <c r="F30" s="167">
        <f>Úver!F13</f>
        <v>0</v>
      </c>
      <c r="G30" s="167">
        <f>Úver!G13</f>
        <v>0</v>
      </c>
      <c r="H30" s="167">
        <f>Úver!H13</f>
        <v>0</v>
      </c>
      <c r="I30" s="167">
        <f>Úver!I13</f>
        <v>0</v>
      </c>
      <c r="J30" s="167">
        <f>Úver!J13</f>
        <v>0</v>
      </c>
      <c r="K30" s="167">
        <f>Úver!K13</f>
        <v>0</v>
      </c>
      <c r="L30" s="167">
        <f>Úver!L13</f>
        <v>0</v>
      </c>
      <c r="M30" s="167">
        <f>Úver!M13</f>
        <v>0</v>
      </c>
      <c r="N30" s="167">
        <f>Úver!N13</f>
        <v>0</v>
      </c>
      <c r="O30" s="167">
        <f>Úver!O13</f>
        <v>0</v>
      </c>
      <c r="P30" s="167">
        <f>Úver!P13</f>
        <v>0</v>
      </c>
      <c r="Q30" s="167">
        <f>Úver!Q13</f>
        <v>0</v>
      </c>
      <c r="R30" s="167">
        <f>Úver!R13</f>
        <v>0</v>
      </c>
      <c r="S30" s="167">
        <f>Úver!S13</f>
        <v>0</v>
      </c>
      <c r="T30" s="167">
        <f>Úver!T13</f>
        <v>0</v>
      </c>
      <c r="U30" s="167">
        <f>Úver!U13</f>
        <v>0</v>
      </c>
      <c r="V30" s="167">
        <f>Úver!V13</f>
        <v>0</v>
      </c>
      <c r="W30" s="167">
        <f>Úver!W13</f>
        <v>0</v>
      </c>
      <c r="X30" s="167">
        <f>Úver!X13</f>
        <v>0</v>
      </c>
      <c r="Y30" s="167">
        <f>Úver!Y13</f>
        <v>0</v>
      </c>
      <c r="Z30" s="167">
        <f>Úver!Z13</f>
        <v>0</v>
      </c>
      <c r="AA30" s="167">
        <f>Úver!AA13</f>
        <v>0</v>
      </c>
      <c r="AB30" s="167">
        <f>Úver!AB13</f>
        <v>0</v>
      </c>
      <c r="AC30" s="167">
        <f>Úver!AC13</f>
        <v>0</v>
      </c>
      <c r="AD30" s="167">
        <f>Úver!AD13</f>
        <v>0</v>
      </c>
      <c r="AE30" s="167">
        <f>Úver!AE13</f>
        <v>0</v>
      </c>
      <c r="AF30" s="167">
        <f>Úver!AF13</f>
        <v>0</v>
      </c>
      <c r="AG30" s="167">
        <f>Úver!AG13</f>
        <v>0</v>
      </c>
      <c r="AH30" s="167">
        <f>Úver!AH13</f>
        <v>0</v>
      </c>
      <c r="AI30" s="167" t="str">
        <f>Úver!AI13</f>
        <v/>
      </c>
      <c r="AJ30" s="167" t="str">
        <f>Úver!AJ13</f>
        <v/>
      </c>
      <c r="AK30" s="167" t="str">
        <f>Úver!AK13</f>
        <v/>
      </c>
      <c r="AL30" s="167" t="str">
        <f>Úver!AL13</f>
        <v/>
      </c>
      <c r="AM30" s="167" t="str">
        <f>Úver!AM13</f>
        <v/>
      </c>
      <c r="AN30" s="167" t="str">
        <f>Úver!AN13</f>
        <v/>
      </c>
      <c r="AO30" s="167" t="str">
        <f>Úver!AO13</f>
        <v/>
      </c>
    </row>
    <row r="31" spans="1:41" s="30" customFormat="1" x14ac:dyDescent="0.2">
      <c r="A31" s="166" t="s">
        <v>9</v>
      </c>
      <c r="B31" s="167">
        <v>0</v>
      </c>
      <c r="C31" s="167">
        <f>IF(C18="","",IF(B32&gt;0,B32,0))</f>
        <v>0</v>
      </c>
      <c r="D31" s="167">
        <f>IF(D18="","",IF(C32&gt;0,C32,0))</f>
        <v>0</v>
      </c>
      <c r="E31" s="167">
        <f t="shared" ref="E31:L31" si="7">IF(E18="","",IF(D32&gt;0,D32,0))</f>
        <v>0</v>
      </c>
      <c r="F31" s="167">
        <f>IF(F18="","",IF(E32&gt;0,E32,0))</f>
        <v>0</v>
      </c>
      <c r="G31" s="167">
        <f t="shared" si="7"/>
        <v>0</v>
      </c>
      <c r="H31" s="167">
        <f t="shared" si="7"/>
        <v>0</v>
      </c>
      <c r="I31" s="167">
        <f t="shared" si="7"/>
        <v>0</v>
      </c>
      <c r="J31" s="167">
        <f>IF(J18="","",IF(I32&gt;0,I32,0))</f>
        <v>0</v>
      </c>
      <c r="K31" s="167">
        <f t="shared" si="7"/>
        <v>0</v>
      </c>
      <c r="L31" s="167">
        <f t="shared" si="7"/>
        <v>0</v>
      </c>
      <c r="M31" s="167">
        <f t="shared" ref="M31" si="8">IF(M18="","",IF(L32&gt;0,L32,0))</f>
        <v>0</v>
      </c>
      <c r="N31" s="167">
        <f t="shared" ref="N31" si="9">IF(N18="","",IF(M32&gt;0,M32,0))</f>
        <v>0</v>
      </c>
      <c r="O31" s="167">
        <f t="shared" ref="O31" si="10">IF(O18="","",IF(N32&gt;0,N32,0))</f>
        <v>0</v>
      </c>
      <c r="P31" s="167">
        <f t="shared" ref="P31" si="11">IF(P18="","",IF(O32&gt;0,O32,0))</f>
        <v>0</v>
      </c>
      <c r="Q31" s="167">
        <f t="shared" ref="Q31" si="12">IF(Q18="","",IF(P32&gt;0,P32,0))</f>
        <v>0</v>
      </c>
      <c r="R31" s="167">
        <f t="shared" ref="R31" si="13">IF(R18="","",IF(Q32&gt;0,Q32,0))</f>
        <v>0</v>
      </c>
      <c r="S31" s="167">
        <f t="shared" ref="S31" si="14">IF(S18="","",IF(R32&gt;0,R32,0))</f>
        <v>0</v>
      </c>
      <c r="T31" s="167">
        <f t="shared" ref="T31" si="15">IF(T18="","",IF(S32&gt;0,S32,0))</f>
        <v>0</v>
      </c>
      <c r="U31" s="167">
        <f t="shared" ref="U31" si="16">IF(U18="","",IF(T32&gt;0,T32,0))</f>
        <v>0</v>
      </c>
      <c r="V31" s="167">
        <f t="shared" ref="V31" si="17">IF(V18="","",IF(U32&gt;0,U32,0))</f>
        <v>0</v>
      </c>
      <c r="W31" s="167">
        <f t="shared" ref="W31" si="18">IF(W18="","",IF(V32&gt;0,V32,0))</f>
        <v>0</v>
      </c>
      <c r="X31" s="167">
        <f t="shared" ref="X31" si="19">IF(X18="","",IF(W32&gt;0,W32,0))</f>
        <v>0</v>
      </c>
      <c r="Y31" s="167">
        <f t="shared" ref="Y31" si="20">IF(Y18="","",IF(X32&gt;0,X32,0))</f>
        <v>0</v>
      </c>
      <c r="Z31" s="167">
        <f t="shared" ref="Z31" si="21">IF(Z18="","",IF(Y32&gt;0,Y32,0))</f>
        <v>0</v>
      </c>
      <c r="AA31" s="167">
        <f t="shared" ref="AA31" si="22">IF(AA18="","",IF(Z32&gt;0,Z32,0))</f>
        <v>0</v>
      </c>
      <c r="AB31" s="167">
        <f t="shared" ref="AB31" si="23">IF(AB18="","",IF(AA32&gt;0,AA32,0))</f>
        <v>0</v>
      </c>
      <c r="AC31" s="167">
        <f t="shared" ref="AC31" si="24">IF(AC18="","",IF(AB32&gt;0,AB32,0))</f>
        <v>0</v>
      </c>
      <c r="AD31" s="167">
        <f t="shared" ref="AD31" si="25">IF(AD18="","",IF(AC32&gt;0,AC32,0))</f>
        <v>0</v>
      </c>
      <c r="AE31" s="167">
        <f t="shared" ref="AE31" si="26">IF(AE18="","",IF(AD32&gt;0,AD32,0))</f>
        <v>0</v>
      </c>
      <c r="AF31" s="167">
        <f t="shared" ref="AF31" si="27">IF(AF18="","",IF(AE32&gt;0,AE32,0))</f>
        <v>0</v>
      </c>
      <c r="AG31" s="167">
        <f t="shared" ref="AG31" si="28">IF(AG18="","",IF(AF32&gt;0,AF32,0))</f>
        <v>0</v>
      </c>
      <c r="AH31" s="167">
        <f t="shared" ref="AH31" si="29">IF(AH18="","",IF(AG32&gt;0,AG32,0))</f>
        <v>0</v>
      </c>
      <c r="AI31" s="167" t="str">
        <f t="shared" ref="AI31" si="30">IF(AI18="","",IF(AH32&gt;0,AH32,0))</f>
        <v/>
      </c>
      <c r="AJ31" s="167" t="str">
        <f t="shared" ref="AJ31" si="31">IF(AJ18="","",IF(AI32&gt;0,AI32,0))</f>
        <v/>
      </c>
      <c r="AK31" s="167" t="str">
        <f t="shared" ref="AK31" si="32">IF(AK18="","",IF(AJ32&gt;0,AJ32,0))</f>
        <v/>
      </c>
      <c r="AL31" s="167" t="str">
        <f t="shared" ref="AL31" si="33">IF(AL18="","",IF(AK32&gt;0,AK32,0))</f>
        <v/>
      </c>
      <c r="AM31" s="167" t="str">
        <f t="shared" ref="AM31" si="34">IF(AM18="","",IF(AL32&gt;0,AL32,0))</f>
        <v/>
      </c>
      <c r="AN31" s="167" t="str">
        <f t="shared" ref="AN31" si="35">IF(AN18="","",IF(AM32&gt;0,AM32,0))</f>
        <v/>
      </c>
      <c r="AO31" s="167" t="str">
        <f t="shared" ref="AO31" si="36">IF(AO18="","",IF(AN32&gt;0,AN32,0))</f>
        <v/>
      </c>
    </row>
    <row r="32" spans="1:41" s="155" customFormat="1" hidden="1" x14ac:dyDescent="0.2">
      <c r="A32" s="69" t="s">
        <v>96</v>
      </c>
      <c r="B32" s="74">
        <f>(B22-B28-B30-B48*(IF($B25&gt;0,$B20/$B25,0)))*0.22</f>
        <v>0</v>
      </c>
      <c r="C32" s="74">
        <f t="shared" ref="C32" si="37">(C22-C28-C30-C48*(IF($B25&gt;0,$B20/$B25,0)))*0.22</f>
        <v>0</v>
      </c>
      <c r="D32" s="74">
        <f t="shared" ref="D32:AO32" si="38">(D22-D28-D30-D48*(IF($B25&gt;0,$B20/$B25,0)))*0.22</f>
        <v>0</v>
      </c>
      <c r="E32" s="74">
        <f t="shared" si="38"/>
        <v>0</v>
      </c>
      <c r="F32" s="74">
        <f t="shared" si="38"/>
        <v>0</v>
      </c>
      <c r="G32" s="74">
        <f t="shared" si="38"/>
        <v>0</v>
      </c>
      <c r="H32" s="74">
        <f t="shared" si="38"/>
        <v>0</v>
      </c>
      <c r="I32" s="74">
        <f t="shared" si="38"/>
        <v>0</v>
      </c>
      <c r="J32" s="74">
        <f t="shared" si="38"/>
        <v>0</v>
      </c>
      <c r="K32" s="74">
        <f t="shared" si="38"/>
        <v>0</v>
      </c>
      <c r="L32" s="74">
        <f t="shared" si="38"/>
        <v>0</v>
      </c>
      <c r="M32" s="74">
        <f t="shared" si="38"/>
        <v>0</v>
      </c>
      <c r="N32" s="74">
        <f t="shared" si="38"/>
        <v>0</v>
      </c>
      <c r="O32" s="74">
        <f t="shared" si="38"/>
        <v>0</v>
      </c>
      <c r="P32" s="74">
        <f t="shared" si="38"/>
        <v>0</v>
      </c>
      <c r="Q32" s="74">
        <f t="shared" si="38"/>
        <v>0</v>
      </c>
      <c r="R32" s="74">
        <f t="shared" si="38"/>
        <v>0</v>
      </c>
      <c r="S32" s="74">
        <f t="shared" si="38"/>
        <v>0</v>
      </c>
      <c r="T32" s="74">
        <f t="shared" si="38"/>
        <v>0</v>
      </c>
      <c r="U32" s="74">
        <f t="shared" si="38"/>
        <v>0</v>
      </c>
      <c r="V32" s="74">
        <f t="shared" si="38"/>
        <v>0</v>
      </c>
      <c r="W32" s="74">
        <f t="shared" si="38"/>
        <v>0</v>
      </c>
      <c r="X32" s="74">
        <f t="shared" si="38"/>
        <v>0</v>
      </c>
      <c r="Y32" s="74">
        <f t="shared" si="38"/>
        <v>0</v>
      </c>
      <c r="Z32" s="74">
        <f t="shared" si="38"/>
        <v>0</v>
      </c>
      <c r="AA32" s="74">
        <f t="shared" si="38"/>
        <v>0</v>
      </c>
      <c r="AB32" s="74">
        <f t="shared" si="38"/>
        <v>0</v>
      </c>
      <c r="AC32" s="74">
        <f t="shared" si="38"/>
        <v>0</v>
      </c>
      <c r="AD32" s="74">
        <f t="shared" si="38"/>
        <v>0</v>
      </c>
      <c r="AE32" s="74">
        <f t="shared" si="38"/>
        <v>0</v>
      </c>
      <c r="AF32" s="74">
        <f t="shared" si="38"/>
        <v>0</v>
      </c>
      <c r="AG32" s="74">
        <f t="shared" si="38"/>
        <v>0</v>
      </c>
      <c r="AH32" s="74">
        <f t="shared" si="38"/>
        <v>0</v>
      </c>
      <c r="AI32" s="74" t="e">
        <f t="shared" si="38"/>
        <v>#VALUE!</v>
      </c>
      <c r="AJ32" s="74" t="e">
        <f t="shared" si="38"/>
        <v>#VALUE!</v>
      </c>
      <c r="AK32" s="74" t="e">
        <f t="shared" si="38"/>
        <v>#VALUE!</v>
      </c>
      <c r="AL32" s="74" t="e">
        <f t="shared" si="38"/>
        <v>#VALUE!</v>
      </c>
      <c r="AM32" s="74" t="e">
        <f t="shared" si="38"/>
        <v>#VALUE!</v>
      </c>
      <c r="AN32" s="74" t="e">
        <f t="shared" si="38"/>
        <v>#VALUE!</v>
      </c>
      <c r="AO32" s="74" t="e">
        <f t="shared" si="38"/>
        <v>#VALUE!</v>
      </c>
    </row>
    <row r="33" spans="1:41" s="30" customFormat="1" x14ac:dyDescent="0.2">
      <c r="A33" s="168" t="s">
        <v>11</v>
      </c>
      <c r="B33" s="167">
        <f>IF(B18="","",SUM(B25:B31))</f>
        <v>0</v>
      </c>
      <c r="C33" s="167">
        <f t="shared" ref="C33:L33" si="39">IF(C18="","",SUM(C25:C31))</f>
        <v>0</v>
      </c>
      <c r="D33" s="167">
        <f t="shared" si="39"/>
        <v>0</v>
      </c>
      <c r="E33" s="167">
        <f t="shared" si="39"/>
        <v>0</v>
      </c>
      <c r="F33" s="167">
        <f t="shared" si="39"/>
        <v>0</v>
      </c>
      <c r="G33" s="167">
        <f t="shared" si="39"/>
        <v>0</v>
      </c>
      <c r="H33" s="167">
        <f t="shared" si="39"/>
        <v>0</v>
      </c>
      <c r="I33" s="167">
        <f t="shared" si="39"/>
        <v>0</v>
      </c>
      <c r="J33" s="167">
        <f t="shared" si="39"/>
        <v>0</v>
      </c>
      <c r="K33" s="167">
        <f t="shared" si="39"/>
        <v>0</v>
      </c>
      <c r="L33" s="167">
        <f t="shared" si="39"/>
        <v>0</v>
      </c>
      <c r="M33" s="167">
        <f t="shared" ref="M33:AO33" si="40">IF(M18="","",SUM(M25:M31))</f>
        <v>0</v>
      </c>
      <c r="N33" s="167">
        <f t="shared" si="40"/>
        <v>0</v>
      </c>
      <c r="O33" s="167">
        <f t="shared" si="40"/>
        <v>0</v>
      </c>
      <c r="P33" s="167">
        <f t="shared" si="40"/>
        <v>0</v>
      </c>
      <c r="Q33" s="167">
        <f t="shared" si="40"/>
        <v>0</v>
      </c>
      <c r="R33" s="167">
        <f t="shared" si="40"/>
        <v>0</v>
      </c>
      <c r="S33" s="167">
        <f t="shared" si="40"/>
        <v>0</v>
      </c>
      <c r="T33" s="167">
        <f t="shared" si="40"/>
        <v>0</v>
      </c>
      <c r="U33" s="167">
        <f t="shared" si="40"/>
        <v>0</v>
      </c>
      <c r="V33" s="167">
        <f t="shared" si="40"/>
        <v>0</v>
      </c>
      <c r="W33" s="167">
        <f t="shared" si="40"/>
        <v>0</v>
      </c>
      <c r="X33" s="167">
        <f t="shared" si="40"/>
        <v>0</v>
      </c>
      <c r="Y33" s="167">
        <f t="shared" si="40"/>
        <v>0</v>
      </c>
      <c r="Z33" s="167">
        <f t="shared" si="40"/>
        <v>0</v>
      </c>
      <c r="AA33" s="167">
        <f t="shared" si="40"/>
        <v>0</v>
      </c>
      <c r="AB33" s="167">
        <f t="shared" si="40"/>
        <v>0</v>
      </c>
      <c r="AC33" s="167">
        <f t="shared" si="40"/>
        <v>0</v>
      </c>
      <c r="AD33" s="167">
        <f t="shared" si="40"/>
        <v>0</v>
      </c>
      <c r="AE33" s="167">
        <f t="shared" si="40"/>
        <v>0</v>
      </c>
      <c r="AF33" s="167">
        <f t="shared" si="40"/>
        <v>0</v>
      </c>
      <c r="AG33" s="167">
        <f t="shared" si="40"/>
        <v>0</v>
      </c>
      <c r="AH33" s="167">
        <f t="shared" si="40"/>
        <v>0</v>
      </c>
      <c r="AI33" s="167" t="str">
        <f t="shared" si="40"/>
        <v/>
      </c>
      <c r="AJ33" s="167" t="str">
        <f t="shared" si="40"/>
        <v/>
      </c>
      <c r="AK33" s="167" t="str">
        <f t="shared" si="40"/>
        <v/>
      </c>
      <c r="AL33" s="167" t="str">
        <f t="shared" si="40"/>
        <v/>
      </c>
      <c r="AM33" s="167" t="str">
        <f t="shared" si="40"/>
        <v/>
      </c>
      <c r="AN33" s="167" t="str">
        <f t="shared" si="40"/>
        <v/>
      </c>
      <c r="AO33" s="167" t="str">
        <f t="shared" si="40"/>
        <v/>
      </c>
    </row>
    <row r="34" spans="1:41" s="30" customFormat="1" x14ac:dyDescent="0.2">
      <c r="A34" s="168"/>
      <c r="B34" s="167"/>
      <c r="C34" s="167"/>
      <c r="D34" s="167"/>
      <c r="E34" s="167"/>
      <c r="F34" s="167"/>
      <c r="G34" s="167"/>
      <c r="H34" s="167"/>
      <c r="I34" s="167"/>
      <c r="J34" s="167"/>
      <c r="K34" s="167"/>
      <c r="L34" s="167"/>
      <c r="M34" s="167"/>
      <c r="N34" s="167"/>
      <c r="O34" s="167"/>
      <c r="P34" s="167"/>
      <c r="Q34" s="167"/>
      <c r="R34" s="167"/>
      <c r="S34" s="167"/>
      <c r="T34" s="167"/>
      <c r="U34" s="167"/>
      <c r="V34" s="167"/>
      <c r="W34" s="167"/>
      <c r="X34" s="167"/>
      <c r="Y34" s="167"/>
      <c r="Z34" s="167"/>
      <c r="AA34" s="167"/>
      <c r="AB34" s="167"/>
      <c r="AC34" s="167"/>
      <c r="AD34" s="167"/>
      <c r="AE34" s="167"/>
      <c r="AF34" s="167"/>
      <c r="AG34" s="167"/>
      <c r="AH34" s="167"/>
      <c r="AI34" s="167"/>
      <c r="AJ34" s="167"/>
      <c r="AK34" s="167"/>
      <c r="AL34" s="167"/>
      <c r="AM34" s="167"/>
      <c r="AN34" s="167"/>
      <c r="AO34" s="167"/>
    </row>
    <row r="35" spans="1:41" s="30" customFormat="1" x14ac:dyDescent="0.2">
      <c r="A35" s="168" t="s">
        <v>13</v>
      </c>
      <c r="B35" s="167">
        <f>IF(B18="","",B23-B33)</f>
        <v>0</v>
      </c>
      <c r="C35" s="167">
        <f>IF(C18="","",C23-C33)</f>
        <v>0</v>
      </c>
      <c r="D35" s="167">
        <f t="shared" ref="D35:L35" si="41">IF(D18="","",D23-D33)</f>
        <v>0</v>
      </c>
      <c r="E35" s="167">
        <f t="shared" si="41"/>
        <v>0</v>
      </c>
      <c r="F35" s="167">
        <f t="shared" si="41"/>
        <v>0</v>
      </c>
      <c r="G35" s="167">
        <f t="shared" si="41"/>
        <v>0</v>
      </c>
      <c r="H35" s="167">
        <f t="shared" si="41"/>
        <v>0</v>
      </c>
      <c r="I35" s="167">
        <f t="shared" si="41"/>
        <v>0</v>
      </c>
      <c r="J35" s="167">
        <f t="shared" si="41"/>
        <v>0</v>
      </c>
      <c r="K35" s="167">
        <f t="shared" si="41"/>
        <v>0</v>
      </c>
      <c r="L35" s="167">
        <f t="shared" si="41"/>
        <v>0</v>
      </c>
      <c r="M35" s="167">
        <f t="shared" ref="M35:AO35" si="42">IF(M18="","",M23-M33)</f>
        <v>0</v>
      </c>
      <c r="N35" s="167">
        <f t="shared" si="42"/>
        <v>0</v>
      </c>
      <c r="O35" s="167">
        <f t="shared" si="42"/>
        <v>0</v>
      </c>
      <c r="P35" s="167">
        <f t="shared" si="42"/>
        <v>0</v>
      </c>
      <c r="Q35" s="167">
        <f t="shared" si="42"/>
        <v>0</v>
      </c>
      <c r="R35" s="167">
        <f t="shared" si="42"/>
        <v>0</v>
      </c>
      <c r="S35" s="167">
        <f t="shared" si="42"/>
        <v>0</v>
      </c>
      <c r="T35" s="167">
        <f t="shared" si="42"/>
        <v>0</v>
      </c>
      <c r="U35" s="167">
        <f t="shared" si="42"/>
        <v>0</v>
      </c>
      <c r="V35" s="167">
        <f t="shared" si="42"/>
        <v>0</v>
      </c>
      <c r="W35" s="167">
        <f t="shared" si="42"/>
        <v>0</v>
      </c>
      <c r="X35" s="167">
        <f t="shared" si="42"/>
        <v>0</v>
      </c>
      <c r="Y35" s="167">
        <f t="shared" si="42"/>
        <v>0</v>
      </c>
      <c r="Z35" s="167">
        <f t="shared" si="42"/>
        <v>0</v>
      </c>
      <c r="AA35" s="167">
        <f t="shared" si="42"/>
        <v>0</v>
      </c>
      <c r="AB35" s="167">
        <f t="shared" si="42"/>
        <v>0</v>
      </c>
      <c r="AC35" s="167">
        <f t="shared" si="42"/>
        <v>0</v>
      </c>
      <c r="AD35" s="167">
        <f t="shared" si="42"/>
        <v>0</v>
      </c>
      <c r="AE35" s="167">
        <f t="shared" si="42"/>
        <v>0</v>
      </c>
      <c r="AF35" s="167">
        <f t="shared" si="42"/>
        <v>0</v>
      </c>
      <c r="AG35" s="167">
        <f t="shared" si="42"/>
        <v>0</v>
      </c>
      <c r="AH35" s="167">
        <f t="shared" si="42"/>
        <v>0</v>
      </c>
      <c r="AI35" s="167" t="str">
        <f t="shared" si="42"/>
        <v/>
      </c>
      <c r="AJ35" s="167" t="str">
        <f t="shared" si="42"/>
        <v/>
      </c>
      <c r="AK35" s="167" t="str">
        <f t="shared" si="42"/>
        <v/>
      </c>
      <c r="AL35" s="167" t="str">
        <f t="shared" si="42"/>
        <v/>
      </c>
      <c r="AM35" s="167" t="str">
        <f t="shared" si="42"/>
        <v/>
      </c>
      <c r="AN35" s="167" t="str">
        <f t="shared" si="42"/>
        <v/>
      </c>
      <c r="AO35" s="167" t="str">
        <f t="shared" si="42"/>
        <v/>
      </c>
    </row>
    <row r="36" spans="1:41" s="31" customFormat="1" x14ac:dyDescent="0.2">
      <c r="A36" s="168" t="s">
        <v>179</v>
      </c>
      <c r="B36" s="170">
        <f>IF(B18="","",B35)</f>
        <v>0</v>
      </c>
      <c r="C36" s="171">
        <f>IF(C18="","",B36+C35)</f>
        <v>0</v>
      </c>
      <c r="D36" s="171">
        <f>IF(D18="","",C36+D35)</f>
        <v>0</v>
      </c>
      <c r="E36" s="171">
        <f t="shared" ref="E36:L36" si="43">IF(E18="","",D36+E35)</f>
        <v>0</v>
      </c>
      <c r="F36" s="171">
        <f>IF(F18="","",E36+F35)</f>
        <v>0</v>
      </c>
      <c r="G36" s="171">
        <f t="shared" si="43"/>
        <v>0</v>
      </c>
      <c r="H36" s="171">
        <f t="shared" si="43"/>
        <v>0</v>
      </c>
      <c r="I36" s="171">
        <f t="shared" si="43"/>
        <v>0</v>
      </c>
      <c r="J36" s="171">
        <f>IF(J18="","",I36+J35)</f>
        <v>0</v>
      </c>
      <c r="K36" s="171">
        <f t="shared" si="43"/>
        <v>0</v>
      </c>
      <c r="L36" s="171">
        <f t="shared" si="43"/>
        <v>0</v>
      </c>
      <c r="M36" s="171">
        <f t="shared" ref="M36" si="44">IF(M18="","",L36+M35)</f>
        <v>0</v>
      </c>
      <c r="N36" s="171">
        <f t="shared" ref="N36" si="45">IF(N18="","",M36+N35)</f>
        <v>0</v>
      </c>
      <c r="O36" s="171">
        <f t="shared" ref="O36" si="46">IF(O18="","",N36+O35)</f>
        <v>0</v>
      </c>
      <c r="P36" s="171">
        <f t="shared" ref="P36" si="47">IF(P18="","",O36+P35)</f>
        <v>0</v>
      </c>
      <c r="Q36" s="171">
        <f t="shared" ref="Q36" si="48">IF(Q18="","",P36+Q35)</f>
        <v>0</v>
      </c>
      <c r="R36" s="171">
        <f t="shared" ref="R36" si="49">IF(R18="","",Q36+R35)</f>
        <v>0</v>
      </c>
      <c r="S36" s="171">
        <f t="shared" ref="S36" si="50">IF(S18="","",R36+S35)</f>
        <v>0</v>
      </c>
      <c r="T36" s="171">
        <f t="shared" ref="T36" si="51">IF(T18="","",S36+T35)</f>
        <v>0</v>
      </c>
      <c r="U36" s="171">
        <f t="shared" ref="U36" si="52">IF(U18="","",T36+U35)</f>
        <v>0</v>
      </c>
      <c r="V36" s="171">
        <f t="shared" ref="V36" si="53">IF(V18="","",U36+V35)</f>
        <v>0</v>
      </c>
      <c r="W36" s="171">
        <f t="shared" ref="W36" si="54">IF(W18="","",V36+W35)</f>
        <v>0</v>
      </c>
      <c r="X36" s="171">
        <f t="shared" ref="X36" si="55">IF(X18="","",W36+X35)</f>
        <v>0</v>
      </c>
      <c r="Y36" s="171">
        <f t="shared" ref="Y36" si="56">IF(Y18="","",X36+Y35)</f>
        <v>0</v>
      </c>
      <c r="Z36" s="171">
        <f t="shared" ref="Z36" si="57">IF(Z18="","",Y36+Z35)</f>
        <v>0</v>
      </c>
      <c r="AA36" s="171">
        <f t="shared" ref="AA36" si="58">IF(AA18="","",Z36+AA35)</f>
        <v>0</v>
      </c>
      <c r="AB36" s="171">
        <f t="shared" ref="AB36" si="59">IF(AB18="","",AA36+AB35)</f>
        <v>0</v>
      </c>
      <c r="AC36" s="171">
        <f t="shared" ref="AC36" si="60">IF(AC18="","",AB36+AC35)</f>
        <v>0</v>
      </c>
      <c r="AD36" s="171">
        <f t="shared" ref="AD36" si="61">IF(AD18="","",AC36+AD35)</f>
        <v>0</v>
      </c>
      <c r="AE36" s="171">
        <f t="shared" ref="AE36" si="62">IF(AE18="","",AD36+AE35)</f>
        <v>0</v>
      </c>
      <c r="AF36" s="171">
        <f t="shared" ref="AF36" si="63">IF(AF18="","",AE36+AF35)</f>
        <v>0</v>
      </c>
      <c r="AG36" s="171">
        <f t="shared" ref="AG36" si="64">IF(AG18="","",AF36+AG35)</f>
        <v>0</v>
      </c>
      <c r="AH36" s="171">
        <f t="shared" ref="AH36" si="65">IF(AH18="","",AG36+AH35)</f>
        <v>0</v>
      </c>
      <c r="AI36" s="171" t="str">
        <f t="shared" ref="AI36" si="66">IF(AI18="","",AH36+AI35)</f>
        <v/>
      </c>
      <c r="AJ36" s="171" t="str">
        <f t="shared" ref="AJ36" si="67">IF(AJ18="","",AI36+AJ35)</f>
        <v/>
      </c>
      <c r="AK36" s="171" t="str">
        <f t="shared" ref="AK36" si="68">IF(AK18="","",AJ36+AK35)</f>
        <v/>
      </c>
      <c r="AL36" s="171" t="str">
        <f t="shared" ref="AL36" si="69">IF(AL18="","",AK36+AL35)</f>
        <v/>
      </c>
      <c r="AM36" s="171" t="str">
        <f t="shared" ref="AM36" si="70">IF(AM18="","",AL36+AM35)</f>
        <v/>
      </c>
      <c r="AN36" s="171" t="str">
        <f t="shared" ref="AN36" si="71">IF(AN18="","",AM36+AN35)</f>
        <v/>
      </c>
      <c r="AO36" s="171" t="str">
        <f t="shared" ref="AO36" si="72">IF(AO18="","",AN36+AO35)</f>
        <v/>
      </c>
    </row>
    <row r="37" spans="1:41" s="30" customFormat="1" x14ac:dyDescent="0.2">
      <c r="A37" s="168"/>
      <c r="B37" s="172"/>
      <c r="C37" s="173"/>
      <c r="D37" s="173"/>
      <c r="E37" s="173"/>
      <c r="F37" s="173"/>
      <c r="G37" s="173"/>
      <c r="H37" s="173"/>
      <c r="I37" s="173"/>
      <c r="J37" s="173"/>
      <c r="K37" s="173"/>
      <c r="L37" s="173"/>
      <c r="M37" s="173"/>
      <c r="N37" s="173"/>
      <c r="O37" s="173"/>
      <c r="P37" s="173"/>
      <c r="Q37" s="173"/>
      <c r="R37" s="173"/>
      <c r="S37" s="173"/>
      <c r="T37" s="173"/>
      <c r="U37" s="173"/>
      <c r="V37" s="173"/>
      <c r="W37" s="173"/>
      <c r="X37" s="173"/>
      <c r="Y37" s="173"/>
      <c r="Z37" s="173"/>
      <c r="AA37" s="173"/>
      <c r="AB37" s="173"/>
      <c r="AC37" s="173"/>
      <c r="AD37" s="173"/>
      <c r="AE37" s="173"/>
      <c r="AF37" s="173"/>
      <c r="AG37" s="173"/>
      <c r="AH37" s="173"/>
      <c r="AI37" s="173"/>
      <c r="AJ37" s="173"/>
      <c r="AK37" s="173"/>
      <c r="AL37" s="173"/>
      <c r="AM37" s="173"/>
      <c r="AN37" s="173"/>
      <c r="AO37" s="173"/>
    </row>
    <row r="38" spans="1:41" s="29" customFormat="1" hidden="1" x14ac:dyDescent="0.2">
      <c r="A38" s="69" t="s">
        <v>0</v>
      </c>
      <c r="B38" s="69">
        <f>IF(B18="","",B22-B28-B27+B46)</f>
        <v>0</v>
      </c>
      <c r="C38" s="69">
        <f t="shared" ref="C38:L38" si="73">IF(C18="","",C22-C28-C27+C46)</f>
        <v>0</v>
      </c>
      <c r="D38" s="69">
        <f t="shared" si="73"/>
        <v>0</v>
      </c>
      <c r="E38" s="69">
        <f t="shared" si="73"/>
        <v>0</v>
      </c>
      <c r="F38" s="69">
        <f t="shared" si="73"/>
        <v>0</v>
      </c>
      <c r="G38" s="69">
        <f t="shared" si="73"/>
        <v>0</v>
      </c>
      <c r="H38" s="69">
        <f t="shared" si="73"/>
        <v>0</v>
      </c>
      <c r="I38" s="69">
        <f t="shared" si="73"/>
        <v>0</v>
      </c>
      <c r="J38" s="69">
        <f t="shared" si="73"/>
        <v>0</v>
      </c>
      <c r="K38" s="69">
        <f t="shared" si="73"/>
        <v>0</v>
      </c>
      <c r="L38" s="69">
        <f t="shared" si="73"/>
        <v>0</v>
      </c>
      <c r="M38" s="69">
        <f t="shared" ref="M38:AO38" si="74">IF(M18="","",M22-M28-M27+M46)</f>
        <v>0</v>
      </c>
      <c r="N38" s="69">
        <f t="shared" si="74"/>
        <v>0</v>
      </c>
      <c r="O38" s="69">
        <f t="shared" si="74"/>
        <v>0</v>
      </c>
      <c r="P38" s="69">
        <f t="shared" si="74"/>
        <v>0</v>
      </c>
      <c r="Q38" s="69">
        <f t="shared" si="74"/>
        <v>0</v>
      </c>
      <c r="R38" s="69">
        <f t="shared" si="74"/>
        <v>0</v>
      </c>
      <c r="S38" s="69">
        <f t="shared" si="74"/>
        <v>0</v>
      </c>
      <c r="T38" s="69">
        <f t="shared" si="74"/>
        <v>0</v>
      </c>
      <c r="U38" s="69">
        <f t="shared" si="74"/>
        <v>0</v>
      </c>
      <c r="V38" s="69">
        <f t="shared" si="74"/>
        <v>0</v>
      </c>
      <c r="W38" s="69">
        <f t="shared" si="74"/>
        <v>0</v>
      </c>
      <c r="X38" s="69">
        <f t="shared" si="74"/>
        <v>0</v>
      </c>
      <c r="Y38" s="69">
        <f t="shared" si="74"/>
        <v>0</v>
      </c>
      <c r="Z38" s="69">
        <f t="shared" si="74"/>
        <v>0</v>
      </c>
      <c r="AA38" s="69">
        <f t="shared" si="74"/>
        <v>0</v>
      </c>
      <c r="AB38" s="69">
        <f t="shared" si="74"/>
        <v>0</v>
      </c>
      <c r="AC38" s="69">
        <f t="shared" si="74"/>
        <v>0</v>
      </c>
      <c r="AD38" s="69">
        <f t="shared" si="74"/>
        <v>0</v>
      </c>
      <c r="AE38" s="69">
        <f t="shared" si="74"/>
        <v>0</v>
      </c>
      <c r="AF38" s="69">
        <f t="shared" si="74"/>
        <v>0</v>
      </c>
      <c r="AG38" s="69">
        <f t="shared" si="74"/>
        <v>0</v>
      </c>
      <c r="AH38" s="69">
        <f>IF(AH18="","",AH22-AH28-AH27+AH46)</f>
        <v>0</v>
      </c>
      <c r="AI38" s="69" t="str">
        <f t="shared" si="74"/>
        <v/>
      </c>
      <c r="AJ38" s="69" t="str">
        <f t="shared" si="74"/>
        <v/>
      </c>
      <c r="AK38" s="69" t="str">
        <f t="shared" si="74"/>
        <v/>
      </c>
      <c r="AL38" s="69" t="str">
        <f t="shared" si="74"/>
        <v/>
      </c>
      <c r="AM38" s="69" t="str">
        <f t="shared" si="74"/>
        <v/>
      </c>
      <c r="AN38" s="69" t="str">
        <f t="shared" si="74"/>
        <v/>
      </c>
      <c r="AO38" s="69" t="str">
        <f t="shared" si="74"/>
        <v/>
      </c>
    </row>
    <row r="39" spans="1:41" s="29" customFormat="1" hidden="1" x14ac:dyDescent="0.2">
      <c r="A39" s="69" t="s">
        <v>6</v>
      </c>
      <c r="B39" s="69"/>
      <c r="C39" s="146" t="e">
        <f>IF(C18="","",C22/B22-1)</f>
        <v>#DIV/0!</v>
      </c>
      <c r="D39" s="146" t="e">
        <f>IF(D18="","",D22/C22-1)</f>
        <v>#DIV/0!</v>
      </c>
      <c r="E39" s="146" t="e">
        <f t="shared" ref="E39:L39" si="75">IF(E18="","",E22/D22-1)</f>
        <v>#DIV/0!</v>
      </c>
      <c r="F39" s="146" t="e">
        <f>IF(F18="","",F22/E22-1)</f>
        <v>#DIV/0!</v>
      </c>
      <c r="G39" s="146" t="e">
        <f t="shared" si="75"/>
        <v>#DIV/0!</v>
      </c>
      <c r="H39" s="146" t="e">
        <f t="shared" si="75"/>
        <v>#DIV/0!</v>
      </c>
      <c r="I39" s="146" t="e">
        <f t="shared" si="75"/>
        <v>#DIV/0!</v>
      </c>
      <c r="J39" s="146" t="e">
        <f>IF(J18="","",J22/I22-1)</f>
        <v>#DIV/0!</v>
      </c>
      <c r="K39" s="146" t="e">
        <f t="shared" si="75"/>
        <v>#DIV/0!</v>
      </c>
      <c r="L39" s="146" t="e">
        <f t="shared" si="75"/>
        <v>#DIV/0!</v>
      </c>
      <c r="M39" s="146" t="e">
        <f t="shared" ref="M39" si="76">IF(M18="","",M22/L22-1)</f>
        <v>#DIV/0!</v>
      </c>
      <c r="N39" s="146" t="e">
        <f t="shared" ref="N39" si="77">IF(N18="","",N22/M22-1)</f>
        <v>#DIV/0!</v>
      </c>
      <c r="O39" s="146" t="e">
        <f t="shared" ref="O39" si="78">IF(O18="","",O22/N22-1)</f>
        <v>#DIV/0!</v>
      </c>
      <c r="P39" s="146" t="e">
        <f t="shared" ref="P39" si="79">IF(P18="","",P22/O22-1)</f>
        <v>#DIV/0!</v>
      </c>
      <c r="Q39" s="146" t="e">
        <f t="shared" ref="Q39" si="80">IF(Q18="","",Q22/P22-1)</f>
        <v>#DIV/0!</v>
      </c>
      <c r="R39" s="146" t="e">
        <f t="shared" ref="R39" si="81">IF(R18="","",R22/Q22-1)</f>
        <v>#DIV/0!</v>
      </c>
      <c r="S39" s="146" t="e">
        <f t="shared" ref="S39" si="82">IF(S18="","",S22/R22-1)</f>
        <v>#DIV/0!</v>
      </c>
      <c r="T39" s="146" t="e">
        <f t="shared" ref="T39" si="83">IF(T18="","",T22/S22-1)</f>
        <v>#DIV/0!</v>
      </c>
      <c r="U39" s="146" t="e">
        <f t="shared" ref="U39" si="84">IF(U18="","",U22/T22-1)</f>
        <v>#DIV/0!</v>
      </c>
      <c r="V39" s="146" t="e">
        <f t="shared" ref="V39" si="85">IF(V18="","",V22/U22-1)</f>
        <v>#DIV/0!</v>
      </c>
      <c r="W39" s="146" t="e">
        <f t="shared" ref="W39" si="86">IF(W18="","",W22/V22-1)</f>
        <v>#DIV/0!</v>
      </c>
      <c r="X39" s="146" t="e">
        <f t="shared" ref="X39" si="87">IF(X18="","",X22/W22-1)</f>
        <v>#DIV/0!</v>
      </c>
      <c r="Y39" s="146" t="e">
        <f t="shared" ref="Y39" si="88">IF(Y18="","",Y22/X22-1)</f>
        <v>#DIV/0!</v>
      </c>
      <c r="Z39" s="146" t="e">
        <f t="shared" ref="Z39" si="89">IF(Z18="","",Z22/Y22-1)</f>
        <v>#DIV/0!</v>
      </c>
      <c r="AA39" s="146" t="e">
        <f t="shared" ref="AA39" si="90">IF(AA18="","",AA22/Z22-1)</f>
        <v>#DIV/0!</v>
      </c>
      <c r="AB39" s="146" t="e">
        <f t="shared" ref="AB39" si="91">IF(AB18="","",AB22/AA22-1)</f>
        <v>#DIV/0!</v>
      </c>
      <c r="AC39" s="146" t="e">
        <f t="shared" ref="AC39" si="92">IF(AC18="","",AC22/AB22-1)</f>
        <v>#DIV/0!</v>
      </c>
      <c r="AD39" s="146" t="e">
        <f t="shared" ref="AD39" si="93">IF(AD18="","",AD22/AC22-1)</f>
        <v>#DIV/0!</v>
      </c>
      <c r="AE39" s="146" t="e">
        <f t="shared" ref="AE39" si="94">IF(AE18="","",AE22/AD22-1)</f>
        <v>#DIV/0!</v>
      </c>
      <c r="AF39" s="146" t="e">
        <f t="shared" ref="AF39" si="95">IF(AF18="","",AF22/AE22-1)</f>
        <v>#DIV/0!</v>
      </c>
      <c r="AG39" s="146" t="e">
        <f t="shared" ref="AG39" si="96">IF(AG18="","",AG22/AF22-1)</f>
        <v>#DIV/0!</v>
      </c>
      <c r="AH39" s="146" t="e">
        <f t="shared" ref="AH39" si="97">IF(AH18="","",AH22/AG22-1)</f>
        <v>#DIV/0!</v>
      </c>
      <c r="AI39" s="146" t="str">
        <f t="shared" ref="AI39" si="98">IF(AI18="","",AI22/AH22-1)</f>
        <v/>
      </c>
      <c r="AJ39" s="146" t="str">
        <f t="shared" ref="AJ39" si="99">IF(AJ18="","",AJ22/AI22-1)</f>
        <v/>
      </c>
      <c r="AK39" s="146" t="str">
        <f t="shared" ref="AK39" si="100">IF(AK18="","",AK22/AJ22-1)</f>
        <v/>
      </c>
      <c r="AL39" s="146" t="str">
        <f t="shared" ref="AL39" si="101">IF(AL18="","",AL22/AK22-1)</f>
        <v/>
      </c>
      <c r="AM39" s="146" t="str">
        <f t="shared" ref="AM39" si="102">IF(AM18="","",AM22/AL22-1)</f>
        <v/>
      </c>
      <c r="AN39" s="146" t="str">
        <f t="shared" ref="AN39" si="103">IF(AN18="","",AN22/AM22-1)</f>
        <v/>
      </c>
      <c r="AO39" s="146" t="str">
        <f t="shared" ref="AO39" si="104">IF(AO18="","",AO22/AN22-1)</f>
        <v/>
      </c>
    </row>
    <row r="40" spans="1:41" s="29" customFormat="1" hidden="1" x14ac:dyDescent="0.2">
      <c r="A40" s="69" t="s">
        <v>5</v>
      </c>
      <c r="B40" s="69"/>
      <c r="C40" s="146" t="e">
        <f>IF(C18="","",C28/B28-1)</f>
        <v>#DIV/0!</v>
      </c>
      <c r="D40" s="146" t="e">
        <f>IF(D18="","",D28/C28-1)</f>
        <v>#DIV/0!</v>
      </c>
      <c r="E40" s="146" t="e">
        <f t="shared" ref="E40:L40" si="105">IF(E18="","",E28/D28-1)</f>
        <v>#DIV/0!</v>
      </c>
      <c r="F40" s="146" t="e">
        <f>IF(F18="","",F28/E28-1)</f>
        <v>#DIV/0!</v>
      </c>
      <c r="G40" s="146" t="e">
        <f t="shared" si="105"/>
        <v>#DIV/0!</v>
      </c>
      <c r="H40" s="146" t="e">
        <f t="shared" si="105"/>
        <v>#DIV/0!</v>
      </c>
      <c r="I40" s="146" t="e">
        <f t="shared" si="105"/>
        <v>#DIV/0!</v>
      </c>
      <c r="J40" s="146" t="e">
        <f>IF(J18="","",J28/I28-1)</f>
        <v>#DIV/0!</v>
      </c>
      <c r="K40" s="146" t="e">
        <f t="shared" si="105"/>
        <v>#DIV/0!</v>
      </c>
      <c r="L40" s="146" t="e">
        <f t="shared" si="105"/>
        <v>#DIV/0!</v>
      </c>
      <c r="M40" s="146" t="e">
        <f t="shared" ref="M40" si="106">IF(M18="","",M28/L28-1)</f>
        <v>#DIV/0!</v>
      </c>
      <c r="N40" s="146" t="e">
        <f t="shared" ref="N40" si="107">IF(N18="","",N28/M28-1)</f>
        <v>#DIV/0!</v>
      </c>
      <c r="O40" s="146" t="e">
        <f t="shared" ref="O40" si="108">IF(O18="","",O28/N28-1)</f>
        <v>#DIV/0!</v>
      </c>
      <c r="P40" s="146" t="e">
        <f t="shared" ref="P40" si="109">IF(P18="","",P28/O28-1)</f>
        <v>#DIV/0!</v>
      </c>
      <c r="Q40" s="146" t="e">
        <f t="shared" ref="Q40" si="110">IF(Q18="","",Q28/P28-1)</f>
        <v>#DIV/0!</v>
      </c>
      <c r="R40" s="146" t="e">
        <f t="shared" ref="R40" si="111">IF(R18="","",R28/Q28-1)</f>
        <v>#DIV/0!</v>
      </c>
      <c r="S40" s="146" t="e">
        <f t="shared" ref="S40" si="112">IF(S18="","",S28/R28-1)</f>
        <v>#DIV/0!</v>
      </c>
      <c r="T40" s="146" t="e">
        <f t="shared" ref="T40" si="113">IF(T18="","",T28/S28-1)</f>
        <v>#DIV/0!</v>
      </c>
      <c r="U40" s="146" t="e">
        <f t="shared" ref="U40" si="114">IF(U18="","",U28/T28-1)</f>
        <v>#DIV/0!</v>
      </c>
      <c r="V40" s="146" t="e">
        <f t="shared" ref="V40" si="115">IF(V18="","",V28/U28-1)</f>
        <v>#DIV/0!</v>
      </c>
      <c r="W40" s="146" t="e">
        <f t="shared" ref="W40" si="116">IF(W18="","",W28/V28-1)</f>
        <v>#DIV/0!</v>
      </c>
      <c r="X40" s="146" t="e">
        <f t="shared" ref="X40" si="117">IF(X18="","",X28/W28-1)</f>
        <v>#DIV/0!</v>
      </c>
      <c r="Y40" s="146" t="e">
        <f t="shared" ref="Y40" si="118">IF(Y18="","",Y28/X28-1)</f>
        <v>#DIV/0!</v>
      </c>
      <c r="Z40" s="146" t="e">
        <f t="shared" ref="Z40" si="119">IF(Z18="","",Z28/Y28-1)</f>
        <v>#DIV/0!</v>
      </c>
      <c r="AA40" s="146" t="e">
        <f t="shared" ref="AA40" si="120">IF(AA18="","",AA28/Z28-1)</f>
        <v>#DIV/0!</v>
      </c>
      <c r="AB40" s="146" t="e">
        <f t="shared" ref="AB40" si="121">IF(AB18="","",AB28/AA28-1)</f>
        <v>#DIV/0!</v>
      </c>
      <c r="AC40" s="146" t="e">
        <f t="shared" ref="AC40" si="122">IF(AC18="","",AC28/AB28-1)</f>
        <v>#DIV/0!</v>
      </c>
      <c r="AD40" s="146" t="e">
        <f t="shared" ref="AD40" si="123">IF(AD18="","",AD28/AC28-1)</f>
        <v>#DIV/0!</v>
      </c>
      <c r="AE40" s="146" t="e">
        <f t="shared" ref="AE40" si="124">IF(AE18="","",AE28/AD28-1)</f>
        <v>#DIV/0!</v>
      </c>
      <c r="AF40" s="146" t="e">
        <f t="shared" ref="AF40" si="125">IF(AF18="","",AF28/AE28-1)</f>
        <v>#DIV/0!</v>
      </c>
      <c r="AG40" s="146" t="e">
        <f t="shared" ref="AG40" si="126">IF(AG18="","",AG28/AF28-1)</f>
        <v>#DIV/0!</v>
      </c>
      <c r="AH40" s="146" t="e">
        <f t="shared" ref="AH40" si="127">IF(AH18="","",AH28/AG28-1)</f>
        <v>#DIV/0!</v>
      </c>
      <c r="AI40" s="146" t="str">
        <f t="shared" ref="AI40" si="128">IF(AI18="","",AI28/AH28-1)</f>
        <v/>
      </c>
      <c r="AJ40" s="146" t="str">
        <f t="shared" ref="AJ40" si="129">IF(AJ18="","",AJ28/AI28-1)</f>
        <v/>
      </c>
      <c r="AK40" s="146" t="str">
        <f t="shared" ref="AK40" si="130">IF(AK18="","",AK28/AJ28-1)</f>
        <v/>
      </c>
      <c r="AL40" s="146" t="str">
        <f t="shared" ref="AL40" si="131">IF(AL18="","",AL28/AK28-1)</f>
        <v/>
      </c>
      <c r="AM40" s="146" t="str">
        <f t="shared" ref="AM40" si="132">IF(AM18="","",AM28/AL28-1)</f>
        <v/>
      </c>
      <c r="AN40" s="146" t="str">
        <f t="shared" ref="AN40" si="133">IF(AN18="","",AN28/AM28-1)</f>
        <v/>
      </c>
      <c r="AO40" s="146" t="str">
        <f t="shared" ref="AO40" si="134">IF(AO18="","",AO28/AN28-1)</f>
        <v/>
      </c>
    </row>
    <row r="41" spans="1:41" s="29" customFormat="1" hidden="1" x14ac:dyDescent="0.2">
      <c r="A41" s="69" t="s">
        <v>7</v>
      </c>
      <c r="B41" s="69"/>
      <c r="C41" s="146" t="e">
        <f>IF(C18="","",C38/B38-1)</f>
        <v>#DIV/0!</v>
      </c>
      <c r="D41" s="146" t="e">
        <f>IF(D18="","",D38/C38-1)</f>
        <v>#DIV/0!</v>
      </c>
      <c r="E41" s="146" t="e">
        <f t="shared" ref="E41:L41" si="135">IF(E18="","",E38/D38-1)</f>
        <v>#DIV/0!</v>
      </c>
      <c r="F41" s="146" t="e">
        <f>IF(F18="","",F38/E38-1)</f>
        <v>#DIV/0!</v>
      </c>
      <c r="G41" s="146" t="e">
        <f t="shared" si="135"/>
        <v>#DIV/0!</v>
      </c>
      <c r="H41" s="146" t="e">
        <f t="shared" si="135"/>
        <v>#DIV/0!</v>
      </c>
      <c r="I41" s="146" t="e">
        <f t="shared" si="135"/>
        <v>#DIV/0!</v>
      </c>
      <c r="J41" s="146" t="e">
        <f>IF(J18="","",J38/I38-1)</f>
        <v>#DIV/0!</v>
      </c>
      <c r="K41" s="146" t="e">
        <f t="shared" si="135"/>
        <v>#DIV/0!</v>
      </c>
      <c r="L41" s="146" t="e">
        <f t="shared" si="135"/>
        <v>#DIV/0!</v>
      </c>
      <c r="M41" s="146" t="e">
        <f t="shared" ref="M41" si="136">IF(M18="","",M38/L38-1)</f>
        <v>#DIV/0!</v>
      </c>
      <c r="N41" s="146" t="e">
        <f t="shared" ref="N41" si="137">IF(N18="","",N38/M38-1)</f>
        <v>#DIV/0!</v>
      </c>
      <c r="O41" s="146" t="e">
        <f t="shared" ref="O41" si="138">IF(O18="","",O38/N38-1)</f>
        <v>#DIV/0!</v>
      </c>
      <c r="P41" s="146" t="e">
        <f t="shared" ref="P41" si="139">IF(P18="","",P38/O38-1)</f>
        <v>#DIV/0!</v>
      </c>
      <c r="Q41" s="146" t="e">
        <f t="shared" ref="Q41" si="140">IF(Q18="","",Q38/P38-1)</f>
        <v>#DIV/0!</v>
      </c>
      <c r="R41" s="146" t="e">
        <f t="shared" ref="R41" si="141">IF(R18="","",R38/Q38-1)</f>
        <v>#DIV/0!</v>
      </c>
      <c r="S41" s="146" t="e">
        <f t="shared" ref="S41" si="142">IF(S18="","",S38/R38-1)</f>
        <v>#DIV/0!</v>
      </c>
      <c r="T41" s="146" t="e">
        <f t="shared" ref="T41" si="143">IF(T18="","",T38/S38-1)</f>
        <v>#DIV/0!</v>
      </c>
      <c r="U41" s="146" t="e">
        <f t="shared" ref="U41" si="144">IF(U18="","",U38/T38-1)</f>
        <v>#DIV/0!</v>
      </c>
      <c r="V41" s="146" t="e">
        <f t="shared" ref="V41" si="145">IF(V18="","",V38/U38-1)</f>
        <v>#DIV/0!</v>
      </c>
      <c r="W41" s="146" t="e">
        <f t="shared" ref="W41" si="146">IF(W18="","",W38/V38-1)</f>
        <v>#DIV/0!</v>
      </c>
      <c r="X41" s="146" t="e">
        <f t="shared" ref="X41" si="147">IF(X18="","",X38/W38-1)</f>
        <v>#DIV/0!</v>
      </c>
      <c r="Y41" s="146" t="e">
        <f t="shared" ref="Y41" si="148">IF(Y18="","",Y38/X38-1)</f>
        <v>#DIV/0!</v>
      </c>
      <c r="Z41" s="146" t="e">
        <f t="shared" ref="Z41" si="149">IF(Z18="","",Z38/Y38-1)</f>
        <v>#DIV/0!</v>
      </c>
      <c r="AA41" s="146" t="e">
        <f t="shared" ref="AA41" si="150">IF(AA18="","",AA38/Z38-1)</f>
        <v>#DIV/0!</v>
      </c>
      <c r="AB41" s="146" t="e">
        <f t="shared" ref="AB41" si="151">IF(AB18="","",AB38/AA38-1)</f>
        <v>#DIV/0!</v>
      </c>
      <c r="AC41" s="146" t="e">
        <f t="shared" ref="AC41" si="152">IF(AC18="","",AC38/AB38-1)</f>
        <v>#DIV/0!</v>
      </c>
      <c r="AD41" s="146" t="e">
        <f t="shared" ref="AD41" si="153">IF(AD18="","",AD38/AC38-1)</f>
        <v>#DIV/0!</v>
      </c>
      <c r="AE41" s="146" t="e">
        <f t="shared" ref="AE41" si="154">IF(AE18="","",AE38/AD38-1)</f>
        <v>#DIV/0!</v>
      </c>
      <c r="AF41" s="146" t="e">
        <f t="shared" ref="AF41" si="155">IF(AF18="","",AF38/AE38-1)</f>
        <v>#DIV/0!</v>
      </c>
      <c r="AG41" s="146" t="e">
        <f t="shared" ref="AG41" si="156">IF(AG18="","",AG38/AF38-1)</f>
        <v>#DIV/0!</v>
      </c>
      <c r="AH41" s="146" t="e">
        <f t="shared" ref="AH41" si="157">IF(AH18="","",AH38/AG38-1)</f>
        <v>#DIV/0!</v>
      </c>
      <c r="AI41" s="146" t="str">
        <f t="shared" ref="AI41" si="158">IF(AI18="","",AI38/AH38-1)</f>
        <v/>
      </c>
      <c r="AJ41" s="146" t="str">
        <f t="shared" ref="AJ41" si="159">IF(AJ18="","",AJ38/AI38-1)</f>
        <v/>
      </c>
      <c r="AK41" s="146" t="str">
        <f t="shared" ref="AK41" si="160">IF(AK18="","",AK38/AJ38-1)</f>
        <v/>
      </c>
      <c r="AL41" s="146" t="str">
        <f t="shared" ref="AL41" si="161">IF(AL18="","",AL38/AK38-1)</f>
        <v/>
      </c>
      <c r="AM41" s="146" t="str">
        <f t="shared" ref="AM41" si="162">IF(AM18="","",AM38/AL38-1)</f>
        <v/>
      </c>
      <c r="AN41" s="146" t="str">
        <f t="shared" ref="AN41" si="163">IF(AN18="","",AN38/AM38-1)</f>
        <v/>
      </c>
      <c r="AO41" s="146" t="str">
        <f t="shared" ref="AO41" si="164">IF(AO18="","",AO38/AN38-1)</f>
        <v/>
      </c>
    </row>
    <row r="42" spans="1:41" s="30" customFormat="1" x14ac:dyDescent="0.2">
      <c r="A42" s="166"/>
      <c r="B42" s="166"/>
      <c r="C42" s="166"/>
      <c r="D42" s="166"/>
      <c r="E42" s="166"/>
      <c r="F42" s="166"/>
      <c r="G42" s="174"/>
      <c r="H42" s="166"/>
      <c r="I42" s="166"/>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166"/>
      <c r="AJ42" s="166"/>
      <c r="AK42" s="166"/>
      <c r="AL42" s="166"/>
      <c r="AM42" s="166"/>
      <c r="AN42" s="166"/>
      <c r="AO42" s="166"/>
    </row>
    <row r="43" spans="1:41" s="30" customFormat="1" x14ac:dyDescent="0.2">
      <c r="A43" s="168" t="s">
        <v>10</v>
      </c>
      <c r="B43" s="166"/>
      <c r="C43" s="166"/>
      <c r="D43" s="166"/>
      <c r="E43" s="166"/>
      <c r="F43" s="166"/>
      <c r="G43" s="166"/>
      <c r="H43" s="166"/>
      <c r="I43" s="166"/>
      <c r="J43" s="166"/>
      <c r="K43" s="166"/>
      <c r="L43" s="166"/>
      <c r="M43" s="166"/>
      <c r="N43" s="166"/>
      <c r="O43" s="166"/>
      <c r="P43" s="166"/>
      <c r="Q43" s="166"/>
      <c r="R43" s="166"/>
      <c r="S43" s="166"/>
      <c r="T43" s="166"/>
      <c r="U43" s="166"/>
      <c r="V43" s="166"/>
      <c r="W43" s="166"/>
      <c r="X43" s="166"/>
      <c r="Y43" s="166"/>
      <c r="Z43" s="166"/>
      <c r="AA43" s="166"/>
      <c r="AB43" s="166"/>
      <c r="AC43" s="166"/>
      <c r="AD43" s="166"/>
      <c r="AE43" s="166"/>
      <c r="AF43" s="166"/>
      <c r="AG43" s="166"/>
      <c r="AH43" s="166"/>
      <c r="AI43" s="166"/>
      <c r="AJ43" s="166"/>
      <c r="AK43" s="166"/>
      <c r="AL43" s="166"/>
      <c r="AM43" s="166"/>
      <c r="AN43" s="166"/>
      <c r="AO43" s="166"/>
    </row>
    <row r="44" spans="1:41" s="30" customFormat="1" x14ac:dyDescent="0.2">
      <c r="A44" s="166" t="s">
        <v>73</v>
      </c>
      <c r="B44" s="167">
        <f>IF(B18&gt;2023,0,VLOOKUP(B18,'Investičné výdavky'!$A$92:$G$101,7,FALSE))</f>
        <v>0</v>
      </c>
      <c r="C44" s="167">
        <f>IF(C18&gt;2023,0,VLOOKUP(C18,'Investičné výdavky'!$A$92:$G$101,7,FALSE))</f>
        <v>0</v>
      </c>
      <c r="D44" s="167">
        <f>IF(D18&gt;2023,0,VLOOKUP(D18,'Investičné výdavky'!$A$92:$G$101,7,FALSE))</f>
        <v>0</v>
      </c>
      <c r="E44" s="167">
        <f>IF(E18&gt;2023,0,VLOOKUP(E18,'Investičné výdavky'!$A$92:$G$101,7,FALSE))</f>
        <v>0</v>
      </c>
      <c r="F44" s="167">
        <f>IF(F18&gt;2023,0,VLOOKUP(F18,'Investičné výdavky'!$A$92:$G$101,7,FALSE))</f>
        <v>0</v>
      </c>
      <c r="G44" s="167">
        <f>IF(G18&gt;2023,0,VLOOKUP(G18,'Investičné výdavky'!$A$92:$G$101,7,FALSE))</f>
        <v>0</v>
      </c>
      <c r="H44" s="167">
        <f>IF(H18&gt;2023,0,VLOOKUP(H18,'Investičné výdavky'!$A$92:$G$101,7,FALSE))</f>
        <v>0</v>
      </c>
      <c r="I44" s="167">
        <f>IF(I18&gt;2023,0,VLOOKUP(I18,'Investičné výdavky'!$A$92:$G$101,7,FALSE))</f>
        <v>0</v>
      </c>
      <c r="J44" s="167">
        <f>IF(J18&gt;2023,0,VLOOKUP(J18,'Investičné výdavky'!$A$92:$G$101,7,FALSE))</f>
        <v>0</v>
      </c>
      <c r="K44" s="167">
        <f>IF(K18&gt;2023,0,VLOOKUP(K18,'Investičné výdavky'!$A$92:$G$101,7,FALSE))</f>
        <v>0</v>
      </c>
      <c r="L44" s="167">
        <f>IF(L18&gt;2023,0,VLOOKUP(L18,'Investičné výdavky'!$A$92:$G$101,7,FALSE))</f>
        <v>0</v>
      </c>
      <c r="M44" s="167">
        <f>IF(M18&gt;2023,0,VLOOKUP(M18,'Investičné výdavky'!$A$92:$G$101,7,FALSE))</f>
        <v>0</v>
      </c>
      <c r="N44" s="167">
        <f>IF(N18&gt;2023,0,VLOOKUP(N18,'Investičné výdavky'!$A$92:$G$101,7,FALSE))</f>
        <v>0</v>
      </c>
      <c r="O44" s="167">
        <f>IF(O18&gt;2023,0,VLOOKUP(O18,'Investičné výdavky'!$A$92:$G$101,7,FALSE))</f>
        <v>0</v>
      </c>
      <c r="P44" s="167">
        <f>IF(P18&gt;2023,0,VLOOKUP(P18,'Investičné výdavky'!$A$92:$G$101,7,FALSE))</f>
        <v>0</v>
      </c>
      <c r="Q44" s="167">
        <f>IF(Q18&gt;2023,0,VLOOKUP(Q18,'Investičné výdavky'!$A$92:$G$101,7,FALSE))</f>
        <v>0</v>
      </c>
      <c r="R44" s="167">
        <f>IF(R18&gt;2023,0,VLOOKUP(R18,'Investičné výdavky'!$A$92:$G$101,7,FALSE))</f>
        <v>0</v>
      </c>
      <c r="S44" s="167">
        <f>IF(S18&gt;2023,0,VLOOKUP(S18,'Investičné výdavky'!$A$92:$G$101,7,FALSE))</f>
        <v>0</v>
      </c>
      <c r="T44" s="167">
        <f>IF(T18&gt;2023,0,VLOOKUP(T18,'Investičné výdavky'!$A$92:$G$101,7,FALSE))</f>
        <v>0</v>
      </c>
      <c r="U44" s="167">
        <f>IF(U18&gt;2023,0,VLOOKUP(U18,'Investičné výdavky'!$A$92:$G$101,7,FALSE))</f>
        <v>0</v>
      </c>
      <c r="V44" s="167">
        <f>IF(V18&gt;2023,0,VLOOKUP(V18,'Investičné výdavky'!$A$92:$G$101,7,FALSE))</f>
        <v>0</v>
      </c>
      <c r="W44" s="167">
        <f>IF(W18&gt;2023,0,VLOOKUP(W18,'Investičné výdavky'!$A$92:$G$101,7,FALSE))</f>
        <v>0</v>
      </c>
      <c r="X44" s="167">
        <f>IF(X18&gt;2023,0,VLOOKUP(X18,'Investičné výdavky'!$A$92:$G$101,7,FALSE))</f>
        <v>0</v>
      </c>
      <c r="Y44" s="167">
        <f>IF(Y18&gt;2023,0,VLOOKUP(Y18,'Investičné výdavky'!$A$92:$G$101,7,FALSE))</f>
        <v>0</v>
      </c>
      <c r="Z44" s="167">
        <f>IF(Z18&gt;2023,0,VLOOKUP(Z18,'Investičné výdavky'!$A$92:$G$101,7,FALSE))</f>
        <v>0</v>
      </c>
      <c r="AA44" s="167">
        <f>IF(AA18&gt;2023,0,VLOOKUP(AA18,'Investičné výdavky'!$A$92:$G$101,7,FALSE))</f>
        <v>0</v>
      </c>
      <c r="AB44" s="167">
        <f>IF(AB18&gt;2023,0,VLOOKUP(AB18,'Investičné výdavky'!$A$92:$G$101,7,FALSE))</f>
        <v>0</v>
      </c>
      <c r="AC44" s="167">
        <f>IF(AC18&gt;2023,0,VLOOKUP(AC18,'Investičné výdavky'!$A$92:$G$101,7,FALSE))</f>
        <v>0</v>
      </c>
      <c r="AD44" s="167">
        <f>IF(AD18&gt;2023,0,VLOOKUP(AD18,'Investičné výdavky'!$A$92:$G$101,7,FALSE))</f>
        <v>0</v>
      </c>
      <c r="AE44" s="167">
        <f>IF(AE18&gt;2023,0,VLOOKUP(AE18,'Investičné výdavky'!$A$92:$G$101,7,FALSE))</f>
        <v>0</v>
      </c>
      <c r="AF44" s="167">
        <f>IF(AF18&gt;2023,0,VLOOKUP(AF18,'Investičné výdavky'!$A$92:$G$101,7,FALSE))</f>
        <v>0</v>
      </c>
      <c r="AG44" s="167">
        <f>IF(AG18&gt;2023,0,VLOOKUP(AG18,'Investičné výdavky'!$A$92:$G$101,7,FALSE))</f>
        <v>0</v>
      </c>
      <c r="AH44" s="167">
        <f>IF(AH18&gt;2023,0,VLOOKUP(AH18,'Investičné výdavky'!$A$92:$G$101,7,FALSE))</f>
        <v>0</v>
      </c>
      <c r="AI44" s="167">
        <f>IF(AI18&gt;2023,0,VLOOKUP(AI18,'Investičné výdavky'!$A$92:$G$101,7,FALSE))</f>
        <v>0</v>
      </c>
      <c r="AJ44" s="167">
        <f>IF(AJ18&gt;2023,0,VLOOKUP(AJ18,'Investičné výdavky'!$A$92:$G$101,7,FALSE))</f>
        <v>0</v>
      </c>
      <c r="AK44" s="167">
        <f>IF(AK18&gt;2023,0,VLOOKUP(AK18,'Investičné výdavky'!$A$92:$G$101,7,FALSE))</f>
        <v>0</v>
      </c>
      <c r="AL44" s="167">
        <f>IF(AL18&gt;2023,0,VLOOKUP(AL18,'Investičné výdavky'!$A$92:$G$101,7,FALSE))</f>
        <v>0</v>
      </c>
      <c r="AM44" s="167">
        <f>IF(AM18&gt;2023,0,VLOOKUP(AM18,'Investičné výdavky'!$A$92:$G$101,7,FALSE))</f>
        <v>0</v>
      </c>
      <c r="AN44" s="167">
        <f>IF(AN18&gt;2023,0,VLOOKUP(AN18,'Investičné výdavky'!$A$92:$G$101,7,FALSE))</f>
        <v>0</v>
      </c>
      <c r="AO44" s="167">
        <f>IF(AO18&gt;2023,0,VLOOKUP(AO18,'Investičné výdavky'!$A$92:$G$101,7,FALSE))</f>
        <v>0</v>
      </c>
    </row>
    <row r="45" spans="1:41" s="288" customFormat="1" hidden="1" x14ac:dyDescent="0.2">
      <c r="A45" s="69" t="s">
        <v>54</v>
      </c>
      <c r="B45" s="304">
        <f>IF(B18="","",B25+B26-B44+B47)</f>
        <v>0</v>
      </c>
      <c r="C45" s="304">
        <f t="shared" ref="C45:L45" si="165">IF(C18="","",C25+C26-C44+C47)</f>
        <v>0</v>
      </c>
      <c r="D45" s="304">
        <f t="shared" si="165"/>
        <v>0</v>
      </c>
      <c r="E45" s="304">
        <f t="shared" si="165"/>
        <v>0</v>
      </c>
      <c r="F45" s="304">
        <f t="shared" si="165"/>
        <v>0</v>
      </c>
      <c r="G45" s="304">
        <f t="shared" si="165"/>
        <v>0</v>
      </c>
      <c r="H45" s="304">
        <f t="shared" si="165"/>
        <v>0</v>
      </c>
      <c r="I45" s="304">
        <f t="shared" si="165"/>
        <v>0</v>
      </c>
      <c r="J45" s="304">
        <f t="shared" si="165"/>
        <v>0</v>
      </c>
      <c r="K45" s="304">
        <f t="shared" si="165"/>
        <v>0</v>
      </c>
      <c r="L45" s="304">
        <f t="shared" si="165"/>
        <v>0</v>
      </c>
      <c r="M45" s="304">
        <f t="shared" ref="M45:AO45" si="166">IF(M18="","",M25+M26-M44+M47)</f>
        <v>0</v>
      </c>
      <c r="N45" s="304">
        <f t="shared" si="166"/>
        <v>0</v>
      </c>
      <c r="O45" s="304">
        <f t="shared" si="166"/>
        <v>0</v>
      </c>
      <c r="P45" s="304">
        <f t="shared" si="166"/>
        <v>0</v>
      </c>
      <c r="Q45" s="304">
        <f t="shared" si="166"/>
        <v>0</v>
      </c>
      <c r="R45" s="304">
        <f t="shared" si="166"/>
        <v>0</v>
      </c>
      <c r="S45" s="304">
        <f t="shared" si="166"/>
        <v>0</v>
      </c>
      <c r="T45" s="304">
        <f t="shared" si="166"/>
        <v>0</v>
      </c>
      <c r="U45" s="304">
        <f t="shared" si="166"/>
        <v>0</v>
      </c>
      <c r="V45" s="304">
        <f t="shared" si="166"/>
        <v>0</v>
      </c>
      <c r="W45" s="304">
        <f t="shared" si="166"/>
        <v>0</v>
      </c>
      <c r="X45" s="304">
        <f t="shared" si="166"/>
        <v>0</v>
      </c>
      <c r="Y45" s="304">
        <f t="shared" si="166"/>
        <v>0</v>
      </c>
      <c r="Z45" s="304">
        <f t="shared" si="166"/>
        <v>0</v>
      </c>
      <c r="AA45" s="304">
        <f t="shared" si="166"/>
        <v>0</v>
      </c>
      <c r="AB45" s="304">
        <f t="shared" si="166"/>
        <v>0</v>
      </c>
      <c r="AC45" s="304">
        <f t="shared" si="166"/>
        <v>0</v>
      </c>
      <c r="AD45" s="304">
        <f t="shared" si="166"/>
        <v>0</v>
      </c>
      <c r="AE45" s="304">
        <f t="shared" si="166"/>
        <v>0</v>
      </c>
      <c r="AF45" s="304">
        <f t="shared" si="166"/>
        <v>0</v>
      </c>
      <c r="AG45" s="304">
        <f t="shared" si="166"/>
        <v>0</v>
      </c>
      <c r="AH45" s="304">
        <f t="shared" si="166"/>
        <v>0</v>
      </c>
      <c r="AI45" s="304" t="str">
        <f t="shared" si="166"/>
        <v/>
      </c>
      <c r="AJ45" s="304" t="str">
        <f t="shared" si="166"/>
        <v/>
      </c>
      <c r="AK45" s="304" t="str">
        <f t="shared" si="166"/>
        <v/>
      </c>
      <c r="AL45" s="304" t="str">
        <f t="shared" si="166"/>
        <v/>
      </c>
      <c r="AM45" s="304" t="str">
        <f t="shared" si="166"/>
        <v/>
      </c>
      <c r="AN45" s="304" t="str">
        <f t="shared" si="166"/>
        <v/>
      </c>
      <c r="AO45" s="304" t="str">
        <f t="shared" si="166"/>
        <v/>
      </c>
    </row>
    <row r="46" spans="1:41" x14ac:dyDescent="0.2">
      <c r="A46" s="166" t="s">
        <v>51</v>
      </c>
      <c r="B46" s="303"/>
      <c r="C46" s="303"/>
      <c r="D46" s="303"/>
      <c r="E46" s="303"/>
      <c r="F46" s="303"/>
      <c r="G46" s="303"/>
      <c r="H46" s="303"/>
      <c r="I46" s="169">
        <v>0</v>
      </c>
      <c r="J46" s="169">
        <v>0</v>
      </c>
      <c r="K46" s="169">
        <v>0</v>
      </c>
      <c r="L46" s="169">
        <v>0</v>
      </c>
      <c r="M46" s="169">
        <v>0</v>
      </c>
      <c r="N46" s="169">
        <v>0</v>
      </c>
      <c r="O46" s="169">
        <v>0</v>
      </c>
      <c r="P46" s="169">
        <v>0</v>
      </c>
      <c r="Q46" s="169">
        <v>0</v>
      </c>
      <c r="R46" s="169">
        <v>0</v>
      </c>
      <c r="S46" s="169">
        <v>0</v>
      </c>
      <c r="T46" s="169">
        <v>0</v>
      </c>
      <c r="U46" s="169">
        <v>0</v>
      </c>
      <c r="V46" s="169">
        <v>0</v>
      </c>
      <c r="W46" s="169">
        <v>0</v>
      </c>
      <c r="X46" s="169">
        <v>0</v>
      </c>
      <c r="Y46" s="169">
        <v>0</v>
      </c>
      <c r="Z46" s="169">
        <v>0</v>
      </c>
      <c r="AA46" s="169">
        <v>0</v>
      </c>
      <c r="AB46" s="169">
        <v>0</v>
      </c>
      <c r="AC46" s="169">
        <v>0</v>
      </c>
      <c r="AD46" s="169">
        <v>0</v>
      </c>
      <c r="AE46" s="169">
        <v>0</v>
      </c>
      <c r="AF46" s="169">
        <v>0</v>
      </c>
      <c r="AG46" s="169">
        <v>0</v>
      </c>
      <c r="AH46" s="169">
        <v>0</v>
      </c>
      <c r="AI46" s="169">
        <v>0</v>
      </c>
      <c r="AJ46" s="169">
        <v>0</v>
      </c>
      <c r="AK46" s="169">
        <v>0</v>
      </c>
      <c r="AL46" s="169">
        <v>0</v>
      </c>
      <c r="AM46" s="169">
        <v>0</v>
      </c>
      <c r="AN46" s="169">
        <v>0</v>
      </c>
      <c r="AO46" s="169">
        <v>0</v>
      </c>
    </row>
    <row r="47" spans="1:41" x14ac:dyDescent="0.2">
      <c r="A47" s="166" t="s">
        <v>152</v>
      </c>
      <c r="B47" s="175">
        <v>0</v>
      </c>
      <c r="C47" s="175">
        <v>0</v>
      </c>
      <c r="D47" s="175">
        <v>0</v>
      </c>
      <c r="E47" s="303"/>
      <c r="F47" s="303"/>
      <c r="G47" s="303"/>
      <c r="H47" s="303"/>
      <c r="I47" s="303"/>
      <c r="J47" s="303"/>
      <c r="K47" s="303"/>
      <c r="L47" s="303"/>
      <c r="M47" s="303"/>
      <c r="N47" s="303"/>
      <c r="O47" s="303"/>
      <c r="P47" s="303"/>
      <c r="Q47" s="303"/>
      <c r="R47" s="303"/>
      <c r="S47" s="303"/>
      <c r="T47" s="303"/>
      <c r="U47" s="303"/>
      <c r="V47" s="303"/>
      <c r="W47" s="303"/>
      <c r="X47" s="303"/>
      <c r="Y47" s="303"/>
      <c r="Z47" s="303"/>
      <c r="AA47" s="303"/>
      <c r="AB47" s="303"/>
      <c r="AC47" s="303"/>
      <c r="AD47" s="303"/>
      <c r="AE47" s="303"/>
      <c r="AF47" s="303"/>
      <c r="AG47" s="303"/>
      <c r="AH47" s="303"/>
      <c r="AI47" s="303"/>
      <c r="AJ47" s="303"/>
      <c r="AK47" s="303"/>
      <c r="AL47" s="303"/>
      <c r="AM47" s="303"/>
      <c r="AN47" s="303"/>
      <c r="AO47" s="303"/>
    </row>
    <row r="48" spans="1:41" s="30" customFormat="1" x14ac:dyDescent="0.2">
      <c r="A48" s="166" t="s">
        <v>14</v>
      </c>
      <c r="B48" s="167">
        <f>'Odpisy - daňové'!C25</f>
        <v>0</v>
      </c>
      <c r="C48" s="167">
        <f>'Odpisy - daňové'!D25</f>
        <v>0</v>
      </c>
      <c r="D48" s="167">
        <f>'Odpisy - daňové'!E25</f>
        <v>0</v>
      </c>
      <c r="E48" s="167">
        <f>'Odpisy - daňové'!F25</f>
        <v>0</v>
      </c>
      <c r="F48" s="167">
        <f>'Odpisy - daňové'!G25</f>
        <v>0</v>
      </c>
      <c r="G48" s="167">
        <f>'Odpisy - daňové'!H25</f>
        <v>0</v>
      </c>
      <c r="H48" s="167">
        <f>'Odpisy - daňové'!I25</f>
        <v>0</v>
      </c>
      <c r="I48" s="167">
        <f>'Odpisy - daňové'!J25</f>
        <v>0</v>
      </c>
      <c r="J48" s="167">
        <f>'Odpisy - daňové'!K25</f>
        <v>0</v>
      </c>
      <c r="K48" s="167">
        <f>'Odpisy - daňové'!L25</f>
        <v>0</v>
      </c>
      <c r="L48" s="167">
        <f>'Odpisy - daňové'!M25</f>
        <v>0</v>
      </c>
      <c r="M48" s="167">
        <f>'Odpisy - daňové'!N25</f>
        <v>0</v>
      </c>
      <c r="N48" s="167">
        <f>'Odpisy - daňové'!O25</f>
        <v>0</v>
      </c>
      <c r="O48" s="167">
        <f>'Odpisy - daňové'!P25</f>
        <v>0</v>
      </c>
      <c r="P48" s="167">
        <f>'Odpisy - daňové'!Q25</f>
        <v>0</v>
      </c>
      <c r="Q48" s="167">
        <f>'Odpisy - daňové'!R25</f>
        <v>0</v>
      </c>
      <c r="R48" s="167">
        <f>'Odpisy - daňové'!S25</f>
        <v>0</v>
      </c>
      <c r="S48" s="167">
        <f>'Odpisy - daňové'!T25</f>
        <v>0</v>
      </c>
      <c r="T48" s="167">
        <f>'Odpisy - daňové'!U25</f>
        <v>0</v>
      </c>
      <c r="U48" s="167">
        <f>'Odpisy - daňové'!V25</f>
        <v>0</v>
      </c>
      <c r="V48" s="167">
        <f>'Odpisy - daňové'!W25</f>
        <v>0</v>
      </c>
      <c r="W48" s="167">
        <f>'Odpisy - daňové'!X25</f>
        <v>0</v>
      </c>
      <c r="X48" s="167">
        <f>'Odpisy - daňové'!Y25</f>
        <v>0</v>
      </c>
      <c r="Y48" s="167">
        <f>'Odpisy - daňové'!Z25</f>
        <v>0</v>
      </c>
      <c r="Z48" s="167">
        <f>'Odpisy - daňové'!AA25</f>
        <v>0</v>
      </c>
      <c r="AA48" s="167">
        <f>'Odpisy - daňové'!AB25</f>
        <v>0</v>
      </c>
      <c r="AB48" s="167">
        <f>'Odpisy - daňové'!AC25</f>
        <v>0</v>
      </c>
      <c r="AC48" s="167">
        <f>'Odpisy - daňové'!AD25</f>
        <v>0</v>
      </c>
      <c r="AD48" s="167">
        <f>'Odpisy - daňové'!AE25</f>
        <v>0</v>
      </c>
      <c r="AE48" s="167">
        <f>'Odpisy - daňové'!AF25</f>
        <v>0</v>
      </c>
      <c r="AF48" s="167">
        <f>'Odpisy - daňové'!AG25</f>
        <v>0</v>
      </c>
      <c r="AG48" s="167">
        <f>'Odpisy - daňové'!AH25</f>
        <v>0</v>
      </c>
      <c r="AH48" s="167">
        <f>'Odpisy - daňové'!AI25</f>
        <v>0</v>
      </c>
      <c r="AI48" s="167" t="str">
        <f>'Odpisy - daňové'!AJ25</f>
        <v/>
      </c>
      <c r="AJ48" s="167" t="str">
        <f>'Odpisy - daňové'!AK25</f>
        <v/>
      </c>
      <c r="AK48" s="167" t="str">
        <f>'Odpisy - daňové'!AL25</f>
        <v/>
      </c>
      <c r="AL48" s="167" t="str">
        <f>'Odpisy - daňové'!AM25</f>
        <v/>
      </c>
      <c r="AM48" s="167" t="str">
        <f>'Odpisy - daňové'!AN25</f>
        <v/>
      </c>
      <c r="AN48" s="167" t="str">
        <f>'Odpisy - daňové'!AO25</f>
        <v/>
      </c>
      <c r="AO48" s="167" t="str">
        <f>'Odpisy - daňové'!AP25</f>
        <v/>
      </c>
    </row>
    <row r="49" spans="1:41" s="30" customFormat="1" x14ac:dyDescent="0.2">
      <c r="A49" s="166"/>
      <c r="B49" s="166"/>
      <c r="C49" s="166"/>
      <c r="D49" s="166"/>
      <c r="E49" s="166"/>
      <c r="F49" s="168"/>
      <c r="G49" s="166"/>
      <c r="H49" s="166"/>
      <c r="I49" s="166"/>
      <c r="J49" s="166"/>
      <c r="K49" s="166"/>
      <c r="L49" s="166"/>
      <c r="M49" s="166"/>
      <c r="N49" s="166"/>
      <c r="O49" s="166"/>
      <c r="P49" s="166"/>
      <c r="Q49" s="166"/>
      <c r="R49" s="166"/>
      <c r="S49" s="166"/>
      <c r="T49" s="166"/>
      <c r="U49" s="166"/>
      <c r="V49" s="166"/>
      <c r="W49" s="166"/>
      <c r="X49" s="166"/>
      <c r="Y49" s="166"/>
      <c r="Z49" s="166"/>
      <c r="AA49" s="166"/>
      <c r="AB49" s="166"/>
      <c r="AC49" s="166"/>
      <c r="AD49" s="166"/>
      <c r="AE49" s="166"/>
      <c r="AF49" s="166"/>
      <c r="AG49" s="166"/>
      <c r="AH49" s="166"/>
      <c r="AI49" s="166"/>
      <c r="AJ49" s="166"/>
      <c r="AK49" s="166"/>
      <c r="AL49" s="166"/>
      <c r="AM49" s="166"/>
      <c r="AN49" s="166"/>
      <c r="AO49" s="166"/>
    </row>
    <row r="50" spans="1:41" s="29" customFormat="1" hidden="1" x14ac:dyDescent="0.2">
      <c r="A50" s="69" t="s">
        <v>16</v>
      </c>
      <c r="B50" s="69">
        <f>IF(B18="","",B22+B46-(B25+B26+B27+B28+B47))</f>
        <v>0</v>
      </c>
      <c r="C50" s="69">
        <f t="shared" ref="C50:L50" si="167">IF(C18="","",C22+C46-(C25+C26+C27+C28+C47))</f>
        <v>0</v>
      </c>
      <c r="D50" s="69">
        <f t="shared" si="167"/>
        <v>0</v>
      </c>
      <c r="E50" s="69">
        <f t="shared" si="167"/>
        <v>0</v>
      </c>
      <c r="F50" s="69">
        <f t="shared" si="167"/>
        <v>0</v>
      </c>
      <c r="G50" s="69">
        <f t="shared" si="167"/>
        <v>0</v>
      </c>
      <c r="H50" s="69">
        <f t="shared" si="167"/>
        <v>0</v>
      </c>
      <c r="I50" s="69">
        <f t="shared" si="167"/>
        <v>0</v>
      </c>
      <c r="J50" s="69">
        <f t="shared" si="167"/>
        <v>0</v>
      </c>
      <c r="K50" s="69">
        <f t="shared" si="167"/>
        <v>0</v>
      </c>
      <c r="L50" s="69">
        <f t="shared" si="167"/>
        <v>0</v>
      </c>
      <c r="M50" s="69">
        <f t="shared" ref="M50:AO50" si="168">IF(M18="","",M22+M46-(M25+M26+M27+M28+M47))</f>
        <v>0</v>
      </c>
      <c r="N50" s="69">
        <f t="shared" si="168"/>
        <v>0</v>
      </c>
      <c r="O50" s="69">
        <f t="shared" si="168"/>
        <v>0</v>
      </c>
      <c r="P50" s="69">
        <f t="shared" si="168"/>
        <v>0</v>
      </c>
      <c r="Q50" s="69">
        <f t="shared" si="168"/>
        <v>0</v>
      </c>
      <c r="R50" s="69">
        <f t="shared" si="168"/>
        <v>0</v>
      </c>
      <c r="S50" s="69">
        <f t="shared" si="168"/>
        <v>0</v>
      </c>
      <c r="T50" s="69">
        <f t="shared" si="168"/>
        <v>0</v>
      </c>
      <c r="U50" s="69">
        <f t="shared" si="168"/>
        <v>0</v>
      </c>
      <c r="V50" s="69">
        <f t="shared" si="168"/>
        <v>0</v>
      </c>
      <c r="W50" s="69">
        <f t="shared" si="168"/>
        <v>0</v>
      </c>
      <c r="X50" s="69">
        <f t="shared" si="168"/>
        <v>0</v>
      </c>
      <c r="Y50" s="69">
        <f t="shared" si="168"/>
        <v>0</v>
      </c>
      <c r="Z50" s="69">
        <f t="shared" si="168"/>
        <v>0</v>
      </c>
      <c r="AA50" s="69">
        <f t="shared" si="168"/>
        <v>0</v>
      </c>
      <c r="AB50" s="69">
        <f t="shared" si="168"/>
        <v>0</v>
      </c>
      <c r="AC50" s="69">
        <f t="shared" si="168"/>
        <v>0</v>
      </c>
      <c r="AD50" s="69">
        <f t="shared" si="168"/>
        <v>0</v>
      </c>
      <c r="AE50" s="69">
        <f t="shared" si="168"/>
        <v>0</v>
      </c>
      <c r="AF50" s="69">
        <f t="shared" si="168"/>
        <v>0</v>
      </c>
      <c r="AG50" s="69">
        <f t="shared" si="168"/>
        <v>0</v>
      </c>
      <c r="AH50" s="69">
        <f t="shared" si="168"/>
        <v>0</v>
      </c>
      <c r="AI50" s="69" t="str">
        <f t="shared" si="168"/>
        <v/>
      </c>
      <c r="AJ50" s="69" t="str">
        <f t="shared" si="168"/>
        <v/>
      </c>
      <c r="AK50" s="69" t="str">
        <f t="shared" si="168"/>
        <v/>
      </c>
      <c r="AL50" s="69" t="str">
        <f t="shared" si="168"/>
        <v/>
      </c>
      <c r="AM50" s="69" t="str">
        <f t="shared" si="168"/>
        <v/>
      </c>
      <c r="AN50" s="69" t="str">
        <f t="shared" si="168"/>
        <v/>
      </c>
      <c r="AO50" s="69" t="str">
        <f t="shared" si="168"/>
        <v/>
      </c>
    </row>
    <row r="51" spans="1:41" s="29" customFormat="1" hidden="1" x14ac:dyDescent="0.2">
      <c r="A51" s="69" t="s">
        <v>15</v>
      </c>
      <c r="B51" s="69">
        <f>IF(B18="","",B22+B46-(B20+B27+B28+B47))</f>
        <v>0</v>
      </c>
      <c r="C51" s="69">
        <f t="shared" ref="C51:L51" si="169">IF(C18="","",C22+C46-(C20+C27+C28+C47))</f>
        <v>0</v>
      </c>
      <c r="D51" s="69">
        <f t="shared" si="169"/>
        <v>0</v>
      </c>
      <c r="E51" s="69">
        <f t="shared" si="169"/>
        <v>0</v>
      </c>
      <c r="F51" s="69">
        <f t="shared" si="169"/>
        <v>0</v>
      </c>
      <c r="G51" s="69">
        <f t="shared" si="169"/>
        <v>0</v>
      </c>
      <c r="H51" s="69">
        <f t="shared" si="169"/>
        <v>0</v>
      </c>
      <c r="I51" s="69">
        <f t="shared" si="169"/>
        <v>0</v>
      </c>
      <c r="J51" s="69">
        <f t="shared" si="169"/>
        <v>0</v>
      </c>
      <c r="K51" s="69">
        <f t="shared" si="169"/>
        <v>0</v>
      </c>
      <c r="L51" s="69">
        <f t="shared" si="169"/>
        <v>0</v>
      </c>
      <c r="M51" s="69">
        <f t="shared" ref="M51:AO51" si="170">IF(M18="","",M22+M46-(M20+M27+M28+M47))</f>
        <v>0</v>
      </c>
      <c r="N51" s="69">
        <f t="shared" si="170"/>
        <v>0</v>
      </c>
      <c r="O51" s="69">
        <f t="shared" si="170"/>
        <v>0</v>
      </c>
      <c r="P51" s="69">
        <f t="shared" si="170"/>
        <v>0</v>
      </c>
      <c r="Q51" s="69">
        <f t="shared" si="170"/>
        <v>0</v>
      </c>
      <c r="R51" s="69">
        <f t="shared" si="170"/>
        <v>0</v>
      </c>
      <c r="S51" s="69">
        <f t="shared" si="170"/>
        <v>0</v>
      </c>
      <c r="T51" s="69">
        <f t="shared" si="170"/>
        <v>0</v>
      </c>
      <c r="U51" s="69">
        <f t="shared" si="170"/>
        <v>0</v>
      </c>
      <c r="V51" s="69">
        <f t="shared" si="170"/>
        <v>0</v>
      </c>
      <c r="W51" s="69">
        <f t="shared" si="170"/>
        <v>0</v>
      </c>
      <c r="X51" s="69">
        <f t="shared" si="170"/>
        <v>0</v>
      </c>
      <c r="Y51" s="69">
        <f t="shared" si="170"/>
        <v>0</v>
      </c>
      <c r="Z51" s="69">
        <f t="shared" si="170"/>
        <v>0</v>
      </c>
      <c r="AA51" s="69">
        <f t="shared" si="170"/>
        <v>0</v>
      </c>
      <c r="AB51" s="69">
        <f t="shared" si="170"/>
        <v>0</v>
      </c>
      <c r="AC51" s="69">
        <f t="shared" si="170"/>
        <v>0</v>
      </c>
      <c r="AD51" s="69">
        <f t="shared" si="170"/>
        <v>0</v>
      </c>
      <c r="AE51" s="69">
        <f t="shared" si="170"/>
        <v>0</v>
      </c>
      <c r="AF51" s="69">
        <f t="shared" si="170"/>
        <v>0</v>
      </c>
      <c r="AG51" s="69">
        <f t="shared" si="170"/>
        <v>0</v>
      </c>
      <c r="AH51" s="69">
        <f t="shared" si="170"/>
        <v>0</v>
      </c>
      <c r="AI51" s="69" t="str">
        <f t="shared" si="170"/>
        <v/>
      </c>
      <c r="AJ51" s="69" t="str">
        <f t="shared" si="170"/>
        <v/>
      </c>
      <c r="AK51" s="69" t="str">
        <f t="shared" si="170"/>
        <v/>
      </c>
      <c r="AL51" s="69" t="str">
        <f t="shared" si="170"/>
        <v/>
      </c>
      <c r="AM51" s="69" t="str">
        <f t="shared" si="170"/>
        <v/>
      </c>
      <c r="AN51" s="69" t="str">
        <f t="shared" si="170"/>
        <v/>
      </c>
      <c r="AO51" s="69" t="str">
        <f t="shared" si="170"/>
        <v/>
      </c>
    </row>
    <row r="52" spans="1:41" s="29" customFormat="1" hidden="1" x14ac:dyDescent="0.2">
      <c r="A52" s="69" t="s">
        <v>84</v>
      </c>
      <c r="B52" s="69">
        <f>IF(B18="","",B50)</f>
        <v>0</v>
      </c>
      <c r="C52" s="69">
        <f t="shared" ref="C52:L52" si="171">IF(C18="","",C50)</f>
        <v>0</v>
      </c>
      <c r="D52" s="69">
        <f t="shared" si="171"/>
        <v>0</v>
      </c>
      <c r="E52" s="69">
        <f t="shared" si="171"/>
        <v>0</v>
      </c>
      <c r="F52" s="69">
        <f t="shared" si="171"/>
        <v>0</v>
      </c>
      <c r="G52" s="69">
        <f t="shared" si="171"/>
        <v>0</v>
      </c>
      <c r="H52" s="69">
        <f t="shared" si="171"/>
        <v>0</v>
      </c>
      <c r="I52" s="69">
        <f t="shared" si="171"/>
        <v>0</v>
      </c>
      <c r="J52" s="69">
        <f t="shared" si="171"/>
        <v>0</v>
      </c>
      <c r="K52" s="69">
        <f t="shared" si="171"/>
        <v>0</v>
      </c>
      <c r="L52" s="69">
        <f t="shared" si="171"/>
        <v>0</v>
      </c>
      <c r="M52" s="69">
        <f t="shared" ref="M52:AO52" si="172">IF(M18="","",M50)</f>
        <v>0</v>
      </c>
      <c r="N52" s="69">
        <f t="shared" si="172"/>
        <v>0</v>
      </c>
      <c r="O52" s="69">
        <f t="shared" si="172"/>
        <v>0</v>
      </c>
      <c r="P52" s="69">
        <f t="shared" si="172"/>
        <v>0</v>
      </c>
      <c r="Q52" s="69">
        <f t="shared" si="172"/>
        <v>0</v>
      </c>
      <c r="R52" s="69">
        <f t="shared" si="172"/>
        <v>0</v>
      </c>
      <c r="S52" s="69">
        <f t="shared" si="172"/>
        <v>0</v>
      </c>
      <c r="T52" s="69">
        <f t="shared" si="172"/>
        <v>0</v>
      </c>
      <c r="U52" s="69">
        <f t="shared" si="172"/>
        <v>0</v>
      </c>
      <c r="V52" s="69">
        <f t="shared" si="172"/>
        <v>0</v>
      </c>
      <c r="W52" s="69">
        <f t="shared" si="172"/>
        <v>0</v>
      </c>
      <c r="X52" s="69">
        <f t="shared" si="172"/>
        <v>0</v>
      </c>
      <c r="Y52" s="69">
        <f t="shared" si="172"/>
        <v>0</v>
      </c>
      <c r="Z52" s="69">
        <f t="shared" si="172"/>
        <v>0</v>
      </c>
      <c r="AA52" s="69">
        <f t="shared" si="172"/>
        <v>0</v>
      </c>
      <c r="AB52" s="69">
        <f t="shared" si="172"/>
        <v>0</v>
      </c>
      <c r="AC52" s="69">
        <f t="shared" si="172"/>
        <v>0</v>
      </c>
      <c r="AD52" s="69">
        <f t="shared" si="172"/>
        <v>0</v>
      </c>
      <c r="AE52" s="69">
        <f t="shared" si="172"/>
        <v>0</v>
      </c>
      <c r="AF52" s="69">
        <f t="shared" si="172"/>
        <v>0</v>
      </c>
      <c r="AG52" s="69">
        <f t="shared" si="172"/>
        <v>0</v>
      </c>
      <c r="AH52" s="69">
        <f t="shared" si="172"/>
        <v>0</v>
      </c>
      <c r="AI52" s="69" t="str">
        <f t="shared" si="172"/>
        <v/>
      </c>
      <c r="AJ52" s="69" t="str">
        <f t="shared" si="172"/>
        <v/>
      </c>
      <c r="AK52" s="69" t="str">
        <f t="shared" si="172"/>
        <v/>
      </c>
      <c r="AL52" s="69" t="str">
        <f t="shared" si="172"/>
        <v/>
      </c>
      <c r="AM52" s="69" t="str">
        <f t="shared" si="172"/>
        <v/>
      </c>
      <c r="AN52" s="69" t="str">
        <f t="shared" si="172"/>
        <v/>
      </c>
      <c r="AO52" s="69" t="str">
        <f t="shared" si="172"/>
        <v/>
      </c>
    </row>
    <row r="53" spans="1:41" s="29" customFormat="1" hidden="1" x14ac:dyDescent="0.2">
      <c r="A53" s="69" t="s">
        <v>83</v>
      </c>
      <c r="B53" s="69">
        <f>IF(B18="","",B51)</f>
        <v>0</v>
      </c>
      <c r="C53" s="69">
        <f t="shared" ref="C53:L53" si="173">IF(C18="","",C51)</f>
        <v>0</v>
      </c>
      <c r="D53" s="69">
        <f t="shared" si="173"/>
        <v>0</v>
      </c>
      <c r="E53" s="69">
        <f t="shared" si="173"/>
        <v>0</v>
      </c>
      <c r="F53" s="69">
        <f t="shared" si="173"/>
        <v>0</v>
      </c>
      <c r="G53" s="69">
        <f t="shared" si="173"/>
        <v>0</v>
      </c>
      <c r="H53" s="69">
        <f t="shared" si="173"/>
        <v>0</v>
      </c>
      <c r="I53" s="69">
        <f t="shared" si="173"/>
        <v>0</v>
      </c>
      <c r="J53" s="69">
        <f t="shared" si="173"/>
        <v>0</v>
      </c>
      <c r="K53" s="69">
        <f t="shared" si="173"/>
        <v>0</v>
      </c>
      <c r="L53" s="69">
        <f t="shared" si="173"/>
        <v>0</v>
      </c>
      <c r="M53" s="69">
        <f t="shared" ref="M53:AO53" si="174">IF(M18="","",M51)</f>
        <v>0</v>
      </c>
      <c r="N53" s="69">
        <f t="shared" si="174"/>
        <v>0</v>
      </c>
      <c r="O53" s="69">
        <f t="shared" si="174"/>
        <v>0</v>
      </c>
      <c r="P53" s="69">
        <f t="shared" si="174"/>
        <v>0</v>
      </c>
      <c r="Q53" s="69">
        <f t="shared" si="174"/>
        <v>0</v>
      </c>
      <c r="R53" s="69">
        <f t="shared" si="174"/>
        <v>0</v>
      </c>
      <c r="S53" s="69">
        <f t="shared" si="174"/>
        <v>0</v>
      </c>
      <c r="T53" s="69">
        <f t="shared" si="174"/>
        <v>0</v>
      </c>
      <c r="U53" s="69">
        <f t="shared" si="174"/>
        <v>0</v>
      </c>
      <c r="V53" s="69">
        <f t="shared" si="174"/>
        <v>0</v>
      </c>
      <c r="W53" s="69">
        <f t="shared" si="174"/>
        <v>0</v>
      </c>
      <c r="X53" s="69">
        <f t="shared" si="174"/>
        <v>0</v>
      </c>
      <c r="Y53" s="69">
        <f t="shared" si="174"/>
        <v>0</v>
      </c>
      <c r="Z53" s="69">
        <f t="shared" si="174"/>
        <v>0</v>
      </c>
      <c r="AA53" s="69">
        <f t="shared" si="174"/>
        <v>0</v>
      </c>
      <c r="AB53" s="69">
        <f t="shared" si="174"/>
        <v>0</v>
      </c>
      <c r="AC53" s="69">
        <f t="shared" si="174"/>
        <v>0</v>
      </c>
      <c r="AD53" s="69">
        <f t="shared" si="174"/>
        <v>0</v>
      </c>
      <c r="AE53" s="69">
        <f t="shared" si="174"/>
        <v>0</v>
      </c>
      <c r="AF53" s="69">
        <f t="shared" si="174"/>
        <v>0</v>
      </c>
      <c r="AG53" s="69">
        <f t="shared" si="174"/>
        <v>0</v>
      </c>
      <c r="AH53" s="69">
        <f t="shared" si="174"/>
        <v>0</v>
      </c>
      <c r="AI53" s="69" t="str">
        <f t="shared" si="174"/>
        <v/>
      </c>
      <c r="AJ53" s="69" t="str">
        <f t="shared" si="174"/>
        <v/>
      </c>
      <c r="AK53" s="69" t="str">
        <f t="shared" si="174"/>
        <v/>
      </c>
      <c r="AL53" s="69" t="str">
        <f t="shared" si="174"/>
        <v/>
      </c>
      <c r="AM53" s="69" t="str">
        <f t="shared" si="174"/>
        <v/>
      </c>
      <c r="AN53" s="69" t="str">
        <f t="shared" si="174"/>
        <v/>
      </c>
      <c r="AO53" s="69" t="str">
        <f t="shared" si="174"/>
        <v/>
      </c>
    </row>
    <row r="54" spans="1:41" s="29" customFormat="1" hidden="1" x14ac:dyDescent="0.2">
      <c r="A54" s="69"/>
      <c r="B54" s="69"/>
      <c r="C54" s="69"/>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row>
    <row r="55" spans="1:41" s="29" customFormat="1" hidden="1" x14ac:dyDescent="0.2">
      <c r="A55" s="69" t="s">
        <v>86</v>
      </c>
      <c r="B55" s="69">
        <f>IF(B18="","",IF(B52&gt;0,0,1))</f>
        <v>1</v>
      </c>
      <c r="C55" s="69">
        <f t="shared" ref="C55:L55" si="175">IF(C18="","",IF(C52&gt;0,0,1))</f>
        <v>1</v>
      </c>
      <c r="D55" s="69">
        <f t="shared" si="175"/>
        <v>1</v>
      </c>
      <c r="E55" s="69">
        <f t="shared" si="175"/>
        <v>1</v>
      </c>
      <c r="F55" s="69">
        <f t="shared" si="175"/>
        <v>1</v>
      </c>
      <c r="G55" s="69">
        <f t="shared" si="175"/>
        <v>1</v>
      </c>
      <c r="H55" s="69">
        <f t="shared" si="175"/>
        <v>1</v>
      </c>
      <c r="I55" s="69">
        <f t="shared" si="175"/>
        <v>1</v>
      </c>
      <c r="J55" s="69">
        <f t="shared" si="175"/>
        <v>1</v>
      </c>
      <c r="K55" s="69">
        <f t="shared" si="175"/>
        <v>1</v>
      </c>
      <c r="L55" s="69">
        <f t="shared" si="175"/>
        <v>1</v>
      </c>
      <c r="M55" s="69">
        <f t="shared" ref="M55:AO55" si="176">IF(M18="","",IF(M52&gt;0,0,1))</f>
        <v>1</v>
      </c>
      <c r="N55" s="69">
        <f t="shared" si="176"/>
        <v>1</v>
      </c>
      <c r="O55" s="69">
        <f t="shared" si="176"/>
        <v>1</v>
      </c>
      <c r="P55" s="69">
        <f t="shared" si="176"/>
        <v>1</v>
      </c>
      <c r="Q55" s="69">
        <f t="shared" si="176"/>
        <v>1</v>
      </c>
      <c r="R55" s="69">
        <f t="shared" si="176"/>
        <v>1</v>
      </c>
      <c r="S55" s="69">
        <f t="shared" si="176"/>
        <v>1</v>
      </c>
      <c r="T55" s="69">
        <f t="shared" si="176"/>
        <v>1</v>
      </c>
      <c r="U55" s="69">
        <f t="shared" si="176"/>
        <v>1</v>
      </c>
      <c r="V55" s="69">
        <f t="shared" si="176"/>
        <v>1</v>
      </c>
      <c r="W55" s="69">
        <f t="shared" si="176"/>
        <v>1</v>
      </c>
      <c r="X55" s="69">
        <f t="shared" si="176"/>
        <v>1</v>
      </c>
      <c r="Y55" s="69">
        <f t="shared" si="176"/>
        <v>1</v>
      </c>
      <c r="Z55" s="69">
        <f t="shared" si="176"/>
        <v>1</v>
      </c>
      <c r="AA55" s="69">
        <f t="shared" si="176"/>
        <v>1</v>
      </c>
      <c r="AB55" s="69">
        <f t="shared" si="176"/>
        <v>1</v>
      </c>
      <c r="AC55" s="69">
        <f t="shared" si="176"/>
        <v>1</v>
      </c>
      <c r="AD55" s="69">
        <f t="shared" si="176"/>
        <v>1</v>
      </c>
      <c r="AE55" s="69">
        <f t="shared" si="176"/>
        <v>1</v>
      </c>
      <c r="AF55" s="69">
        <f t="shared" si="176"/>
        <v>1</v>
      </c>
      <c r="AG55" s="69">
        <f t="shared" si="176"/>
        <v>1</v>
      </c>
      <c r="AH55" s="69">
        <f t="shared" si="176"/>
        <v>1</v>
      </c>
      <c r="AI55" s="69" t="str">
        <f t="shared" si="176"/>
        <v/>
      </c>
      <c r="AJ55" s="69" t="str">
        <f t="shared" si="176"/>
        <v/>
      </c>
      <c r="AK55" s="69" t="str">
        <f t="shared" si="176"/>
        <v/>
      </c>
      <c r="AL55" s="69" t="str">
        <f t="shared" si="176"/>
        <v/>
      </c>
      <c r="AM55" s="69" t="str">
        <f t="shared" si="176"/>
        <v/>
      </c>
      <c r="AN55" s="69" t="str">
        <f t="shared" si="176"/>
        <v/>
      </c>
      <c r="AO55" s="69" t="str">
        <f t="shared" si="176"/>
        <v/>
      </c>
    </row>
    <row r="56" spans="1:41" s="29" customFormat="1" hidden="1" x14ac:dyDescent="0.2">
      <c r="A56" s="69" t="s">
        <v>85</v>
      </c>
      <c r="B56" s="69">
        <f>IF(B18="","",IF(B53&gt;0,0,1))</f>
        <v>1</v>
      </c>
      <c r="C56" s="69">
        <f t="shared" ref="C56:L56" si="177">IF(C18="","",IF(C53&gt;0,0,1))</f>
        <v>1</v>
      </c>
      <c r="D56" s="69">
        <f t="shared" si="177"/>
        <v>1</v>
      </c>
      <c r="E56" s="69">
        <f t="shared" si="177"/>
        <v>1</v>
      </c>
      <c r="F56" s="69">
        <f t="shared" si="177"/>
        <v>1</v>
      </c>
      <c r="G56" s="69">
        <f t="shared" si="177"/>
        <v>1</v>
      </c>
      <c r="H56" s="69">
        <f t="shared" si="177"/>
        <v>1</v>
      </c>
      <c r="I56" s="69">
        <f t="shared" si="177"/>
        <v>1</v>
      </c>
      <c r="J56" s="69">
        <f t="shared" si="177"/>
        <v>1</v>
      </c>
      <c r="K56" s="69">
        <f t="shared" si="177"/>
        <v>1</v>
      </c>
      <c r="L56" s="69">
        <f t="shared" si="177"/>
        <v>1</v>
      </c>
      <c r="M56" s="69">
        <f t="shared" ref="M56:AO56" si="178">IF(M18="","",IF(M53&gt;0,0,1))</f>
        <v>1</v>
      </c>
      <c r="N56" s="69">
        <f t="shared" si="178"/>
        <v>1</v>
      </c>
      <c r="O56" s="69">
        <f t="shared" si="178"/>
        <v>1</v>
      </c>
      <c r="P56" s="69">
        <f t="shared" si="178"/>
        <v>1</v>
      </c>
      <c r="Q56" s="69">
        <f t="shared" si="178"/>
        <v>1</v>
      </c>
      <c r="R56" s="69">
        <f t="shared" si="178"/>
        <v>1</v>
      </c>
      <c r="S56" s="69">
        <f t="shared" si="178"/>
        <v>1</v>
      </c>
      <c r="T56" s="69">
        <f t="shared" si="178"/>
        <v>1</v>
      </c>
      <c r="U56" s="69">
        <f t="shared" si="178"/>
        <v>1</v>
      </c>
      <c r="V56" s="69">
        <f t="shared" si="178"/>
        <v>1</v>
      </c>
      <c r="W56" s="69">
        <f t="shared" si="178"/>
        <v>1</v>
      </c>
      <c r="X56" s="69">
        <f t="shared" si="178"/>
        <v>1</v>
      </c>
      <c r="Y56" s="69">
        <f t="shared" si="178"/>
        <v>1</v>
      </c>
      <c r="Z56" s="69">
        <f t="shared" si="178"/>
        <v>1</v>
      </c>
      <c r="AA56" s="69">
        <f t="shared" si="178"/>
        <v>1</v>
      </c>
      <c r="AB56" s="69">
        <f t="shared" si="178"/>
        <v>1</v>
      </c>
      <c r="AC56" s="69">
        <f t="shared" si="178"/>
        <v>1</v>
      </c>
      <c r="AD56" s="69">
        <f t="shared" si="178"/>
        <v>1</v>
      </c>
      <c r="AE56" s="69">
        <f t="shared" si="178"/>
        <v>1</v>
      </c>
      <c r="AF56" s="69">
        <f t="shared" si="178"/>
        <v>1</v>
      </c>
      <c r="AG56" s="69">
        <f t="shared" si="178"/>
        <v>1</v>
      </c>
      <c r="AH56" s="69">
        <f t="shared" si="178"/>
        <v>1</v>
      </c>
      <c r="AI56" s="69" t="str">
        <f t="shared" si="178"/>
        <v/>
      </c>
      <c r="AJ56" s="69" t="str">
        <f t="shared" si="178"/>
        <v/>
      </c>
      <c r="AK56" s="69" t="str">
        <f t="shared" si="178"/>
        <v/>
      </c>
      <c r="AL56" s="69" t="str">
        <f t="shared" si="178"/>
        <v/>
      </c>
      <c r="AM56" s="69" t="str">
        <f t="shared" si="178"/>
        <v/>
      </c>
      <c r="AN56" s="69" t="str">
        <f t="shared" si="178"/>
        <v/>
      </c>
      <c r="AO56" s="69" t="str">
        <f t="shared" si="178"/>
        <v/>
      </c>
    </row>
    <row r="57" spans="1:41" s="29" customFormat="1" hidden="1" x14ac:dyDescent="0.2">
      <c r="A57" s="69"/>
      <c r="B57" s="69"/>
      <c r="C57" s="69"/>
      <c r="D57" s="69"/>
      <c r="E57" s="69"/>
      <c r="F57" s="69"/>
      <c r="G57" s="69"/>
      <c r="H57" s="69"/>
      <c r="I57" s="69"/>
      <c r="J57" s="69"/>
      <c r="K57" s="69"/>
      <c r="L57" s="69"/>
      <c r="M57" s="69"/>
      <c r="N57" s="69"/>
      <c r="O57" s="69"/>
      <c r="P57" s="69"/>
      <c r="Q57" s="69"/>
      <c r="R57" s="69"/>
      <c r="S57" s="69"/>
      <c r="T57" s="69"/>
      <c r="U57" s="69"/>
      <c r="V57" s="69"/>
      <c r="W57" s="69"/>
      <c r="X57" s="69"/>
      <c r="Y57" s="69"/>
      <c r="Z57" s="69"/>
      <c r="AA57" s="69"/>
      <c r="AB57" s="69"/>
      <c r="AC57" s="69"/>
      <c r="AD57" s="69"/>
      <c r="AE57" s="69"/>
    </row>
    <row r="58" spans="1:41" s="29" customFormat="1" hidden="1" x14ac:dyDescent="0.2">
      <c r="A58" s="73" t="s">
        <v>18</v>
      </c>
      <c r="B58" s="176" t="e">
        <f>IRR(B50:AE50,-0.05)</f>
        <v>#NUM!</v>
      </c>
      <c r="C58" s="73" t="s">
        <v>17</v>
      </c>
      <c r="D58" s="176" t="e">
        <f>IRR(B51:AE51,0.06)</f>
        <v>#NUM!</v>
      </c>
      <c r="E58" s="69"/>
      <c r="F58" s="54"/>
      <c r="G58" s="73" t="s">
        <v>87</v>
      </c>
      <c r="H58" s="177" t="str">
        <f>IF(SUM(B55:AE55)&gt;=35,"&gt;35 rokov",SUM(B55:AE55)&amp;" rokov")</f>
        <v>30 rokov</v>
      </c>
      <c r="I58" s="54"/>
      <c r="J58" s="69"/>
      <c r="K58" s="73" t="s">
        <v>88</v>
      </c>
      <c r="L58" s="177" t="str">
        <f>IF(SUM(B56:AE56)&gt;=35,"&gt;35 rokov",SUM(B56:AE56)&amp;" rokov")</f>
        <v>30 rokov</v>
      </c>
      <c r="M58" s="54" t="s">
        <v>95</v>
      </c>
      <c r="N58" s="177" t="e">
        <f>SUMIF(B28:AE28,"&lt;&gt;0")/COUNTIF(B28:AE28,"&lt;&gt;0")+SUMIF(C27:AE27,"&lt;&gt;0")/COUNTIF(B28:AE28,"&lt;&gt;0")</f>
        <v>#DIV/0!</v>
      </c>
      <c r="O58" s="178"/>
      <c r="P58" s="69"/>
      <c r="Q58" s="69"/>
      <c r="R58" s="69"/>
      <c r="S58" s="69"/>
      <c r="T58" s="69"/>
      <c r="U58" s="69"/>
      <c r="V58" s="69"/>
      <c r="W58" s="69"/>
      <c r="X58" s="69"/>
      <c r="Y58" s="69"/>
      <c r="Z58" s="69"/>
      <c r="AA58" s="69"/>
      <c r="AB58" s="69"/>
      <c r="AC58" s="69"/>
      <c r="AD58" s="69"/>
      <c r="AE58" s="69"/>
    </row>
    <row r="59" spans="1:41" s="29" customFormat="1" hidden="1" x14ac:dyDescent="0.2">
      <c r="A59" s="69"/>
      <c r="B59" s="69"/>
      <c r="C59" s="146"/>
      <c r="D59" s="69"/>
      <c r="E59" s="69"/>
      <c r="F59" s="146"/>
      <c r="G59" s="69"/>
      <c r="H59" s="179"/>
      <c r="I59" s="69"/>
      <c r="J59" s="69"/>
      <c r="K59" s="69"/>
      <c r="L59" s="69"/>
      <c r="M59" s="69"/>
      <c r="N59" s="54"/>
      <c r="O59" s="69"/>
      <c r="P59" s="69"/>
      <c r="Q59" s="69"/>
      <c r="R59" s="69"/>
      <c r="S59" s="69"/>
      <c r="T59" s="69"/>
      <c r="U59" s="69"/>
      <c r="V59" s="69"/>
      <c r="W59" s="69"/>
      <c r="X59" s="69"/>
      <c r="Y59" s="69"/>
      <c r="Z59" s="69"/>
      <c r="AA59" s="69"/>
      <c r="AB59" s="69"/>
      <c r="AC59" s="69"/>
      <c r="AD59" s="69"/>
      <c r="AE59" s="69"/>
    </row>
    <row r="60" spans="1:41" s="30" customFormat="1" x14ac:dyDescent="0.2">
      <c r="A60" s="34"/>
      <c r="B60" s="34"/>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row>
    <row r="61" spans="1:41" s="30" customFormat="1" x14ac:dyDescent="0.2">
      <c r="A61" s="34"/>
      <c r="B61" s="34"/>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row>
    <row r="62" spans="1:41" s="30" customFormat="1" x14ac:dyDescent="0.2">
      <c r="A62" s="305"/>
      <c r="B62" s="305"/>
      <c r="C62" s="305"/>
      <c r="D62" s="305"/>
      <c r="E62" s="305"/>
      <c r="F62" s="305"/>
      <c r="G62" s="305"/>
      <c r="H62" s="306"/>
      <c r="I62" s="306"/>
      <c r="J62" s="34"/>
      <c r="K62" s="34"/>
      <c r="L62" s="34"/>
      <c r="M62" s="34"/>
      <c r="N62" s="34"/>
      <c r="O62" s="34"/>
      <c r="P62" s="34"/>
      <c r="Q62" s="34"/>
      <c r="R62" s="34"/>
      <c r="S62" s="34"/>
      <c r="T62" s="34"/>
      <c r="U62" s="34"/>
      <c r="V62" s="34"/>
      <c r="W62" s="34"/>
      <c r="X62" s="34"/>
      <c r="Y62" s="34"/>
      <c r="Z62" s="34"/>
      <c r="AA62" s="34"/>
      <c r="AB62" s="34"/>
      <c r="AC62" s="34"/>
      <c r="AD62" s="34"/>
      <c r="AE62" s="34"/>
    </row>
    <row r="63" spans="1:41" s="30" customFormat="1" x14ac:dyDescent="0.2">
      <c r="A63" s="307"/>
      <c r="B63" s="308"/>
      <c r="C63" s="308"/>
      <c r="D63" s="308"/>
      <c r="E63" s="308"/>
      <c r="F63" s="308"/>
      <c r="G63" s="308"/>
      <c r="H63" s="307"/>
      <c r="I63" s="307"/>
    </row>
    <row r="64" spans="1:41" s="30" customFormat="1" x14ac:dyDescent="0.2">
      <c r="A64" s="308" t="s">
        <v>159</v>
      </c>
      <c r="B64" s="308"/>
      <c r="C64" s="308"/>
      <c r="D64" s="308"/>
      <c r="E64" s="308"/>
      <c r="F64" s="308"/>
      <c r="G64" s="308"/>
      <c r="H64" s="307"/>
      <c r="I64" s="307"/>
    </row>
    <row r="65" spans="1:9" s="30" customFormat="1" x14ac:dyDescent="0.2">
      <c r="A65" s="308"/>
      <c r="B65" s="308"/>
      <c r="C65" s="308"/>
      <c r="D65" s="308"/>
      <c r="E65" s="308"/>
      <c r="F65" s="308"/>
      <c r="G65" s="308"/>
      <c r="H65" s="307"/>
      <c r="I65" s="307"/>
    </row>
    <row r="66" spans="1:9" s="30" customFormat="1" x14ac:dyDescent="0.2">
      <c r="A66" s="307"/>
      <c r="B66" s="307"/>
      <c r="C66" s="307"/>
      <c r="D66" s="307"/>
      <c r="E66" s="307"/>
      <c r="F66" s="307"/>
      <c r="G66" s="307"/>
      <c r="H66" s="307"/>
      <c r="I66" s="307"/>
    </row>
    <row r="67" spans="1:9" s="30" customFormat="1" x14ac:dyDescent="0.2"/>
    <row r="68" spans="1:9" s="30" customFormat="1" x14ac:dyDescent="0.2"/>
    <row r="69" spans="1:9" s="30" customFormat="1" x14ac:dyDescent="0.2"/>
    <row r="70" spans="1:9" s="30" customFormat="1" x14ac:dyDescent="0.2"/>
    <row r="71" spans="1:9" s="30" customFormat="1" x14ac:dyDescent="0.2"/>
    <row r="72" spans="1:9" s="30" customFormat="1" x14ac:dyDescent="0.2"/>
    <row r="73" spans="1:9" s="30" customFormat="1" x14ac:dyDescent="0.2"/>
  </sheetData>
  <sheetProtection sheet="1" objects="1" scenarios="1"/>
  <dataConsolidate/>
  <customSheetViews>
    <customSheetView guid="{DB7D8600-7BA7-4CE3-9713-A1F8E1674C32}" scale="85" showGridLines="0" fitToPage="1">
      <selection activeCell="B25" sqref="B25"/>
      <pageMargins left="0.74803149606299213" right="0.74803149606299213" top="0.98425196850393704" bottom="0.98425196850393704" header="0.51181102362204722" footer="0.51181102362204722"/>
      <pageSetup paperSize="9" scale="27" orientation="landscape" r:id="rId1"/>
      <headerFooter alignWithMargins="0">
        <oddHeader>&amp;RPríloha č. 3 Metodiky pre vypracovanie finančnej analýzy projektu 
Finančná Analýza</oddHeader>
      </headerFooter>
    </customSheetView>
  </customSheetViews>
  <mergeCells count="3">
    <mergeCell ref="B3:C3"/>
    <mergeCell ref="B1:O1"/>
    <mergeCell ref="B2:O2"/>
  </mergeCells>
  <phoneticPr fontId="0" type="noConversion"/>
  <conditionalFormatting sqref="B26:AO26">
    <cfRule type="expression" dxfId="55" priority="15">
      <formula>B19&gt;2023</formula>
    </cfRule>
  </conditionalFormatting>
  <conditionalFormatting sqref="B25:AO25">
    <cfRule type="expression" dxfId="54" priority="14">
      <formula>B18=""</formula>
    </cfRule>
  </conditionalFormatting>
  <conditionalFormatting sqref="B26:AO26">
    <cfRule type="expression" dxfId="53" priority="13">
      <formula>B18=""</formula>
    </cfRule>
  </conditionalFormatting>
  <conditionalFormatting sqref="B44:AO44 C27:AO27 I46:AO46">
    <cfRule type="expression" dxfId="52" priority="9">
      <formula>B$18=""</formula>
    </cfRule>
  </conditionalFormatting>
  <conditionalFormatting sqref="B47:D47">
    <cfRule type="expression" dxfId="51" priority="4">
      <formula>B$18=""</formula>
    </cfRule>
  </conditionalFormatting>
  <conditionalFormatting sqref="B32:AO32">
    <cfRule type="expression" dxfId="50" priority="3">
      <formula>B$18=""</formula>
    </cfRule>
  </conditionalFormatting>
  <conditionalFormatting sqref="I29:AO29">
    <cfRule type="expression" dxfId="49" priority="1">
      <formula>I22=""</formula>
    </cfRule>
  </conditionalFormatting>
  <dataValidations count="4">
    <dataValidation type="list" allowBlank="1" showInputMessage="1" showErrorMessage="1" sqref="D12">
      <formula1>"15,20,25,30"</formula1>
    </dataValidation>
    <dataValidation type="list" allowBlank="1" showInputMessage="1" showErrorMessage="1" sqref="D13">
      <formula1>"2014,2015,2016,2017,2018,2019,2020,2021,2022,2023"</formula1>
    </dataValidation>
    <dataValidation type="list" allowBlank="1" showInputMessage="1" showErrorMessage="1" sqref="I12:I14">
      <formula1>"1,2,3,4,5,6,7,8,9,10"</formula1>
    </dataValidation>
    <dataValidation type="list" allowBlank="1" showInputMessage="1" showErrorMessage="1" sqref="D14">
      <formula1>"1,2,3,4,5,6"</formula1>
    </dataValidation>
  </dataValidations>
  <pageMargins left="0.74803149606299213" right="0.74803149606299213" top="0.98425196850393704" bottom="0.98425196850393704" header="0.51181102362204722" footer="0.51181102362204722"/>
  <pageSetup paperSize="9" scale="27" orientation="landscape" r:id="rId2"/>
  <headerFooter alignWithMargins="0">
    <oddHeader>&amp;RPríloha č. 3 Metodiky pre vypracovanie finančnej analýzy projektu 
Finančná Analýza</oddHeader>
  </headerFooter>
  <ignoredErrors>
    <ignoredError sqref="AO29" unlockedFormula="1"/>
  </ignoredErrors>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4">
    <tabColor indexed="52"/>
  </sheetPr>
  <dimension ref="A1:V123"/>
  <sheetViews>
    <sheetView showGridLines="0" zoomScaleNormal="100" zoomScaleSheetLayoutView="100" workbookViewId="0">
      <selection activeCell="L47" sqref="L47"/>
    </sheetView>
  </sheetViews>
  <sheetFormatPr defaultColWidth="9.140625" defaultRowHeight="12.75" x14ac:dyDescent="0.2"/>
  <cols>
    <col min="1" max="1" width="19.28515625" style="263" customWidth="1"/>
    <col min="2" max="2" width="16.42578125" style="263" customWidth="1"/>
    <col min="3" max="3" width="15.85546875" style="263" customWidth="1"/>
    <col min="4" max="4" width="17.140625" style="263" customWidth="1"/>
    <col min="5" max="5" width="21.7109375" style="263" customWidth="1"/>
    <col min="6" max="6" width="16.42578125" style="263" customWidth="1"/>
    <col min="7" max="7" width="14.42578125" style="263" customWidth="1"/>
    <col min="8" max="10" width="18.85546875" style="263" customWidth="1"/>
    <col min="11" max="16" width="15.42578125" style="263" customWidth="1"/>
    <col min="17" max="17" width="12" style="263" customWidth="1"/>
    <col min="18" max="18" width="13.140625" style="263" bestFit="1" customWidth="1"/>
    <col min="19" max="19" width="11.42578125" style="263" customWidth="1"/>
    <col min="20" max="20" width="38" style="263" hidden="1" customWidth="1"/>
    <col min="21" max="21" width="15.42578125" style="263" hidden="1" customWidth="1"/>
    <col min="22" max="22" width="17.85546875" style="263" hidden="1" customWidth="1"/>
    <col min="23" max="16384" width="9.140625" style="263"/>
  </cols>
  <sheetData>
    <row r="1" spans="1:7" s="51" customFormat="1" x14ac:dyDescent="0.2">
      <c r="A1" s="36" t="s">
        <v>119</v>
      </c>
    </row>
    <row r="2" spans="1:7" s="51" customFormat="1" x14ac:dyDescent="0.2"/>
    <row r="3" spans="1:7" s="51" customFormat="1" ht="12.75" customHeight="1" x14ac:dyDescent="0.2">
      <c r="A3" s="318" t="s">
        <v>163</v>
      </c>
      <c r="B3" s="318"/>
      <c r="C3" s="318"/>
      <c r="D3" s="318"/>
      <c r="E3" s="318"/>
    </row>
    <row r="4" spans="1:7" s="51" customFormat="1" ht="67.5" customHeight="1" x14ac:dyDescent="0.2">
      <c r="A4" s="236" t="s">
        <v>72</v>
      </c>
      <c r="B4" s="237" t="s">
        <v>120</v>
      </c>
      <c r="C4" s="237" t="s">
        <v>181</v>
      </c>
      <c r="D4" s="237" t="s">
        <v>122</v>
      </c>
      <c r="E4" s="237" t="s">
        <v>180</v>
      </c>
      <c r="G4" s="51" t="str">
        <f>IF(AND(KodTypuZiadatela=36,CelkoveInvVydavky&gt;20000000),"skúška","")</f>
        <v/>
      </c>
    </row>
    <row r="5" spans="1:7" ht="26.25" customHeight="1" x14ac:dyDescent="0.2">
      <c r="A5" s="37" t="s">
        <v>173</v>
      </c>
      <c r="B5" s="46">
        <v>0</v>
      </c>
      <c r="C5" s="46">
        <v>0</v>
      </c>
      <c r="D5" s="47">
        <f>B5+C5</f>
        <v>0</v>
      </c>
      <c r="E5" s="49" t="e">
        <f>B5/B$9</f>
        <v>#DIV/0!</v>
      </c>
    </row>
    <row r="6" spans="1:7" ht="26.25" customHeight="1" x14ac:dyDescent="0.2">
      <c r="A6" s="37" t="s">
        <v>73</v>
      </c>
      <c r="B6" s="46">
        <v>0</v>
      </c>
      <c r="C6" s="46">
        <v>0</v>
      </c>
      <c r="D6" s="47">
        <f>B6+C6</f>
        <v>0</v>
      </c>
      <c r="E6" s="49" t="e">
        <f>B6/B$9</f>
        <v>#DIV/0!</v>
      </c>
    </row>
    <row r="7" spans="1:7" ht="26.25" customHeight="1" x14ac:dyDescent="0.2">
      <c r="A7" s="37" t="s">
        <v>133</v>
      </c>
      <c r="B7" s="49"/>
      <c r="C7" s="46">
        <v>0</v>
      </c>
      <c r="D7" s="47">
        <f>C7</f>
        <v>0</v>
      </c>
      <c r="E7" s="49"/>
    </row>
    <row r="8" spans="1:7" ht="26.25" customHeight="1" x14ac:dyDescent="0.2">
      <c r="A8" s="37" t="s">
        <v>134</v>
      </c>
      <c r="B8" s="49"/>
      <c r="C8" s="46">
        <v>0</v>
      </c>
      <c r="D8" s="47">
        <f>C8</f>
        <v>0</v>
      </c>
      <c r="E8" s="49"/>
    </row>
    <row r="9" spans="1:7" ht="12.75" customHeight="1" x14ac:dyDescent="0.2">
      <c r="A9" s="37" t="s">
        <v>32</v>
      </c>
      <c r="B9" s="48">
        <f>SUM(B5:B6)</f>
        <v>0</v>
      </c>
      <c r="C9" s="48">
        <f>SUM(C5:C8)</f>
        <v>0</v>
      </c>
      <c r="D9" s="48">
        <f>SUM(D5:D8)</f>
        <v>0</v>
      </c>
      <c r="E9" s="50" t="e">
        <f>SUM(E5:E6)</f>
        <v>#DIV/0!</v>
      </c>
    </row>
    <row r="10" spans="1:7" s="51" customFormat="1" ht="12.75" customHeight="1" x14ac:dyDescent="0.2"/>
    <row r="11" spans="1:7" s="51" customFormat="1" ht="12.75" customHeight="1" x14ac:dyDescent="0.2"/>
    <row r="12" spans="1:7" s="51" customFormat="1" ht="13.5" customHeight="1" x14ac:dyDescent="0.25">
      <c r="A12" s="52" t="s">
        <v>74</v>
      </c>
    </row>
    <row r="13" spans="1:7" s="51" customFormat="1" ht="12.75" customHeight="1" x14ac:dyDescent="0.2"/>
    <row r="14" spans="1:7" s="51" customFormat="1" ht="38.25" x14ac:dyDescent="0.2">
      <c r="A14" s="237" t="s">
        <v>75</v>
      </c>
      <c r="B14" s="237" t="s">
        <v>182</v>
      </c>
      <c r="C14" s="237" t="s">
        <v>120</v>
      </c>
      <c r="D14" s="237" t="s">
        <v>76</v>
      </c>
      <c r="E14" s="237" t="s">
        <v>121</v>
      </c>
    </row>
    <row r="15" spans="1:7" ht="12.75" customHeight="1" x14ac:dyDescent="0.2">
      <c r="A15" s="238">
        <f>'Peňažné toky projektu'!B18</f>
        <v>2015</v>
      </c>
      <c r="B15" s="239">
        <v>0</v>
      </c>
      <c r="C15" s="241">
        <f>$B$9*B15</f>
        <v>0</v>
      </c>
      <c r="D15" s="239">
        <v>0</v>
      </c>
      <c r="E15" s="241">
        <f t="shared" ref="E15:E24" si="0">(SUM(C$5:C$7))*D15</f>
        <v>0</v>
      </c>
    </row>
    <row r="16" spans="1:7" ht="12.75" customHeight="1" x14ac:dyDescent="0.2">
      <c r="A16" s="238">
        <f>A15+1</f>
        <v>2016</v>
      </c>
      <c r="B16" s="239">
        <v>0</v>
      </c>
      <c r="C16" s="241">
        <f t="shared" ref="C16:C25" si="1">$B$9*B16</f>
        <v>0</v>
      </c>
      <c r="D16" s="239">
        <v>0</v>
      </c>
      <c r="E16" s="241">
        <f t="shared" si="0"/>
        <v>0</v>
      </c>
    </row>
    <row r="17" spans="1:8" ht="12.75" customHeight="1" x14ac:dyDescent="0.2">
      <c r="A17" s="238">
        <f t="shared" ref="A17:A24" si="2">A16+1</f>
        <v>2017</v>
      </c>
      <c r="B17" s="239">
        <v>0</v>
      </c>
      <c r="C17" s="241">
        <f t="shared" si="1"/>
        <v>0</v>
      </c>
      <c r="D17" s="239">
        <v>0</v>
      </c>
      <c r="E17" s="241">
        <f t="shared" si="0"/>
        <v>0</v>
      </c>
    </row>
    <row r="18" spans="1:8" ht="12.75" customHeight="1" x14ac:dyDescent="0.2">
      <c r="A18" s="238">
        <f t="shared" si="2"/>
        <v>2018</v>
      </c>
      <c r="B18" s="239">
        <v>0</v>
      </c>
      <c r="C18" s="241">
        <f t="shared" si="1"/>
        <v>0</v>
      </c>
      <c r="D18" s="239">
        <v>0</v>
      </c>
      <c r="E18" s="241">
        <f t="shared" si="0"/>
        <v>0</v>
      </c>
    </row>
    <row r="19" spans="1:8" ht="12.75" customHeight="1" x14ac:dyDescent="0.2">
      <c r="A19" s="238">
        <f t="shared" si="2"/>
        <v>2019</v>
      </c>
      <c r="B19" s="239">
        <v>0</v>
      </c>
      <c r="C19" s="241">
        <f t="shared" si="1"/>
        <v>0</v>
      </c>
      <c r="D19" s="239">
        <v>0</v>
      </c>
      <c r="E19" s="241">
        <f t="shared" si="0"/>
        <v>0</v>
      </c>
    </row>
    <row r="20" spans="1:8" ht="12.75" customHeight="1" x14ac:dyDescent="0.2">
      <c r="A20" s="238">
        <f t="shared" si="2"/>
        <v>2020</v>
      </c>
      <c r="B20" s="239">
        <v>0</v>
      </c>
      <c r="C20" s="241">
        <f t="shared" si="1"/>
        <v>0</v>
      </c>
      <c r="D20" s="239">
        <v>0</v>
      </c>
      <c r="E20" s="241">
        <f t="shared" si="0"/>
        <v>0</v>
      </c>
    </row>
    <row r="21" spans="1:8" ht="12.75" customHeight="1" x14ac:dyDescent="0.2">
      <c r="A21" s="238">
        <f t="shared" si="2"/>
        <v>2021</v>
      </c>
      <c r="B21" s="239">
        <v>0</v>
      </c>
      <c r="C21" s="241">
        <f t="shared" si="1"/>
        <v>0</v>
      </c>
      <c r="D21" s="239">
        <v>0</v>
      </c>
      <c r="E21" s="241">
        <f t="shared" si="0"/>
        <v>0</v>
      </c>
    </row>
    <row r="22" spans="1:8" ht="12.75" customHeight="1" x14ac:dyDescent="0.2">
      <c r="A22" s="238">
        <f t="shared" si="2"/>
        <v>2022</v>
      </c>
      <c r="B22" s="239">
        <v>0</v>
      </c>
      <c r="C22" s="241">
        <f t="shared" si="1"/>
        <v>0</v>
      </c>
      <c r="D22" s="239">
        <v>0</v>
      </c>
      <c r="E22" s="241">
        <f t="shared" si="0"/>
        <v>0</v>
      </c>
    </row>
    <row r="23" spans="1:8" ht="12.75" customHeight="1" x14ac:dyDescent="0.2">
      <c r="A23" s="238">
        <f t="shared" si="2"/>
        <v>2023</v>
      </c>
      <c r="B23" s="239">
        <v>0</v>
      </c>
      <c r="C23" s="241">
        <f t="shared" ref="C23:C24" si="3">$B$9*B23</f>
        <v>0</v>
      </c>
      <c r="D23" s="239">
        <v>0</v>
      </c>
      <c r="E23" s="241">
        <f t="shared" si="0"/>
        <v>0</v>
      </c>
      <c r="G23" s="269"/>
    </row>
    <row r="24" spans="1:8" ht="12.75" customHeight="1" x14ac:dyDescent="0.2">
      <c r="A24" s="238">
        <f t="shared" si="2"/>
        <v>2024</v>
      </c>
      <c r="B24" s="239">
        <v>0</v>
      </c>
      <c r="C24" s="241">
        <f t="shared" si="3"/>
        <v>0</v>
      </c>
      <c r="D24" s="239">
        <v>0</v>
      </c>
      <c r="E24" s="241">
        <f t="shared" si="0"/>
        <v>0</v>
      </c>
      <c r="H24" s="269"/>
    </row>
    <row r="25" spans="1:8" ht="12.75" customHeight="1" x14ac:dyDescent="0.2">
      <c r="A25" s="242" t="s">
        <v>32</v>
      </c>
      <c r="B25" s="240">
        <f>SUM(B15:B24)</f>
        <v>0</v>
      </c>
      <c r="C25" s="241">
        <f t="shared" si="1"/>
        <v>0</v>
      </c>
      <c r="D25" s="240">
        <f>SUM(D15:D24)</f>
        <v>0</v>
      </c>
      <c r="E25" s="241">
        <f>SUM(E15:E24)</f>
        <v>0</v>
      </c>
    </row>
    <row r="26" spans="1:8" s="51" customFormat="1" ht="12.75" customHeight="1" x14ac:dyDescent="0.2">
      <c r="A26" s="38"/>
      <c r="B26" s="39"/>
      <c r="C26" s="40"/>
      <c r="D26" s="39"/>
      <c r="E26" s="40"/>
    </row>
    <row r="27" spans="1:8" s="51" customFormat="1" ht="12.75" customHeight="1" x14ac:dyDescent="0.2">
      <c r="A27" s="38"/>
      <c r="B27" s="39"/>
      <c r="C27" s="40"/>
      <c r="D27" s="39"/>
      <c r="E27" s="40"/>
    </row>
    <row r="28" spans="1:8" s="51" customFormat="1" ht="12.75" customHeight="1" x14ac:dyDescent="0.2">
      <c r="A28" s="38"/>
      <c r="B28" s="39"/>
      <c r="C28" s="40"/>
      <c r="D28" s="39"/>
      <c r="E28" s="40"/>
      <c r="G28" s="243"/>
    </row>
    <row r="29" spans="1:8" s="51" customFormat="1" ht="12.75" customHeight="1" x14ac:dyDescent="0.2">
      <c r="A29" s="321" t="s">
        <v>82</v>
      </c>
      <c r="B29" s="322"/>
      <c r="C29" s="322"/>
      <c r="D29" s="322"/>
      <c r="E29" s="323"/>
    </row>
    <row r="30" spans="1:8" s="51" customFormat="1" ht="12.75" customHeight="1" x14ac:dyDescent="0.2">
      <c r="A30" s="319" t="s">
        <v>123</v>
      </c>
      <c r="B30" s="319"/>
      <c r="C30" s="319"/>
      <c r="D30" s="320">
        <f>D9</f>
        <v>0</v>
      </c>
      <c r="E30" s="320"/>
      <c r="H30" s="243"/>
    </row>
    <row r="31" spans="1:8" s="51" customFormat="1" ht="12.75" customHeight="1" x14ac:dyDescent="0.2">
      <c r="A31" s="319" t="s">
        <v>183</v>
      </c>
      <c r="B31" s="319"/>
      <c r="C31" s="319"/>
      <c r="D31" s="320">
        <f>C81</f>
        <v>0</v>
      </c>
      <c r="E31" s="320"/>
      <c r="G31" s="86"/>
    </row>
    <row r="32" spans="1:8" s="51" customFormat="1" ht="12.75" customHeight="1" x14ac:dyDescent="0.2">
      <c r="A32" s="319" t="s">
        <v>208</v>
      </c>
      <c r="B32" s="319"/>
      <c r="C32" s="319"/>
      <c r="D32" s="320">
        <f>D30-D31</f>
        <v>0</v>
      </c>
      <c r="E32" s="320"/>
    </row>
    <row r="33" spans="1:9" s="51" customFormat="1" ht="12.75" customHeight="1" x14ac:dyDescent="0.2">
      <c r="A33" s="319" t="s">
        <v>124</v>
      </c>
      <c r="B33" s="319"/>
      <c r="C33" s="319"/>
      <c r="D33" s="320">
        <f>IF(KodTypuZiadatela=36,IF(C82&gt;10000000,10000000,D31*D34),D31*D34)</f>
        <v>0</v>
      </c>
      <c r="E33" s="320"/>
      <c r="F33" s="53"/>
    </row>
    <row r="34" spans="1:9" s="51" customFormat="1" x14ac:dyDescent="0.2">
      <c r="A34" s="319" t="s">
        <v>81</v>
      </c>
      <c r="B34" s="319"/>
      <c r="C34" s="319"/>
      <c r="D34" s="324">
        <f>'Peňažné toky projektu'!C11</f>
        <v>0.95</v>
      </c>
      <c r="E34" s="325"/>
    </row>
    <row r="35" spans="1:9" s="51" customFormat="1" x14ac:dyDescent="0.2">
      <c r="A35" s="319" t="s">
        <v>184</v>
      </c>
      <c r="B35" s="319"/>
      <c r="C35" s="319"/>
      <c r="D35" s="320">
        <f>B85</f>
        <v>0</v>
      </c>
      <c r="E35" s="320"/>
    </row>
    <row r="36" spans="1:9" s="51" customFormat="1" x14ac:dyDescent="0.2">
      <c r="A36" s="319" t="s">
        <v>170</v>
      </c>
      <c r="B36" s="319"/>
      <c r="C36" s="319"/>
      <c r="D36" s="320" t="e">
        <f>'Peňažné toky projektu'!C8</f>
        <v>#DIV/0!</v>
      </c>
      <c r="E36" s="320"/>
    </row>
    <row r="37" spans="1:9" s="51" customFormat="1" x14ac:dyDescent="0.2">
      <c r="A37" s="40"/>
      <c r="B37" s="40"/>
      <c r="C37" s="40"/>
      <c r="D37" s="39"/>
      <c r="E37" s="40"/>
    </row>
    <row r="38" spans="1:9" s="51" customFormat="1" x14ac:dyDescent="0.2">
      <c r="A38" s="40"/>
      <c r="B38" s="40"/>
      <c r="C38" s="40"/>
      <c r="D38" s="39"/>
      <c r="E38" s="40"/>
    </row>
    <row r="39" spans="1:9" s="51" customFormat="1" x14ac:dyDescent="0.2">
      <c r="A39" s="335" t="s">
        <v>154</v>
      </c>
      <c r="B39" s="336"/>
      <c r="C39" s="336"/>
      <c r="D39" s="336"/>
      <c r="E39" s="337"/>
      <c r="F39" s="338" t="s">
        <v>176</v>
      </c>
      <c r="G39" s="339"/>
      <c r="H39" s="339"/>
      <c r="I39" s="340"/>
    </row>
    <row r="40" spans="1:9" s="51" customFormat="1" ht="54" customHeight="1" x14ac:dyDescent="0.2">
      <c r="A40" s="341" t="s">
        <v>153</v>
      </c>
      <c r="B40" s="342"/>
      <c r="C40" s="343"/>
      <c r="D40" s="237" t="s">
        <v>155</v>
      </c>
      <c r="E40" s="237" t="s">
        <v>156</v>
      </c>
      <c r="F40" s="237" t="s">
        <v>219</v>
      </c>
      <c r="G40" s="237" t="s">
        <v>121</v>
      </c>
      <c r="H40" s="237" t="s">
        <v>122</v>
      </c>
      <c r="I40" s="237" t="s">
        <v>180</v>
      </c>
    </row>
    <row r="41" spans="1:9" ht="12.75" customHeight="1" x14ac:dyDescent="0.2">
      <c r="A41" s="246" t="s">
        <v>203</v>
      </c>
      <c r="B41" s="344"/>
      <c r="C41" s="344"/>
      <c r="D41" s="344"/>
      <c r="E41" s="344"/>
      <c r="F41" s="344"/>
      <c r="G41" s="344"/>
      <c r="H41" s="344"/>
      <c r="I41" s="345"/>
    </row>
    <row r="42" spans="1:9" ht="12.75" customHeight="1" x14ac:dyDescent="0.2">
      <c r="A42" s="331"/>
      <c r="B42" s="331"/>
      <c r="C42" s="331"/>
      <c r="D42" s="46">
        <v>0</v>
      </c>
      <c r="E42" s="46">
        <v>0</v>
      </c>
      <c r="F42" s="93">
        <f>D42*IF(PevnaIntenzita="áno",1,'Peňažné toky projektu'!$C$9)</f>
        <v>0</v>
      </c>
      <c r="G42" s="93">
        <f>H42-F42</f>
        <v>0</v>
      </c>
      <c r="H42" s="47">
        <f t="shared" ref="H42:H67" si="4">D42+E42</f>
        <v>0</v>
      </c>
      <c r="I42" s="245" t="e">
        <f t="shared" ref="I42:I47" si="5">F42/F$70</f>
        <v>#DIV/0!</v>
      </c>
    </row>
    <row r="43" spans="1:9" ht="12.75" customHeight="1" x14ac:dyDescent="0.2">
      <c r="A43" s="331"/>
      <c r="B43" s="331"/>
      <c r="C43" s="331"/>
      <c r="D43" s="46">
        <v>0</v>
      </c>
      <c r="E43" s="46">
        <v>0</v>
      </c>
      <c r="F43" s="93">
        <f>D43*IF(PevnaIntenzita="áno",1,'Peňažné toky projektu'!$C$9)</f>
        <v>0</v>
      </c>
      <c r="G43" s="93">
        <f t="shared" ref="G43:G69" si="6">H43-F43</f>
        <v>0</v>
      </c>
      <c r="H43" s="47">
        <f t="shared" si="4"/>
        <v>0</v>
      </c>
      <c r="I43" s="245" t="e">
        <f t="shared" si="5"/>
        <v>#DIV/0!</v>
      </c>
    </row>
    <row r="44" spans="1:9" ht="12.75" customHeight="1" x14ac:dyDescent="0.2">
      <c r="A44" s="331"/>
      <c r="B44" s="331"/>
      <c r="C44" s="331"/>
      <c r="D44" s="46"/>
      <c r="E44" s="46">
        <v>0</v>
      </c>
      <c r="F44" s="93">
        <f>D44*IF(PevnaIntenzita="áno",1,'Peňažné toky projektu'!$C$9)</f>
        <v>0</v>
      </c>
      <c r="G44" s="93">
        <f t="shared" si="6"/>
        <v>0</v>
      </c>
      <c r="H44" s="47">
        <f t="shared" si="4"/>
        <v>0</v>
      </c>
      <c r="I44" s="245" t="e">
        <f t="shared" si="5"/>
        <v>#DIV/0!</v>
      </c>
    </row>
    <row r="45" spans="1:9" ht="12.75" customHeight="1" x14ac:dyDescent="0.2">
      <c r="A45" s="331"/>
      <c r="B45" s="331"/>
      <c r="C45" s="331"/>
      <c r="D45" s="46">
        <v>0</v>
      </c>
      <c r="E45" s="46">
        <v>0</v>
      </c>
      <c r="F45" s="93">
        <f>D45*IF(PevnaIntenzita="áno",1,'Peňažné toky projektu'!$C$9)</f>
        <v>0</v>
      </c>
      <c r="G45" s="93">
        <f t="shared" si="6"/>
        <v>0</v>
      </c>
      <c r="H45" s="47">
        <f t="shared" si="4"/>
        <v>0</v>
      </c>
      <c r="I45" s="245" t="e">
        <f t="shared" si="5"/>
        <v>#DIV/0!</v>
      </c>
    </row>
    <row r="46" spans="1:9" ht="12.75" customHeight="1" x14ac:dyDescent="0.2">
      <c r="A46" s="331"/>
      <c r="B46" s="331"/>
      <c r="C46" s="331"/>
      <c r="D46" s="46">
        <v>0</v>
      </c>
      <c r="E46" s="46">
        <v>0</v>
      </c>
      <c r="F46" s="93">
        <f>D46*IF(PevnaIntenzita="áno",1,'Peňažné toky projektu'!$C$9)</f>
        <v>0</v>
      </c>
      <c r="G46" s="93">
        <f t="shared" si="6"/>
        <v>0</v>
      </c>
      <c r="H46" s="47">
        <f t="shared" si="4"/>
        <v>0</v>
      </c>
      <c r="I46" s="245" t="e">
        <f t="shared" si="5"/>
        <v>#DIV/0!</v>
      </c>
    </row>
    <row r="47" spans="1:9" ht="12.75" customHeight="1" x14ac:dyDescent="0.2">
      <c r="A47" s="331"/>
      <c r="B47" s="331"/>
      <c r="C47" s="331"/>
      <c r="D47" s="46">
        <v>0</v>
      </c>
      <c r="E47" s="46">
        <v>0</v>
      </c>
      <c r="F47" s="93">
        <f>D47*IF(PevnaIntenzita="áno",1,'Peňažné toky projektu'!$C$9)</f>
        <v>0</v>
      </c>
      <c r="G47" s="93">
        <f t="shared" si="6"/>
        <v>0</v>
      </c>
      <c r="H47" s="47">
        <f t="shared" si="4"/>
        <v>0</v>
      </c>
      <c r="I47" s="245" t="e">
        <f t="shared" si="5"/>
        <v>#DIV/0!</v>
      </c>
    </row>
    <row r="48" spans="1:9" ht="12.75" customHeight="1" x14ac:dyDescent="0.2">
      <c r="A48" s="246" t="s">
        <v>203</v>
      </c>
      <c r="B48" s="344"/>
      <c r="C48" s="344"/>
      <c r="D48" s="344"/>
      <c r="E48" s="344"/>
      <c r="F48" s="344"/>
      <c r="G48" s="344"/>
      <c r="H48" s="344"/>
      <c r="I48" s="345"/>
    </row>
    <row r="49" spans="1:9" x14ac:dyDescent="0.2">
      <c r="A49" s="331"/>
      <c r="B49" s="331"/>
      <c r="C49" s="331"/>
      <c r="D49" s="46">
        <v>0</v>
      </c>
      <c r="E49" s="46">
        <v>0</v>
      </c>
      <c r="F49" s="93">
        <f>D49*IF(PevnaIntenzita="áno",1,'Peňažné toky projektu'!$C$9)</f>
        <v>0</v>
      </c>
      <c r="G49" s="93">
        <f t="shared" si="6"/>
        <v>0</v>
      </c>
      <c r="H49" s="47">
        <f t="shared" si="4"/>
        <v>0</v>
      </c>
      <c r="I49" s="245" t="e">
        <f t="shared" ref="I49:I54" si="7">F49/F$70</f>
        <v>#DIV/0!</v>
      </c>
    </row>
    <row r="50" spans="1:9" ht="12.75" customHeight="1" x14ac:dyDescent="0.2">
      <c r="A50" s="331"/>
      <c r="B50" s="331"/>
      <c r="C50" s="331"/>
      <c r="D50" s="46">
        <v>0</v>
      </c>
      <c r="E50" s="46">
        <v>0</v>
      </c>
      <c r="F50" s="93">
        <f>D50*IF(PevnaIntenzita="áno",1,'Peňažné toky projektu'!$C$9)</f>
        <v>0</v>
      </c>
      <c r="G50" s="93">
        <f t="shared" si="6"/>
        <v>0</v>
      </c>
      <c r="H50" s="47">
        <f t="shared" si="4"/>
        <v>0</v>
      </c>
      <c r="I50" s="245" t="e">
        <f t="shared" si="7"/>
        <v>#DIV/0!</v>
      </c>
    </row>
    <row r="51" spans="1:9" ht="12.75" customHeight="1" x14ac:dyDescent="0.2">
      <c r="A51" s="331"/>
      <c r="B51" s="331"/>
      <c r="C51" s="331"/>
      <c r="D51" s="46">
        <v>0</v>
      </c>
      <c r="E51" s="46">
        <v>0</v>
      </c>
      <c r="F51" s="93">
        <f>D51*IF(PevnaIntenzita="áno",1,'Peňažné toky projektu'!$C$9)</f>
        <v>0</v>
      </c>
      <c r="G51" s="93">
        <f t="shared" si="6"/>
        <v>0</v>
      </c>
      <c r="H51" s="47">
        <f t="shared" si="4"/>
        <v>0</v>
      </c>
      <c r="I51" s="245" t="e">
        <f t="shared" si="7"/>
        <v>#DIV/0!</v>
      </c>
    </row>
    <row r="52" spans="1:9" ht="12.75" customHeight="1" x14ac:dyDescent="0.2">
      <c r="A52" s="331"/>
      <c r="B52" s="331"/>
      <c r="C52" s="331"/>
      <c r="D52" s="46">
        <v>0</v>
      </c>
      <c r="E52" s="46">
        <v>0</v>
      </c>
      <c r="F52" s="93">
        <f>D52*IF(PevnaIntenzita="áno",1,'Peňažné toky projektu'!$C$9)</f>
        <v>0</v>
      </c>
      <c r="G52" s="93">
        <f t="shared" si="6"/>
        <v>0</v>
      </c>
      <c r="H52" s="47">
        <f>D52+E52</f>
        <v>0</v>
      </c>
      <c r="I52" s="245" t="e">
        <f t="shared" si="7"/>
        <v>#DIV/0!</v>
      </c>
    </row>
    <row r="53" spans="1:9" ht="12.75" customHeight="1" x14ac:dyDescent="0.2">
      <c r="A53" s="331"/>
      <c r="B53" s="331"/>
      <c r="C53" s="331"/>
      <c r="D53" s="46">
        <v>0</v>
      </c>
      <c r="E53" s="46">
        <v>0</v>
      </c>
      <c r="F53" s="93">
        <f>D53*IF(PevnaIntenzita="áno",1,'Peňažné toky projektu'!$C$9)</f>
        <v>0</v>
      </c>
      <c r="G53" s="93">
        <f t="shared" si="6"/>
        <v>0</v>
      </c>
      <c r="H53" s="47">
        <f>D53+E53</f>
        <v>0</v>
      </c>
      <c r="I53" s="245" t="e">
        <f t="shared" si="7"/>
        <v>#DIV/0!</v>
      </c>
    </row>
    <row r="54" spans="1:9" ht="12.75" customHeight="1" x14ac:dyDescent="0.2">
      <c r="A54" s="331"/>
      <c r="B54" s="331"/>
      <c r="C54" s="331"/>
      <c r="D54" s="46">
        <v>0</v>
      </c>
      <c r="E54" s="46">
        <v>0</v>
      </c>
      <c r="F54" s="93">
        <f>D54*IF(PevnaIntenzita="áno",1,'Peňažné toky projektu'!$C$9)</f>
        <v>0</v>
      </c>
      <c r="G54" s="93">
        <f t="shared" si="6"/>
        <v>0</v>
      </c>
      <c r="H54" s="47">
        <f t="shared" si="4"/>
        <v>0</v>
      </c>
      <c r="I54" s="245" t="e">
        <f t="shared" si="7"/>
        <v>#DIV/0!</v>
      </c>
    </row>
    <row r="55" spans="1:9" ht="12.75" customHeight="1" x14ac:dyDescent="0.2">
      <c r="A55" s="271" t="s">
        <v>204</v>
      </c>
      <c r="B55" s="344"/>
      <c r="C55" s="344"/>
      <c r="D55" s="344"/>
      <c r="E55" s="344"/>
      <c r="F55" s="344"/>
      <c r="G55" s="344"/>
      <c r="H55" s="344"/>
      <c r="I55" s="345"/>
    </row>
    <row r="56" spans="1:9" x14ac:dyDescent="0.2">
      <c r="A56" s="331"/>
      <c r="B56" s="331"/>
      <c r="C56" s="331"/>
      <c r="D56" s="46">
        <v>0</v>
      </c>
      <c r="E56" s="46">
        <v>0</v>
      </c>
      <c r="F56" s="93">
        <f>D56*IF(PevnaIntenzita="áno",1,'Peňažné toky projektu'!$C$9)</f>
        <v>0</v>
      </c>
      <c r="G56" s="93">
        <f t="shared" si="6"/>
        <v>0</v>
      </c>
      <c r="H56" s="47">
        <f t="shared" si="4"/>
        <v>0</v>
      </c>
      <c r="I56" s="245" t="e">
        <f t="shared" ref="I56:I61" si="8">F56/F$70</f>
        <v>#DIV/0!</v>
      </c>
    </row>
    <row r="57" spans="1:9" ht="12.75" customHeight="1" x14ac:dyDescent="0.2">
      <c r="A57" s="331"/>
      <c r="B57" s="331"/>
      <c r="C57" s="331"/>
      <c r="D57" s="46">
        <v>0</v>
      </c>
      <c r="E57" s="46">
        <v>0</v>
      </c>
      <c r="F57" s="93">
        <f>D57*IF(PevnaIntenzita="áno",1,'Peňažné toky projektu'!$C$9)</f>
        <v>0</v>
      </c>
      <c r="G57" s="93">
        <f t="shared" si="6"/>
        <v>0</v>
      </c>
      <c r="H57" s="47">
        <f t="shared" si="4"/>
        <v>0</v>
      </c>
      <c r="I57" s="245" t="e">
        <f t="shared" si="8"/>
        <v>#DIV/0!</v>
      </c>
    </row>
    <row r="58" spans="1:9" ht="12.75" customHeight="1" x14ac:dyDescent="0.2">
      <c r="A58" s="331"/>
      <c r="B58" s="331"/>
      <c r="C58" s="331"/>
      <c r="D58" s="46">
        <v>0</v>
      </c>
      <c r="E58" s="46">
        <v>0</v>
      </c>
      <c r="F58" s="93">
        <f>D58*IF(PevnaIntenzita="áno",1,'Peňažné toky projektu'!$C$9)</f>
        <v>0</v>
      </c>
      <c r="G58" s="93">
        <f t="shared" si="6"/>
        <v>0</v>
      </c>
      <c r="H58" s="47">
        <f t="shared" si="4"/>
        <v>0</v>
      </c>
      <c r="I58" s="245" t="e">
        <f t="shared" si="8"/>
        <v>#DIV/0!</v>
      </c>
    </row>
    <row r="59" spans="1:9" ht="12.75" customHeight="1" x14ac:dyDescent="0.2">
      <c r="A59" s="331"/>
      <c r="B59" s="331"/>
      <c r="C59" s="331"/>
      <c r="D59" s="46">
        <v>0</v>
      </c>
      <c r="E59" s="46">
        <v>0</v>
      </c>
      <c r="F59" s="93">
        <f>D59*IF(PevnaIntenzita="áno",1,'Peňažné toky projektu'!$C$9)</f>
        <v>0</v>
      </c>
      <c r="G59" s="93">
        <f t="shared" si="6"/>
        <v>0</v>
      </c>
      <c r="H59" s="47">
        <f t="shared" si="4"/>
        <v>0</v>
      </c>
      <c r="I59" s="245" t="e">
        <f t="shared" si="8"/>
        <v>#DIV/0!</v>
      </c>
    </row>
    <row r="60" spans="1:9" ht="12.75" customHeight="1" x14ac:dyDescent="0.2">
      <c r="A60" s="331"/>
      <c r="B60" s="331"/>
      <c r="C60" s="331"/>
      <c r="D60" s="46">
        <v>0</v>
      </c>
      <c r="E60" s="46">
        <v>0</v>
      </c>
      <c r="F60" s="93">
        <f>D60*IF(PevnaIntenzita="áno",1,'Peňažné toky projektu'!$C$9)</f>
        <v>0</v>
      </c>
      <c r="G60" s="93">
        <f t="shared" si="6"/>
        <v>0</v>
      </c>
      <c r="H60" s="47">
        <f t="shared" si="4"/>
        <v>0</v>
      </c>
      <c r="I60" s="245" t="e">
        <f t="shared" si="8"/>
        <v>#DIV/0!</v>
      </c>
    </row>
    <row r="61" spans="1:9" ht="12.75" customHeight="1" x14ac:dyDescent="0.2">
      <c r="A61" s="331"/>
      <c r="B61" s="331"/>
      <c r="C61" s="331"/>
      <c r="D61" s="46">
        <v>0</v>
      </c>
      <c r="E61" s="46">
        <v>0</v>
      </c>
      <c r="F61" s="93">
        <f>D61*IF(PevnaIntenzita="áno",1,'Peňažné toky projektu'!$C$9)</f>
        <v>0</v>
      </c>
      <c r="G61" s="93">
        <f t="shared" si="6"/>
        <v>0</v>
      </c>
      <c r="H61" s="47">
        <f t="shared" si="4"/>
        <v>0</v>
      </c>
      <c r="I61" s="245" t="e">
        <f t="shared" si="8"/>
        <v>#DIV/0!</v>
      </c>
    </row>
    <row r="62" spans="1:9" x14ac:dyDescent="0.2">
      <c r="A62" s="358" t="s">
        <v>218</v>
      </c>
      <c r="B62" s="359"/>
      <c r="C62" s="359"/>
      <c r="D62" s="359"/>
      <c r="E62" s="359"/>
      <c r="F62" s="359"/>
      <c r="G62" s="359"/>
      <c r="H62" s="359"/>
      <c r="I62" s="360"/>
    </row>
    <row r="63" spans="1:9" x14ac:dyDescent="0.2">
      <c r="A63" s="331"/>
      <c r="B63" s="331"/>
      <c r="C63" s="331"/>
      <c r="D63" s="46">
        <v>0</v>
      </c>
      <c r="E63" s="46">
        <v>0</v>
      </c>
      <c r="F63" s="93">
        <f>D63*IF(PevnaIntenzita="áno",1,'Peňažné toky projektu'!$C$9)</f>
        <v>0</v>
      </c>
      <c r="G63" s="93">
        <f t="shared" si="6"/>
        <v>0</v>
      </c>
      <c r="H63" s="47">
        <f t="shared" si="4"/>
        <v>0</v>
      </c>
      <c r="I63" s="245" t="e">
        <f>F63/F$70</f>
        <v>#DIV/0!</v>
      </c>
    </row>
    <row r="64" spans="1:9" ht="12.75" customHeight="1" x14ac:dyDescent="0.2">
      <c r="A64" s="331"/>
      <c r="B64" s="331"/>
      <c r="C64" s="331"/>
      <c r="D64" s="46">
        <v>0</v>
      </c>
      <c r="E64" s="46">
        <v>0</v>
      </c>
      <c r="F64" s="93">
        <f>D64*IF(PevnaIntenzita="áno",1,'Peňažné toky projektu'!$C$9)</f>
        <v>0</v>
      </c>
      <c r="G64" s="93">
        <f t="shared" ref="G64:G67" si="9">H64-F64</f>
        <v>0</v>
      </c>
      <c r="H64" s="47">
        <f t="shared" si="4"/>
        <v>0</v>
      </c>
      <c r="I64" s="245" t="e">
        <f>F64/F$70</f>
        <v>#DIV/0!</v>
      </c>
    </row>
    <row r="65" spans="1:22" ht="12.75" customHeight="1" x14ac:dyDescent="0.2">
      <c r="A65" s="331"/>
      <c r="B65" s="331"/>
      <c r="C65" s="331"/>
      <c r="D65" s="46">
        <v>0</v>
      </c>
      <c r="E65" s="46">
        <v>0</v>
      </c>
      <c r="F65" s="93">
        <f>D65*IF(PevnaIntenzita="áno",1,'Peňažné toky projektu'!$C$9)</f>
        <v>0</v>
      </c>
      <c r="G65" s="93">
        <f t="shared" si="9"/>
        <v>0</v>
      </c>
      <c r="H65" s="47">
        <f t="shared" si="4"/>
        <v>0</v>
      </c>
      <c r="I65" s="245" t="e">
        <f>F65/F$70</f>
        <v>#DIV/0!</v>
      </c>
    </row>
    <row r="66" spans="1:22" ht="12.75" customHeight="1" x14ac:dyDescent="0.2">
      <c r="A66" s="331"/>
      <c r="B66" s="331"/>
      <c r="C66" s="331"/>
      <c r="D66" s="46">
        <v>0</v>
      </c>
      <c r="E66" s="46">
        <v>0</v>
      </c>
      <c r="F66" s="93">
        <f>D66*IF(PevnaIntenzita="áno",1,'Peňažné toky projektu'!$C$9)</f>
        <v>0</v>
      </c>
      <c r="G66" s="93">
        <f t="shared" si="9"/>
        <v>0</v>
      </c>
      <c r="H66" s="47">
        <f t="shared" si="4"/>
        <v>0</v>
      </c>
      <c r="I66" s="245" t="e">
        <f>F66/F$70</f>
        <v>#DIV/0!</v>
      </c>
    </row>
    <row r="67" spans="1:22" ht="12.75" customHeight="1" x14ac:dyDescent="0.2">
      <c r="A67" s="331"/>
      <c r="B67" s="331"/>
      <c r="C67" s="331"/>
      <c r="D67" s="46">
        <v>0</v>
      </c>
      <c r="E67" s="46">
        <v>0</v>
      </c>
      <c r="F67" s="93">
        <f>D67*IF(PevnaIntenzita="áno",1,'Peňažné toky projektu'!$C$9)</f>
        <v>0</v>
      </c>
      <c r="G67" s="93">
        <f t="shared" si="9"/>
        <v>0</v>
      </c>
      <c r="H67" s="47">
        <f t="shared" si="4"/>
        <v>0</v>
      </c>
      <c r="I67" s="245" t="e">
        <f>F67/F$70</f>
        <v>#DIV/0!</v>
      </c>
    </row>
    <row r="68" spans="1:22" ht="12.75" customHeight="1" x14ac:dyDescent="0.2">
      <c r="A68" s="331"/>
      <c r="B68" s="331"/>
      <c r="C68" s="331"/>
      <c r="D68" s="46">
        <v>0</v>
      </c>
      <c r="E68" s="46">
        <v>0</v>
      </c>
      <c r="F68" s="93">
        <f>D68*IF(PevnaIntenzita="áno",1,'Peňažné toky projektu'!$C$9)</f>
        <v>0</v>
      </c>
      <c r="G68" s="93">
        <f t="shared" ref="G68" si="10">H68-F68</f>
        <v>0</v>
      </c>
      <c r="H68" s="47">
        <f t="shared" ref="H68" si="11">D68+E68</f>
        <v>0</v>
      </c>
      <c r="I68" s="245" t="e">
        <f t="shared" ref="I68" si="12">F68/F$70</f>
        <v>#DIV/0!</v>
      </c>
    </row>
    <row r="69" spans="1:22" x14ac:dyDescent="0.2">
      <c r="A69" s="332" t="s">
        <v>133</v>
      </c>
      <c r="B69" s="333"/>
      <c r="C69" s="334"/>
      <c r="D69" s="49"/>
      <c r="E69" s="46">
        <v>0</v>
      </c>
      <c r="F69" s="93">
        <f>D69*IF(PevnaIntenzita="áno",1,'Peňažné toky projektu'!$C$9)</f>
        <v>0</v>
      </c>
      <c r="G69" s="93">
        <f t="shared" si="6"/>
        <v>0</v>
      </c>
      <c r="H69" s="47">
        <f>E69</f>
        <v>0</v>
      </c>
      <c r="I69" s="49"/>
    </row>
    <row r="70" spans="1:22" s="51" customFormat="1" x14ac:dyDescent="0.2">
      <c r="A70" s="332" t="s">
        <v>32</v>
      </c>
      <c r="B70" s="333"/>
      <c r="C70" s="334"/>
      <c r="D70" s="47">
        <f>SUM(D42:D68)</f>
        <v>0</v>
      </c>
      <c r="E70" s="47">
        <f>SUM(E42:E69)</f>
        <v>0</v>
      </c>
      <c r="F70" s="48">
        <f>SUM(F42:F69)</f>
        <v>0</v>
      </c>
      <c r="G70" s="244">
        <f>SUM(G42:G69)</f>
        <v>0</v>
      </c>
      <c r="H70" s="48">
        <f>SUM(H42:H69)</f>
        <v>0</v>
      </c>
      <c r="I70" s="49" t="e">
        <f>SUM(I42:I68)</f>
        <v>#DIV/0!</v>
      </c>
    </row>
    <row r="71" spans="1:22" s="51" customFormat="1" x14ac:dyDescent="0.2">
      <c r="A71" s="40"/>
      <c r="B71" s="40"/>
      <c r="C71" s="40"/>
      <c r="D71" s="39"/>
      <c r="E71" s="40"/>
    </row>
    <row r="72" spans="1:22" s="54" customFormat="1" hidden="1" x14ac:dyDescent="0.2"/>
    <row r="73" spans="1:22" s="54" customFormat="1" hidden="1" x14ac:dyDescent="0.2">
      <c r="A73" s="54" t="s">
        <v>49</v>
      </c>
      <c r="C73" s="87">
        <f>1-PercentoNFP</f>
        <v>5.0000000000000044E-2</v>
      </c>
      <c r="T73" s="92"/>
    </row>
    <row r="74" spans="1:22" s="54" customFormat="1" hidden="1" x14ac:dyDescent="0.2">
      <c r="A74" s="54" t="s">
        <v>66</v>
      </c>
      <c r="C74" s="88">
        <f>PodielZdrojovEU</f>
        <v>0.85</v>
      </c>
    </row>
    <row r="75" spans="1:22" s="54" customFormat="1" hidden="1" x14ac:dyDescent="0.2">
      <c r="A75" s="54" t="s">
        <v>67</v>
      </c>
      <c r="C75" s="88">
        <f>PodielZdrojovSR</f>
        <v>0.1</v>
      </c>
    </row>
    <row r="76" spans="1:22" s="54" customFormat="1" hidden="1" x14ac:dyDescent="0.2"/>
    <row r="77" spans="1:22" s="54" customFormat="1" hidden="1" x14ac:dyDescent="0.2">
      <c r="A77" s="349" t="s">
        <v>97</v>
      </c>
      <c r="B77" s="350"/>
      <c r="C77" s="351"/>
      <c r="D77" s="328" t="s">
        <v>165</v>
      </c>
      <c r="E77" s="328" t="s">
        <v>137</v>
      </c>
      <c r="F77" s="346" t="s">
        <v>138</v>
      </c>
      <c r="G77" s="57"/>
      <c r="H77" s="272"/>
      <c r="I77" s="273"/>
      <c r="J77" s="274"/>
      <c r="T77" s="91" t="s">
        <v>139</v>
      </c>
      <c r="U77" s="275">
        <f>C81</f>
        <v>0</v>
      </c>
      <c r="V77" s="276">
        <v>1</v>
      </c>
    </row>
    <row r="78" spans="1:22" s="54" customFormat="1" hidden="1" x14ac:dyDescent="0.2">
      <c r="A78" s="352"/>
      <c r="B78" s="353"/>
      <c r="C78" s="354"/>
      <c r="D78" s="329"/>
      <c r="E78" s="329"/>
      <c r="F78" s="347"/>
      <c r="G78" s="58"/>
      <c r="H78" s="277"/>
      <c r="I78" s="278"/>
      <c r="J78" s="274"/>
      <c r="T78" s="91" t="s">
        <v>140</v>
      </c>
      <c r="U78" s="275">
        <f>NFP</f>
        <v>0</v>
      </c>
      <c r="V78" s="279" t="e">
        <f>U78/$U$77</f>
        <v>#DIV/0!</v>
      </c>
    </row>
    <row r="79" spans="1:22" s="54" customFormat="1" hidden="1" x14ac:dyDescent="0.2">
      <c r="A79" s="355"/>
      <c r="B79" s="356"/>
      <c r="C79" s="357"/>
      <c r="D79" s="330"/>
      <c r="E79" s="330"/>
      <c r="F79" s="348"/>
      <c r="G79" s="280"/>
      <c r="H79" s="59" t="s">
        <v>127</v>
      </c>
      <c r="I79" s="60" t="s">
        <v>128</v>
      </c>
      <c r="T79" s="91" t="s">
        <v>141</v>
      </c>
      <c r="U79" s="275">
        <f>B83</f>
        <v>0</v>
      </c>
      <c r="V79" s="279" t="e">
        <f>U79/$U$77</f>
        <v>#DIV/0!</v>
      </c>
    </row>
    <row r="80" spans="1:22" s="54" customFormat="1" hidden="1" x14ac:dyDescent="0.2">
      <c r="A80" s="61"/>
      <c r="B80" s="62"/>
      <c r="C80" s="62"/>
      <c r="D80" s="63"/>
      <c r="E80" s="63"/>
      <c r="F80" s="64"/>
      <c r="G80" s="73" t="s">
        <v>129</v>
      </c>
      <c r="H80" s="74" t="e">
        <f>F83+F84</f>
        <v>#DIV/0!</v>
      </c>
      <c r="I80" s="75" t="e">
        <f>SUM(F83:F85)</f>
        <v>#DIV/0!</v>
      </c>
      <c r="T80" s="91" t="s">
        <v>142</v>
      </c>
      <c r="U80" s="275">
        <f>B84</f>
        <v>0</v>
      </c>
      <c r="V80" s="279" t="e">
        <f>U80/$U$77</f>
        <v>#DIV/0!</v>
      </c>
    </row>
    <row r="81" spans="1:22" s="54" customFormat="1" hidden="1" x14ac:dyDescent="0.2">
      <c r="A81" s="65" t="s">
        <v>164</v>
      </c>
      <c r="C81" s="89">
        <f>IF(F70&gt;0,F70,CelkoveOpravneneVydavky*IF(PevnaIntenzita="áno",1,'Peňažné toky projektu'!$C$9))</f>
        <v>0</v>
      </c>
      <c r="D81" s="66" t="e">
        <f>SUM(D83:D85)</f>
        <v>#DIV/0!</v>
      </c>
      <c r="E81" s="67" t="e">
        <f>SUM(E83:E85)</f>
        <v>#DIV/0!</v>
      </c>
      <c r="F81" s="68"/>
      <c r="G81" s="73" t="s">
        <v>130</v>
      </c>
      <c r="H81" s="74">
        <f>NFP</f>
        <v>0</v>
      </c>
      <c r="I81" s="75">
        <f>CelkoveOpravneneVydavky</f>
        <v>0</v>
      </c>
      <c r="T81" s="91" t="s">
        <v>143</v>
      </c>
      <c r="U81" s="275">
        <f>B85</f>
        <v>0</v>
      </c>
      <c r="V81" s="279" t="e">
        <f>U81/$U$77</f>
        <v>#DIV/0!</v>
      </c>
    </row>
    <row r="82" spans="1:22" s="54" customFormat="1" hidden="1" x14ac:dyDescent="0.2">
      <c r="A82" s="65" t="s">
        <v>132</v>
      </c>
      <c r="C82" s="89">
        <f>F70*'Peňažné toky projektu'!C11</f>
        <v>0</v>
      </c>
      <c r="D82" s="66"/>
      <c r="E82" s="71"/>
      <c r="F82" s="72"/>
      <c r="G82" s="73" t="s">
        <v>131</v>
      </c>
      <c r="H82" s="74" t="e">
        <f>H80-H81</f>
        <v>#DIV/0!</v>
      </c>
      <c r="I82" s="75" t="e">
        <f>I80-I81</f>
        <v>#DIV/0!</v>
      </c>
      <c r="T82" s="91" t="s">
        <v>144</v>
      </c>
      <c r="U82" s="275" t="e">
        <f>#REF!</f>
        <v>#REF!</v>
      </c>
      <c r="V82" s="281"/>
    </row>
    <row r="83" spans="1:22" s="54" customFormat="1" hidden="1" x14ac:dyDescent="0.2">
      <c r="A83" s="41" t="s">
        <v>63</v>
      </c>
      <c r="B83" s="326">
        <f>IF(StatnaPomoc="nie",C81*C74,C82*C74)</f>
        <v>0</v>
      </c>
      <c r="C83" s="327"/>
      <c r="D83" s="76" t="e">
        <f>B83/$C$81</f>
        <v>#DIV/0!</v>
      </c>
      <c r="E83" s="90" t="e">
        <f>B83/CelkoveOpravneneVydavky</f>
        <v>#DIV/0!</v>
      </c>
      <c r="F83" s="77" t="e">
        <f>E83*CelkoveOpravneneVydavky</f>
        <v>#DIV/0!</v>
      </c>
      <c r="I83" s="70"/>
      <c r="T83" s="91" t="s">
        <v>145</v>
      </c>
      <c r="U83" s="275">
        <f>D31</f>
        <v>0</v>
      </c>
      <c r="V83" s="276">
        <v>1</v>
      </c>
    </row>
    <row r="84" spans="1:22" s="54" customFormat="1" hidden="1" x14ac:dyDescent="0.2">
      <c r="A84" s="41" t="s">
        <v>64</v>
      </c>
      <c r="B84" s="326">
        <f>IF(StatnaPomoc="nie",C81*C75,C82*C75)</f>
        <v>0</v>
      </c>
      <c r="C84" s="327"/>
      <c r="D84" s="76" t="e">
        <f>B84/$C$81</f>
        <v>#DIV/0!</v>
      </c>
      <c r="E84" s="90" t="e">
        <f>B84/CelkoveOpravneneVydavky</f>
        <v>#DIV/0!</v>
      </c>
      <c r="F84" s="77" t="e">
        <f>E84*CelkoveOpravneneVydavky</f>
        <v>#DIV/0!</v>
      </c>
      <c r="G84" s="69"/>
      <c r="H84" s="69"/>
      <c r="I84" s="70"/>
      <c r="T84" s="91" t="s">
        <v>146</v>
      </c>
      <c r="U84" s="275">
        <f>NFP</f>
        <v>0</v>
      </c>
      <c r="V84" s="282" t="e">
        <f>U84/$U$83</f>
        <v>#DIV/0!</v>
      </c>
    </row>
    <row r="85" spans="1:22" s="54" customFormat="1" hidden="1" x14ac:dyDescent="0.2">
      <c r="A85" s="41" t="s">
        <v>65</v>
      </c>
      <c r="B85" s="326">
        <f>C81*C73</f>
        <v>0</v>
      </c>
      <c r="C85" s="327"/>
      <c r="D85" s="76" t="e">
        <f>B85/$C$81</f>
        <v>#DIV/0!</v>
      </c>
      <c r="E85" s="90" t="e">
        <f>1-(E83+E84)</f>
        <v>#DIV/0!</v>
      </c>
      <c r="F85" s="77" t="e">
        <f>E85*CelkoveOpravneneVydavky</f>
        <v>#DIV/0!</v>
      </c>
      <c r="G85" s="78"/>
      <c r="H85" s="78"/>
      <c r="I85" s="79"/>
      <c r="T85" s="91" t="s">
        <v>147</v>
      </c>
      <c r="U85" s="275">
        <f>B83</f>
        <v>0</v>
      </c>
      <c r="V85" s="282" t="e">
        <f>U85/$U$83</f>
        <v>#DIV/0!</v>
      </c>
    </row>
    <row r="86" spans="1:22" s="54" customFormat="1" hidden="1" x14ac:dyDescent="0.2">
      <c r="B86" s="80"/>
      <c r="C86" s="80"/>
      <c r="D86" s="55"/>
      <c r="F86" s="56"/>
      <c r="G86" s="81"/>
      <c r="H86" s="82"/>
      <c r="I86" s="82"/>
      <c r="T86" s="91" t="s">
        <v>148</v>
      </c>
      <c r="U86" s="275">
        <f>B84</f>
        <v>0</v>
      </c>
      <c r="V86" s="282" t="e">
        <f>U86/$U$83</f>
        <v>#DIV/0!</v>
      </c>
    </row>
    <row r="87" spans="1:22" s="54" customFormat="1" hidden="1" x14ac:dyDescent="0.2">
      <c r="B87" s="80"/>
      <c r="C87" s="80"/>
      <c r="D87" s="55"/>
      <c r="F87" s="56"/>
      <c r="G87" s="81"/>
      <c r="H87" s="82"/>
      <c r="I87" s="82"/>
      <c r="T87" s="91" t="s">
        <v>149</v>
      </c>
      <c r="U87" s="275" t="e">
        <f>F85</f>
        <v>#DIV/0!</v>
      </c>
      <c r="V87" s="282" t="e">
        <f>U87/$U$83</f>
        <v>#DIV/0!</v>
      </c>
    </row>
    <row r="88" spans="1:22" s="54" customFormat="1" hidden="1" x14ac:dyDescent="0.2">
      <c r="T88" s="91" t="s">
        <v>150</v>
      </c>
      <c r="U88" s="275">
        <f>C9</f>
        <v>0</v>
      </c>
      <c r="V88" s="281"/>
    </row>
    <row r="89" spans="1:22" s="83" customFormat="1" hidden="1" x14ac:dyDescent="0.2">
      <c r="A89" s="83" t="s">
        <v>77</v>
      </c>
      <c r="E89" s="54"/>
      <c r="F89" s="54"/>
      <c r="G89" s="84"/>
      <c r="T89" s="91" t="s">
        <v>151</v>
      </c>
      <c r="U89" s="275">
        <f>D30</f>
        <v>0</v>
      </c>
      <c r="V89" s="281"/>
    </row>
    <row r="90" spans="1:22" s="83" customFormat="1" hidden="1" x14ac:dyDescent="0.2">
      <c r="A90" s="85" t="s">
        <v>78</v>
      </c>
      <c r="B90" s="94">
        <v>-1E-3</v>
      </c>
      <c r="F90" s="54"/>
      <c r="G90" s="54"/>
    </row>
    <row r="91" spans="1:22" s="83" customFormat="1" ht="51" hidden="1" x14ac:dyDescent="0.2">
      <c r="A91" s="247" t="s">
        <v>75</v>
      </c>
      <c r="B91" s="248" t="s">
        <v>79</v>
      </c>
      <c r="C91" s="248" t="s">
        <v>120</v>
      </c>
      <c r="D91" s="248" t="s">
        <v>121</v>
      </c>
      <c r="E91" s="248" t="s">
        <v>211</v>
      </c>
      <c r="F91" s="248" t="s">
        <v>209</v>
      </c>
      <c r="G91" s="248" t="s">
        <v>210</v>
      </c>
    </row>
    <row r="92" spans="1:22" s="83" customFormat="1" hidden="1" x14ac:dyDescent="0.2">
      <c r="A92" s="41">
        <f>'Peňažné toky projektu'!B18</f>
        <v>2015</v>
      </c>
      <c r="B92" s="42">
        <v>1</v>
      </c>
      <c r="C92" s="42">
        <f t="shared" ref="C92:C101" si="13">C15/B92</f>
        <v>0</v>
      </c>
      <c r="D92" s="42">
        <f t="shared" ref="D92:D101" si="14">E15/B92</f>
        <v>0</v>
      </c>
      <c r="E92" s="42">
        <f t="shared" ref="E92:E101" si="15">($B$6)*B15/B92</f>
        <v>0</v>
      </c>
      <c r="F92" s="43">
        <f t="shared" ref="F92:F101" si="16">($C$6)*D15/B92</f>
        <v>0</v>
      </c>
      <c r="G92" s="42">
        <f t="shared" ref="G92:G101" si="17">E92+F92</f>
        <v>0</v>
      </c>
    </row>
    <row r="93" spans="1:22" s="83" customFormat="1" hidden="1" x14ac:dyDescent="0.2">
      <c r="A93" s="41">
        <f>A92+1</f>
        <v>2016</v>
      </c>
      <c r="B93" s="42">
        <f t="shared" ref="B93:B101" si="18">POWER(1+$B$90,A93-A$92)</f>
        <v>0.999</v>
      </c>
      <c r="C93" s="43">
        <f t="shared" si="13"/>
        <v>0</v>
      </c>
      <c r="D93" s="43">
        <f t="shared" si="14"/>
        <v>0</v>
      </c>
      <c r="E93" s="42">
        <f t="shared" si="15"/>
        <v>0</v>
      </c>
      <c r="F93" s="43">
        <f t="shared" si="16"/>
        <v>0</v>
      </c>
      <c r="G93" s="43">
        <f t="shared" si="17"/>
        <v>0</v>
      </c>
    </row>
    <row r="94" spans="1:22" s="83" customFormat="1" hidden="1" x14ac:dyDescent="0.2">
      <c r="A94" s="41">
        <f t="shared" ref="A94:A101" si="19">A93+1</f>
        <v>2017</v>
      </c>
      <c r="B94" s="42">
        <f t="shared" si="18"/>
        <v>0.99800100000000003</v>
      </c>
      <c r="C94" s="43">
        <f t="shared" si="13"/>
        <v>0</v>
      </c>
      <c r="D94" s="43">
        <f t="shared" si="14"/>
        <v>0</v>
      </c>
      <c r="E94" s="42">
        <f t="shared" si="15"/>
        <v>0</v>
      </c>
      <c r="F94" s="43">
        <f t="shared" si="16"/>
        <v>0</v>
      </c>
      <c r="G94" s="43">
        <f t="shared" si="17"/>
        <v>0</v>
      </c>
    </row>
    <row r="95" spans="1:22" s="83" customFormat="1" hidden="1" x14ac:dyDescent="0.2">
      <c r="A95" s="41">
        <f t="shared" si="19"/>
        <v>2018</v>
      </c>
      <c r="B95" s="42">
        <f t="shared" si="18"/>
        <v>0.997002999</v>
      </c>
      <c r="C95" s="43">
        <f t="shared" si="13"/>
        <v>0</v>
      </c>
      <c r="D95" s="43">
        <f t="shared" si="14"/>
        <v>0</v>
      </c>
      <c r="E95" s="42">
        <f t="shared" si="15"/>
        <v>0</v>
      </c>
      <c r="F95" s="43">
        <f t="shared" si="16"/>
        <v>0</v>
      </c>
      <c r="G95" s="43">
        <f t="shared" si="17"/>
        <v>0</v>
      </c>
    </row>
    <row r="96" spans="1:22" s="83" customFormat="1" hidden="1" x14ac:dyDescent="0.2">
      <c r="A96" s="41">
        <f t="shared" si="19"/>
        <v>2019</v>
      </c>
      <c r="B96" s="42">
        <f t="shared" si="18"/>
        <v>0.99600599600100004</v>
      </c>
      <c r="C96" s="43">
        <f t="shared" si="13"/>
        <v>0</v>
      </c>
      <c r="D96" s="43">
        <f t="shared" si="14"/>
        <v>0</v>
      </c>
      <c r="E96" s="42">
        <f t="shared" si="15"/>
        <v>0</v>
      </c>
      <c r="F96" s="43">
        <f t="shared" si="16"/>
        <v>0</v>
      </c>
      <c r="G96" s="43">
        <f t="shared" si="17"/>
        <v>0</v>
      </c>
    </row>
    <row r="97" spans="1:7" s="83" customFormat="1" hidden="1" x14ac:dyDescent="0.2">
      <c r="A97" s="41">
        <f t="shared" si="19"/>
        <v>2020</v>
      </c>
      <c r="B97" s="42">
        <f t="shared" si="18"/>
        <v>0.99500999000499901</v>
      </c>
      <c r="C97" s="43">
        <f t="shared" si="13"/>
        <v>0</v>
      </c>
      <c r="D97" s="43">
        <f t="shared" si="14"/>
        <v>0</v>
      </c>
      <c r="E97" s="42">
        <f t="shared" si="15"/>
        <v>0</v>
      </c>
      <c r="F97" s="43">
        <f t="shared" si="16"/>
        <v>0</v>
      </c>
      <c r="G97" s="43">
        <f t="shared" si="17"/>
        <v>0</v>
      </c>
    </row>
    <row r="98" spans="1:7" s="83" customFormat="1" hidden="1" x14ac:dyDescent="0.2">
      <c r="A98" s="41">
        <f>A97+1</f>
        <v>2021</v>
      </c>
      <c r="B98" s="42">
        <f t="shared" si="18"/>
        <v>0.99401498001499411</v>
      </c>
      <c r="C98" s="43">
        <f t="shared" si="13"/>
        <v>0</v>
      </c>
      <c r="D98" s="43">
        <f t="shared" si="14"/>
        <v>0</v>
      </c>
      <c r="E98" s="42">
        <f t="shared" si="15"/>
        <v>0</v>
      </c>
      <c r="F98" s="43">
        <f t="shared" si="16"/>
        <v>0</v>
      </c>
      <c r="G98" s="43">
        <f t="shared" si="17"/>
        <v>0</v>
      </c>
    </row>
    <row r="99" spans="1:7" s="83" customFormat="1" hidden="1" x14ac:dyDescent="0.2">
      <c r="A99" s="41">
        <f t="shared" si="19"/>
        <v>2022</v>
      </c>
      <c r="B99" s="42">
        <f t="shared" si="18"/>
        <v>0.99302096503497905</v>
      </c>
      <c r="C99" s="43">
        <f t="shared" si="13"/>
        <v>0</v>
      </c>
      <c r="D99" s="43">
        <f t="shared" si="14"/>
        <v>0</v>
      </c>
      <c r="E99" s="42">
        <f t="shared" si="15"/>
        <v>0</v>
      </c>
      <c r="F99" s="43">
        <f t="shared" si="16"/>
        <v>0</v>
      </c>
      <c r="G99" s="43">
        <f t="shared" si="17"/>
        <v>0</v>
      </c>
    </row>
    <row r="100" spans="1:7" s="83" customFormat="1" hidden="1" x14ac:dyDescent="0.2">
      <c r="A100" s="41">
        <f t="shared" si="19"/>
        <v>2023</v>
      </c>
      <c r="B100" s="42">
        <f t="shared" si="18"/>
        <v>0.9920279440699441</v>
      </c>
      <c r="C100" s="43">
        <f t="shared" si="13"/>
        <v>0</v>
      </c>
      <c r="D100" s="43">
        <f t="shared" si="14"/>
        <v>0</v>
      </c>
      <c r="E100" s="42">
        <f t="shared" si="15"/>
        <v>0</v>
      </c>
      <c r="F100" s="43">
        <f t="shared" si="16"/>
        <v>0</v>
      </c>
      <c r="G100" s="43">
        <f t="shared" si="17"/>
        <v>0</v>
      </c>
    </row>
    <row r="101" spans="1:7" s="83" customFormat="1" hidden="1" x14ac:dyDescent="0.2">
      <c r="A101" s="41">
        <f t="shared" si="19"/>
        <v>2024</v>
      </c>
      <c r="B101" s="42">
        <f t="shared" si="18"/>
        <v>0.99103591612587416</v>
      </c>
      <c r="C101" s="43">
        <f t="shared" si="13"/>
        <v>0</v>
      </c>
      <c r="D101" s="43">
        <f t="shared" si="14"/>
        <v>0</v>
      </c>
      <c r="E101" s="42">
        <f t="shared" si="15"/>
        <v>0</v>
      </c>
      <c r="F101" s="43">
        <f t="shared" si="16"/>
        <v>0</v>
      </c>
      <c r="G101" s="43">
        <f t="shared" si="17"/>
        <v>0</v>
      </c>
    </row>
    <row r="102" spans="1:7" s="83" customFormat="1" hidden="1" x14ac:dyDescent="0.2">
      <c r="A102" s="44" t="s">
        <v>32</v>
      </c>
      <c r="B102" s="43"/>
      <c r="C102" s="42">
        <f>SUM(C92:C101)</f>
        <v>0</v>
      </c>
      <c r="D102" s="42">
        <f t="shared" ref="D102:G102" si="20">SUM(D92:D101)</f>
        <v>0</v>
      </c>
      <c r="E102" s="42">
        <f t="shared" si="20"/>
        <v>0</v>
      </c>
      <c r="F102" s="42">
        <f t="shared" si="20"/>
        <v>0</v>
      </c>
      <c r="G102" s="42">
        <f t="shared" si="20"/>
        <v>0</v>
      </c>
    </row>
    <row r="103" spans="1:7" s="83" customFormat="1" hidden="1" x14ac:dyDescent="0.2"/>
    <row r="104" spans="1:7" s="51" customFormat="1" x14ac:dyDescent="0.2"/>
    <row r="105" spans="1:7" s="51" customFormat="1" x14ac:dyDescent="0.2"/>
    <row r="107" spans="1:7" hidden="1" x14ac:dyDescent="0.2"/>
    <row r="108" spans="1:7" hidden="1" x14ac:dyDescent="0.2">
      <c r="A108" s="270" t="s">
        <v>188</v>
      </c>
    </row>
    <row r="109" spans="1:7" hidden="1" x14ac:dyDescent="0.2">
      <c r="A109" s="270" t="s">
        <v>189</v>
      </c>
    </row>
    <row r="110" spans="1:7" hidden="1" x14ac:dyDescent="0.2">
      <c r="A110" s="270" t="s">
        <v>190</v>
      </c>
    </row>
    <row r="111" spans="1:7" hidden="1" x14ac:dyDescent="0.2">
      <c r="A111" s="270" t="s">
        <v>191</v>
      </c>
    </row>
    <row r="112" spans="1:7" hidden="1" x14ac:dyDescent="0.2">
      <c r="A112" s="270" t="s">
        <v>192</v>
      </c>
    </row>
    <row r="113" spans="1:1" hidden="1" x14ac:dyDescent="0.2">
      <c r="A113" s="270" t="s">
        <v>193</v>
      </c>
    </row>
    <row r="114" spans="1:1" hidden="1" x14ac:dyDescent="0.2">
      <c r="A114" s="270" t="s">
        <v>194</v>
      </c>
    </row>
    <row r="115" spans="1:1" hidden="1" x14ac:dyDescent="0.2">
      <c r="A115" s="270" t="s">
        <v>195</v>
      </c>
    </row>
    <row r="116" spans="1:1" hidden="1" x14ac:dyDescent="0.2">
      <c r="A116" s="270" t="s">
        <v>196</v>
      </c>
    </row>
    <row r="117" spans="1:1" hidden="1" x14ac:dyDescent="0.2">
      <c r="A117" s="270" t="s">
        <v>197</v>
      </c>
    </row>
    <row r="118" spans="1:1" hidden="1" x14ac:dyDescent="0.2">
      <c r="A118" s="270" t="s">
        <v>198</v>
      </c>
    </row>
    <row r="119" spans="1:1" hidden="1" x14ac:dyDescent="0.2">
      <c r="A119" s="270" t="s">
        <v>199</v>
      </c>
    </row>
    <row r="120" spans="1:1" hidden="1" x14ac:dyDescent="0.2">
      <c r="A120" s="270" t="s">
        <v>200</v>
      </c>
    </row>
    <row r="121" spans="1:1" hidden="1" x14ac:dyDescent="0.2">
      <c r="A121" s="270" t="s">
        <v>201</v>
      </c>
    </row>
    <row r="122" spans="1:1" hidden="1" x14ac:dyDescent="0.2">
      <c r="A122" s="270" t="s">
        <v>202</v>
      </c>
    </row>
    <row r="123" spans="1:1" hidden="1" x14ac:dyDescent="0.2"/>
  </sheetData>
  <sheetProtection algorithmName="SHA-512" hashValue="A7v4HDg7UGYmLhG+m+bmbJY2hIJQtwA3Yk1PFdknGiZ/11OfDqKME1yPXnQtPelB8db+HlJEGWYYaW0ekGfq0A==" saltValue="d+ivenh1XXv0+VxMrD58PQ==" spinCount="100000" sheet="1" objects="1" scenarios="1" formatRows="0"/>
  <customSheetViews>
    <customSheetView guid="{DB7D8600-7BA7-4CE3-9713-A1F8E1674C32}" showGridLines="0" hiddenRows="1" hiddenColumns="1">
      <selection activeCell="M47" sqref="M47"/>
      <rowBreaks count="2" manualBreakCount="2">
        <brk id="37" max="8" man="1"/>
        <brk id="78" max="8" man="1"/>
      </rowBreaks>
      <pageMargins left="0.70866141732283472" right="0.70866141732283472" top="0.78740157480314965" bottom="0.78740157480314965" header="0.31496062992125984" footer="0.31496062992125984"/>
      <pageSetup paperSize="9" scale="83" orientation="landscape" r:id="rId1"/>
      <headerFooter>
        <oddHeader>&amp;RPríloha č. 3 Metodiky pre vypracovanie finančnej analýzy projektu 
Finančná Analýza</oddHeader>
      </headerFooter>
    </customSheetView>
  </customSheetViews>
  <mergeCells count="56">
    <mergeCell ref="F77:F79"/>
    <mergeCell ref="A77:C79"/>
    <mergeCell ref="D77:D79"/>
    <mergeCell ref="A68:C68"/>
    <mergeCell ref="A44:C44"/>
    <mergeCell ref="A65:C65"/>
    <mergeCell ref="A62:I62"/>
    <mergeCell ref="A47:C47"/>
    <mergeCell ref="A53:C53"/>
    <mergeCell ref="B55:I55"/>
    <mergeCell ref="A39:E39"/>
    <mergeCell ref="F39:I39"/>
    <mergeCell ref="A40:C40"/>
    <mergeCell ref="A42:C42"/>
    <mergeCell ref="A64:C64"/>
    <mergeCell ref="A45:C45"/>
    <mergeCell ref="A46:C46"/>
    <mergeCell ref="A49:C49"/>
    <mergeCell ref="A50:C50"/>
    <mergeCell ref="A52:C52"/>
    <mergeCell ref="B41:I41"/>
    <mergeCell ref="B48:I48"/>
    <mergeCell ref="A54:C54"/>
    <mergeCell ref="A51:C51"/>
    <mergeCell ref="A43:C43"/>
    <mergeCell ref="B85:C85"/>
    <mergeCell ref="B84:C84"/>
    <mergeCell ref="B83:C83"/>
    <mergeCell ref="E77:E79"/>
    <mergeCell ref="A56:C56"/>
    <mergeCell ref="A57:C57"/>
    <mergeCell ref="A58:C58"/>
    <mergeCell ref="A59:C59"/>
    <mergeCell ref="A60:C60"/>
    <mergeCell ref="A61:C61"/>
    <mergeCell ref="A63:C63"/>
    <mergeCell ref="A69:C69"/>
    <mergeCell ref="A70:C70"/>
    <mergeCell ref="A66:C66"/>
    <mergeCell ref="A67:C67"/>
    <mergeCell ref="A3:E3"/>
    <mergeCell ref="A36:C36"/>
    <mergeCell ref="A35:C35"/>
    <mergeCell ref="A34:C34"/>
    <mergeCell ref="A33:C33"/>
    <mergeCell ref="A32:C32"/>
    <mergeCell ref="A31:C31"/>
    <mergeCell ref="A30:C30"/>
    <mergeCell ref="D30:E30"/>
    <mergeCell ref="A29:E29"/>
    <mergeCell ref="D31:E31"/>
    <mergeCell ref="D36:E36"/>
    <mergeCell ref="D35:E35"/>
    <mergeCell ref="D34:E34"/>
    <mergeCell ref="D32:E32"/>
    <mergeCell ref="D33:E33"/>
  </mergeCells>
  <phoneticPr fontId="0" type="noConversion"/>
  <conditionalFormatting sqref="D25 B25">
    <cfRule type="cellIs" dxfId="48" priority="4" stopIfTrue="1" operator="equal">
      <formula>1</formula>
    </cfRule>
  </conditionalFormatting>
  <conditionalFormatting sqref="G4">
    <cfRule type="colorScale" priority="1">
      <colorScale>
        <cfvo type="num" val="0"/>
        <cfvo type="num" val="0"/>
        <color rgb="FFCCFFCC"/>
        <color rgb="FFCCFFCC"/>
      </colorScale>
    </cfRule>
  </conditionalFormatting>
  <dataValidations count="1">
    <dataValidation type="list" allowBlank="1" sqref="A56:C61 A42:C47 A49:C54 A63:C68">
      <formula1>SkupinaVýdavkov</formula1>
    </dataValidation>
  </dataValidations>
  <pageMargins left="0.70866141732283472" right="0.70866141732283472" top="0.78740157480314965" bottom="0.78740157480314965" header="0.31496062992125984" footer="0.31496062992125984"/>
  <pageSetup paperSize="9" scale="83" orientation="landscape" r:id="rId2"/>
  <headerFooter>
    <oddHeader>&amp;RPríloha č. 3 Metodiky pre vypracovanie finančnej analýzy projektu 
Finančná Analýza</oddHeader>
  </headerFooter>
  <rowBreaks count="2" manualBreakCount="2">
    <brk id="36" max="8" man="1"/>
    <brk id="71" max="8" man="1"/>
  </rowBreaks>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5">
    <tabColor indexed="47"/>
    <pageSetUpPr fitToPage="1"/>
  </sheetPr>
  <dimension ref="A1:AQ151"/>
  <sheetViews>
    <sheetView showGridLines="0" zoomScale="85" zoomScaleNormal="85" workbookViewId="0">
      <pane ySplit="1" topLeftCell="A2" activePane="bottomLeft" state="frozen"/>
      <selection activeCell="Q33" sqref="Q33"/>
      <selection pane="bottomLeft" activeCell="AI26" sqref="AI26"/>
    </sheetView>
  </sheetViews>
  <sheetFormatPr defaultColWidth="9.140625" defaultRowHeight="12.75" x14ac:dyDescent="0.2"/>
  <cols>
    <col min="1" max="1" width="7" style="199" customWidth="1"/>
    <col min="2" max="2" width="5.5703125" style="196" customWidth="1"/>
    <col min="3" max="3" width="15.85546875" style="196" customWidth="1"/>
    <col min="4" max="4" width="10.7109375" style="198" bestFit="1" customWidth="1"/>
    <col min="5" max="16384" width="9.140625" style="198"/>
  </cols>
  <sheetData>
    <row r="1" spans="1:43" x14ac:dyDescent="0.2">
      <c r="A1" s="195" t="s">
        <v>172</v>
      </c>
      <c r="D1" s="197">
        <f>'Peňažné toky projektu'!B18</f>
        <v>2015</v>
      </c>
      <c r="E1" s="197">
        <f>'Peňažné toky projektu'!C18</f>
        <v>2016</v>
      </c>
      <c r="F1" s="197">
        <f>'Peňažné toky projektu'!D18</f>
        <v>2017</v>
      </c>
      <c r="G1" s="197">
        <f>'Peňažné toky projektu'!E18</f>
        <v>2018</v>
      </c>
      <c r="H1" s="197">
        <f>'Peňažné toky projektu'!F18</f>
        <v>2019</v>
      </c>
      <c r="I1" s="197">
        <f>'Peňažné toky projektu'!G18</f>
        <v>2020</v>
      </c>
      <c r="J1" s="197">
        <f>'Peňažné toky projektu'!H18</f>
        <v>2021</v>
      </c>
      <c r="K1" s="197">
        <f>'Peňažné toky projektu'!I18</f>
        <v>2022</v>
      </c>
      <c r="L1" s="197">
        <f>'Peňažné toky projektu'!J18</f>
        <v>2023</v>
      </c>
      <c r="M1" s="197">
        <f>'Peňažné toky projektu'!K18</f>
        <v>2024</v>
      </c>
      <c r="N1" s="197">
        <f>'Peňažné toky projektu'!L18</f>
        <v>2025</v>
      </c>
      <c r="O1" s="197">
        <f>'Peňažné toky projektu'!M18</f>
        <v>2026</v>
      </c>
      <c r="P1" s="197">
        <f>'Peňažné toky projektu'!N18</f>
        <v>2027</v>
      </c>
      <c r="Q1" s="197">
        <f>'Peňažné toky projektu'!O18</f>
        <v>2028</v>
      </c>
      <c r="R1" s="197">
        <f>'Peňažné toky projektu'!P18</f>
        <v>2029</v>
      </c>
      <c r="S1" s="197">
        <f>'Peňažné toky projektu'!Q18</f>
        <v>2030</v>
      </c>
      <c r="T1" s="197">
        <f>'Peňažné toky projektu'!R18</f>
        <v>2031</v>
      </c>
      <c r="U1" s="197">
        <f>'Peňažné toky projektu'!S18</f>
        <v>2032</v>
      </c>
      <c r="V1" s="197">
        <f>'Peňažné toky projektu'!T18</f>
        <v>2033</v>
      </c>
      <c r="W1" s="197">
        <f>'Peňažné toky projektu'!U18</f>
        <v>2034</v>
      </c>
      <c r="X1" s="197">
        <f>'Peňažné toky projektu'!V18</f>
        <v>2035</v>
      </c>
      <c r="Y1" s="197">
        <f>'Peňažné toky projektu'!W18</f>
        <v>2036</v>
      </c>
      <c r="Z1" s="197">
        <f>'Peňažné toky projektu'!X18</f>
        <v>2037</v>
      </c>
      <c r="AA1" s="197">
        <f>'Peňažné toky projektu'!Y18</f>
        <v>2038</v>
      </c>
      <c r="AB1" s="197">
        <f>'Peňažné toky projektu'!Z18</f>
        <v>2039</v>
      </c>
      <c r="AC1" s="197">
        <f>'Peňažné toky projektu'!AA18</f>
        <v>2040</v>
      </c>
      <c r="AD1" s="197">
        <f>'Peňažné toky projektu'!AB18</f>
        <v>2041</v>
      </c>
      <c r="AE1" s="197">
        <f>'Peňažné toky projektu'!AC18</f>
        <v>2042</v>
      </c>
      <c r="AF1" s="197">
        <f>'Peňažné toky projektu'!AD18</f>
        <v>2043</v>
      </c>
      <c r="AG1" s="197">
        <f>'Peňažné toky projektu'!AE18</f>
        <v>2044</v>
      </c>
      <c r="AH1" s="197">
        <f>'Peňažné toky projektu'!AF18</f>
        <v>2045</v>
      </c>
      <c r="AI1" s="197">
        <f>'Peňažné toky projektu'!AG18</f>
        <v>2046</v>
      </c>
      <c r="AJ1" s="197">
        <f>'Peňažné toky projektu'!AH18</f>
        <v>2047</v>
      </c>
      <c r="AK1" s="197" t="str">
        <f>'Peňažné toky projektu'!AI18</f>
        <v/>
      </c>
      <c r="AL1" s="197" t="str">
        <f>'Peňažné toky projektu'!AJ18</f>
        <v/>
      </c>
      <c r="AM1" s="197" t="str">
        <f>'Peňažné toky projektu'!AK18</f>
        <v/>
      </c>
      <c r="AN1" s="197" t="str">
        <f>'Peňažné toky projektu'!AL18</f>
        <v/>
      </c>
      <c r="AO1" s="197" t="str">
        <f>'Peňažné toky projektu'!AM18</f>
        <v/>
      </c>
      <c r="AP1" s="197" t="str">
        <f>'Peňažné toky projektu'!AN18</f>
        <v/>
      </c>
      <c r="AQ1" s="197" t="str">
        <f>'Peňažné toky projektu'!AO18</f>
        <v/>
      </c>
    </row>
    <row r="2" spans="1:43" x14ac:dyDescent="0.2">
      <c r="A2" s="208"/>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c r="AP2" s="200"/>
      <c r="AQ2" s="200"/>
    </row>
    <row r="3" spans="1:43" x14ac:dyDescent="0.2">
      <c r="B3" s="198"/>
      <c r="C3" s="210" t="s">
        <v>23</v>
      </c>
      <c r="D3" s="211">
        <v>0</v>
      </c>
      <c r="E3" s="211">
        <v>0</v>
      </c>
      <c r="F3" s="211">
        <v>0</v>
      </c>
      <c r="G3" s="211">
        <v>0</v>
      </c>
      <c r="H3" s="211">
        <v>0</v>
      </c>
      <c r="I3" s="211">
        <v>0</v>
      </c>
      <c r="J3" s="211">
        <v>0</v>
      </c>
      <c r="K3" s="211">
        <v>0</v>
      </c>
      <c r="L3" s="211">
        <v>0</v>
      </c>
      <c r="M3" s="211">
        <v>0</v>
      </c>
      <c r="N3" s="211">
        <v>0</v>
      </c>
      <c r="O3" s="211">
        <v>0</v>
      </c>
      <c r="P3" s="211">
        <v>0</v>
      </c>
      <c r="Q3" s="211">
        <v>0</v>
      </c>
      <c r="R3" s="211">
        <v>0</v>
      </c>
      <c r="S3" s="211">
        <v>0</v>
      </c>
      <c r="T3" s="211">
        <v>0</v>
      </c>
      <c r="U3" s="211">
        <v>0</v>
      </c>
      <c r="V3" s="211">
        <v>0</v>
      </c>
      <c r="W3" s="211">
        <v>0</v>
      </c>
      <c r="X3" s="211">
        <v>0</v>
      </c>
      <c r="Y3" s="211">
        <v>0</v>
      </c>
      <c r="Z3" s="211">
        <v>0</v>
      </c>
      <c r="AA3" s="211">
        <v>0</v>
      </c>
      <c r="AB3" s="211">
        <v>0</v>
      </c>
      <c r="AC3" s="211">
        <v>0</v>
      </c>
      <c r="AD3" s="211">
        <v>0</v>
      </c>
      <c r="AE3" s="211">
        <v>0</v>
      </c>
      <c r="AF3" s="211">
        <v>0</v>
      </c>
      <c r="AG3" s="211">
        <v>0</v>
      </c>
      <c r="AH3" s="211">
        <v>0</v>
      </c>
      <c r="AI3" s="211">
        <v>0</v>
      </c>
      <c r="AJ3" s="211">
        <v>0</v>
      </c>
      <c r="AK3" s="211">
        <v>0</v>
      </c>
      <c r="AL3" s="211">
        <v>0</v>
      </c>
      <c r="AM3" s="211">
        <v>0</v>
      </c>
      <c r="AN3" s="200"/>
      <c r="AO3" s="200"/>
      <c r="AP3" s="200"/>
      <c r="AQ3" s="200"/>
    </row>
    <row r="4" spans="1:43" x14ac:dyDescent="0.2">
      <c r="A4" s="198"/>
      <c r="B4" s="198"/>
      <c r="C4" s="210" t="s">
        <v>24</v>
      </c>
      <c r="D4" s="211">
        <v>0</v>
      </c>
      <c r="E4" s="211">
        <v>0</v>
      </c>
      <c r="F4" s="211">
        <v>0</v>
      </c>
      <c r="G4" s="211">
        <v>0</v>
      </c>
      <c r="H4" s="211">
        <v>0</v>
      </c>
      <c r="I4" s="211">
        <v>0</v>
      </c>
      <c r="J4" s="211">
        <v>0</v>
      </c>
      <c r="K4" s="211">
        <v>0</v>
      </c>
      <c r="L4" s="211">
        <v>0</v>
      </c>
      <c r="M4" s="211">
        <v>0</v>
      </c>
      <c r="N4" s="211">
        <v>0</v>
      </c>
      <c r="O4" s="211">
        <v>0</v>
      </c>
      <c r="P4" s="211">
        <v>0</v>
      </c>
      <c r="Q4" s="211">
        <v>0</v>
      </c>
      <c r="R4" s="211">
        <v>0</v>
      </c>
      <c r="S4" s="211">
        <v>0</v>
      </c>
      <c r="T4" s="211">
        <v>0</v>
      </c>
      <c r="U4" s="211">
        <v>0</v>
      </c>
      <c r="V4" s="211">
        <v>0</v>
      </c>
      <c r="W4" s="211">
        <v>0</v>
      </c>
      <c r="X4" s="211">
        <v>0</v>
      </c>
      <c r="Y4" s="211">
        <v>0</v>
      </c>
      <c r="Z4" s="211">
        <v>0</v>
      </c>
      <c r="AA4" s="211">
        <v>0</v>
      </c>
      <c r="AB4" s="211">
        <v>0</v>
      </c>
      <c r="AC4" s="211">
        <v>0</v>
      </c>
      <c r="AD4" s="211">
        <v>0</v>
      </c>
      <c r="AE4" s="211">
        <v>0</v>
      </c>
      <c r="AF4" s="211">
        <v>0</v>
      </c>
      <c r="AG4" s="211">
        <v>0</v>
      </c>
      <c r="AH4" s="211">
        <v>0</v>
      </c>
      <c r="AI4" s="211">
        <v>0</v>
      </c>
      <c r="AJ4" s="211">
        <v>0</v>
      </c>
      <c r="AK4" s="211">
        <v>0</v>
      </c>
      <c r="AL4" s="211">
        <v>0</v>
      </c>
      <c r="AM4" s="211">
        <v>0</v>
      </c>
      <c r="AN4" s="200"/>
      <c r="AO4" s="200"/>
      <c r="AP4" s="200"/>
      <c r="AQ4" s="200"/>
    </row>
    <row r="5" spans="1:43" x14ac:dyDescent="0.2">
      <c r="A5" s="198"/>
      <c r="B5" s="361" t="s">
        <v>25</v>
      </c>
      <c r="C5" s="361"/>
      <c r="D5" s="207">
        <f>IF(D1="","",D3*D4)</f>
        <v>0</v>
      </c>
      <c r="E5" s="207">
        <f t="shared" ref="E5:AJ5" si="0">IF(E1="","",E3*E4)</f>
        <v>0</v>
      </c>
      <c r="F5" s="207">
        <f t="shared" si="0"/>
        <v>0</v>
      </c>
      <c r="G5" s="207">
        <f t="shared" si="0"/>
        <v>0</v>
      </c>
      <c r="H5" s="207">
        <f t="shared" si="0"/>
        <v>0</v>
      </c>
      <c r="I5" s="207">
        <f t="shared" si="0"/>
        <v>0</v>
      </c>
      <c r="J5" s="207">
        <f t="shared" si="0"/>
        <v>0</v>
      </c>
      <c r="K5" s="207">
        <f t="shared" si="0"/>
        <v>0</v>
      </c>
      <c r="L5" s="207">
        <f t="shared" si="0"/>
        <v>0</v>
      </c>
      <c r="M5" s="207">
        <f t="shared" si="0"/>
        <v>0</v>
      </c>
      <c r="N5" s="207">
        <f t="shared" si="0"/>
        <v>0</v>
      </c>
      <c r="O5" s="207">
        <f t="shared" si="0"/>
        <v>0</v>
      </c>
      <c r="P5" s="207">
        <f t="shared" si="0"/>
        <v>0</v>
      </c>
      <c r="Q5" s="207">
        <f t="shared" si="0"/>
        <v>0</v>
      </c>
      <c r="R5" s="207">
        <f t="shared" si="0"/>
        <v>0</v>
      </c>
      <c r="S5" s="207">
        <f t="shared" si="0"/>
        <v>0</v>
      </c>
      <c r="T5" s="207">
        <f t="shared" si="0"/>
        <v>0</v>
      </c>
      <c r="U5" s="207">
        <f t="shared" si="0"/>
        <v>0</v>
      </c>
      <c r="V5" s="207">
        <f t="shared" si="0"/>
        <v>0</v>
      </c>
      <c r="W5" s="207">
        <f t="shared" si="0"/>
        <v>0</v>
      </c>
      <c r="X5" s="207">
        <f t="shared" si="0"/>
        <v>0</v>
      </c>
      <c r="Y5" s="207">
        <f t="shared" si="0"/>
        <v>0</v>
      </c>
      <c r="Z5" s="207">
        <f t="shared" si="0"/>
        <v>0</v>
      </c>
      <c r="AA5" s="207">
        <f t="shared" si="0"/>
        <v>0</v>
      </c>
      <c r="AB5" s="207">
        <f t="shared" si="0"/>
        <v>0</v>
      </c>
      <c r="AC5" s="207">
        <f t="shared" si="0"/>
        <v>0</v>
      </c>
      <c r="AD5" s="207">
        <f t="shared" si="0"/>
        <v>0</v>
      </c>
      <c r="AE5" s="207">
        <f t="shared" si="0"/>
        <v>0</v>
      </c>
      <c r="AF5" s="207">
        <f t="shared" si="0"/>
        <v>0</v>
      </c>
      <c r="AG5" s="207">
        <f t="shared" si="0"/>
        <v>0</v>
      </c>
      <c r="AH5" s="207">
        <f t="shared" si="0"/>
        <v>0</v>
      </c>
      <c r="AI5" s="207">
        <f t="shared" si="0"/>
        <v>0</v>
      </c>
      <c r="AJ5" s="207">
        <f t="shared" si="0"/>
        <v>0</v>
      </c>
      <c r="AK5" s="207" t="str">
        <f t="shared" ref="AK5" si="1">IF(AK1="","",AK3*AK4)</f>
        <v/>
      </c>
      <c r="AL5" s="207" t="str">
        <f t="shared" ref="AL5" si="2">IF(AL1="","",AL3*AL4)</f>
        <v/>
      </c>
      <c r="AM5" s="207" t="str">
        <f t="shared" ref="AM5" si="3">IF(AM1="","",AM3*AM4)</f>
        <v/>
      </c>
      <c r="AN5" s="200"/>
      <c r="AO5" s="200"/>
      <c r="AP5" s="200"/>
      <c r="AQ5" s="200"/>
    </row>
    <row r="6" spans="1:43" x14ac:dyDescent="0.2">
      <c r="A6" s="198"/>
      <c r="B6" s="203"/>
      <c r="C6" s="203"/>
      <c r="D6" s="204"/>
      <c r="E6" s="204"/>
      <c r="F6" s="212"/>
      <c r="G6" s="212"/>
      <c r="H6" s="204"/>
      <c r="I6" s="204"/>
      <c r="J6" s="204"/>
      <c r="K6" s="204"/>
      <c r="L6" s="204"/>
      <c r="M6" s="204"/>
      <c r="N6" s="204"/>
      <c r="O6" s="204"/>
      <c r="P6" s="204"/>
      <c r="Q6" s="204"/>
      <c r="R6" s="204"/>
      <c r="S6" s="204"/>
      <c r="T6" s="204"/>
      <c r="U6" s="204"/>
      <c r="V6" s="204"/>
      <c r="W6" s="204"/>
      <c r="X6" s="204"/>
      <c r="Y6" s="204"/>
      <c r="Z6" s="204"/>
      <c r="AA6" s="204"/>
      <c r="AB6" s="204"/>
      <c r="AC6" s="204"/>
      <c r="AD6" s="204"/>
      <c r="AE6" s="204"/>
      <c r="AF6" s="204"/>
      <c r="AG6" s="204"/>
      <c r="AH6" s="204"/>
      <c r="AI6" s="204"/>
      <c r="AJ6" s="204"/>
      <c r="AK6" s="204"/>
      <c r="AL6" s="204"/>
      <c r="AM6" s="204"/>
      <c r="AN6" s="200"/>
      <c r="AO6" s="200"/>
      <c r="AP6" s="200"/>
      <c r="AQ6" s="200"/>
    </row>
    <row r="7" spans="1:43" x14ac:dyDescent="0.2">
      <c r="A7" s="198"/>
      <c r="B7" s="198"/>
      <c r="C7" s="210" t="s">
        <v>23</v>
      </c>
      <c r="D7" s="209">
        <v>0</v>
      </c>
      <c r="E7" s="209">
        <v>0</v>
      </c>
      <c r="F7" s="209">
        <v>0</v>
      </c>
      <c r="G7" s="209">
        <v>0</v>
      </c>
      <c r="H7" s="209">
        <v>0</v>
      </c>
      <c r="I7" s="209">
        <v>0</v>
      </c>
      <c r="J7" s="209">
        <v>0</v>
      </c>
      <c r="K7" s="209">
        <v>0</v>
      </c>
      <c r="L7" s="209">
        <v>0</v>
      </c>
      <c r="M7" s="209">
        <v>0</v>
      </c>
      <c r="N7" s="209">
        <v>0</v>
      </c>
      <c r="O7" s="209">
        <v>0</v>
      </c>
      <c r="P7" s="209">
        <v>0</v>
      </c>
      <c r="Q7" s="209">
        <v>0</v>
      </c>
      <c r="R7" s="209">
        <v>0</v>
      </c>
      <c r="S7" s="209">
        <v>0</v>
      </c>
      <c r="T7" s="209">
        <v>0</v>
      </c>
      <c r="U7" s="209">
        <v>0</v>
      </c>
      <c r="V7" s="209">
        <v>0</v>
      </c>
      <c r="W7" s="209">
        <v>0</v>
      </c>
      <c r="X7" s="209">
        <v>0</v>
      </c>
      <c r="Y7" s="209">
        <v>0</v>
      </c>
      <c r="Z7" s="209">
        <v>0</v>
      </c>
      <c r="AA7" s="209">
        <v>0</v>
      </c>
      <c r="AB7" s="209">
        <v>0</v>
      </c>
      <c r="AC7" s="209">
        <v>0</v>
      </c>
      <c r="AD7" s="209">
        <v>0</v>
      </c>
      <c r="AE7" s="209">
        <v>0</v>
      </c>
      <c r="AF7" s="209">
        <v>0</v>
      </c>
      <c r="AG7" s="209">
        <v>0</v>
      </c>
      <c r="AH7" s="209">
        <v>0</v>
      </c>
      <c r="AI7" s="209">
        <v>0</v>
      </c>
      <c r="AJ7" s="209">
        <v>0</v>
      </c>
      <c r="AK7" s="209">
        <v>0</v>
      </c>
      <c r="AL7" s="209">
        <v>0</v>
      </c>
      <c r="AM7" s="209">
        <v>0</v>
      </c>
      <c r="AN7" s="200"/>
      <c r="AO7" s="200"/>
      <c r="AP7" s="200"/>
      <c r="AQ7" s="200"/>
    </row>
    <row r="8" spans="1:43" x14ac:dyDescent="0.2">
      <c r="A8" s="198"/>
      <c r="B8" s="198"/>
      <c r="C8" s="210" t="s">
        <v>24</v>
      </c>
      <c r="D8" s="211">
        <v>0</v>
      </c>
      <c r="E8" s="211">
        <v>0</v>
      </c>
      <c r="F8" s="211">
        <v>0</v>
      </c>
      <c r="G8" s="211">
        <v>0</v>
      </c>
      <c r="H8" s="211">
        <v>0</v>
      </c>
      <c r="I8" s="211">
        <v>0</v>
      </c>
      <c r="J8" s="211">
        <v>0</v>
      </c>
      <c r="K8" s="211">
        <v>0</v>
      </c>
      <c r="L8" s="211">
        <v>0</v>
      </c>
      <c r="M8" s="211">
        <v>0</v>
      </c>
      <c r="N8" s="211">
        <v>0</v>
      </c>
      <c r="O8" s="211">
        <v>0</v>
      </c>
      <c r="P8" s="211">
        <v>0</v>
      </c>
      <c r="Q8" s="211">
        <v>0</v>
      </c>
      <c r="R8" s="211">
        <v>0</v>
      </c>
      <c r="S8" s="211">
        <v>0</v>
      </c>
      <c r="T8" s="211">
        <v>0</v>
      </c>
      <c r="U8" s="211">
        <v>0</v>
      </c>
      <c r="V8" s="211">
        <v>0</v>
      </c>
      <c r="W8" s="211">
        <v>0</v>
      </c>
      <c r="X8" s="211">
        <v>0</v>
      </c>
      <c r="Y8" s="211">
        <v>0</v>
      </c>
      <c r="Z8" s="211">
        <v>0</v>
      </c>
      <c r="AA8" s="211">
        <v>0</v>
      </c>
      <c r="AB8" s="211">
        <v>0</v>
      </c>
      <c r="AC8" s="211">
        <v>0</v>
      </c>
      <c r="AD8" s="211">
        <v>0</v>
      </c>
      <c r="AE8" s="211">
        <v>0</v>
      </c>
      <c r="AF8" s="211">
        <v>0</v>
      </c>
      <c r="AG8" s="211">
        <v>0</v>
      </c>
      <c r="AH8" s="211">
        <v>0</v>
      </c>
      <c r="AI8" s="211">
        <v>0</v>
      </c>
      <c r="AJ8" s="211">
        <v>0</v>
      </c>
      <c r="AK8" s="211">
        <v>0</v>
      </c>
      <c r="AL8" s="211">
        <v>0</v>
      </c>
      <c r="AM8" s="211">
        <v>0</v>
      </c>
      <c r="AN8" s="200"/>
      <c r="AO8" s="200"/>
      <c r="AP8" s="200"/>
      <c r="AQ8" s="200"/>
    </row>
    <row r="9" spans="1:43" x14ac:dyDescent="0.2">
      <c r="A9" s="198"/>
      <c r="B9" s="361" t="s">
        <v>25</v>
      </c>
      <c r="C9" s="361"/>
      <c r="D9" s="207">
        <f>IF(D1="","",D7*D8)</f>
        <v>0</v>
      </c>
      <c r="E9" s="207">
        <f t="shared" ref="E9:AJ9" si="4">IF(E1="","",E7*E8)</f>
        <v>0</v>
      </c>
      <c r="F9" s="207">
        <f t="shared" si="4"/>
        <v>0</v>
      </c>
      <c r="G9" s="207">
        <f t="shared" si="4"/>
        <v>0</v>
      </c>
      <c r="H9" s="207">
        <f t="shared" si="4"/>
        <v>0</v>
      </c>
      <c r="I9" s="207">
        <f t="shared" si="4"/>
        <v>0</v>
      </c>
      <c r="J9" s="207">
        <f t="shared" si="4"/>
        <v>0</v>
      </c>
      <c r="K9" s="207">
        <f t="shared" si="4"/>
        <v>0</v>
      </c>
      <c r="L9" s="207">
        <f t="shared" si="4"/>
        <v>0</v>
      </c>
      <c r="M9" s="207">
        <f t="shared" si="4"/>
        <v>0</v>
      </c>
      <c r="N9" s="207">
        <f t="shared" si="4"/>
        <v>0</v>
      </c>
      <c r="O9" s="207">
        <f t="shared" si="4"/>
        <v>0</v>
      </c>
      <c r="P9" s="207">
        <f t="shared" si="4"/>
        <v>0</v>
      </c>
      <c r="Q9" s="207">
        <f t="shared" si="4"/>
        <v>0</v>
      </c>
      <c r="R9" s="207">
        <f t="shared" si="4"/>
        <v>0</v>
      </c>
      <c r="S9" s="207">
        <f t="shared" si="4"/>
        <v>0</v>
      </c>
      <c r="T9" s="207">
        <f t="shared" si="4"/>
        <v>0</v>
      </c>
      <c r="U9" s="207">
        <f t="shared" si="4"/>
        <v>0</v>
      </c>
      <c r="V9" s="207">
        <f t="shared" si="4"/>
        <v>0</v>
      </c>
      <c r="W9" s="207">
        <f t="shared" si="4"/>
        <v>0</v>
      </c>
      <c r="X9" s="207">
        <f t="shared" si="4"/>
        <v>0</v>
      </c>
      <c r="Y9" s="207">
        <f t="shared" si="4"/>
        <v>0</v>
      </c>
      <c r="Z9" s="207">
        <f t="shared" si="4"/>
        <v>0</v>
      </c>
      <c r="AA9" s="207">
        <f t="shared" si="4"/>
        <v>0</v>
      </c>
      <c r="AB9" s="207">
        <f t="shared" si="4"/>
        <v>0</v>
      </c>
      <c r="AC9" s="207">
        <f t="shared" si="4"/>
        <v>0</v>
      </c>
      <c r="AD9" s="207">
        <f t="shared" si="4"/>
        <v>0</v>
      </c>
      <c r="AE9" s="207">
        <f t="shared" si="4"/>
        <v>0</v>
      </c>
      <c r="AF9" s="207">
        <f t="shared" si="4"/>
        <v>0</v>
      </c>
      <c r="AG9" s="207">
        <f t="shared" si="4"/>
        <v>0</v>
      </c>
      <c r="AH9" s="207">
        <f t="shared" si="4"/>
        <v>0</v>
      </c>
      <c r="AI9" s="207">
        <f t="shared" si="4"/>
        <v>0</v>
      </c>
      <c r="AJ9" s="207">
        <f t="shared" si="4"/>
        <v>0</v>
      </c>
      <c r="AK9" s="207" t="str">
        <f t="shared" ref="AK9" si="5">IF(AK1="","",AK7*AK8)</f>
        <v/>
      </c>
      <c r="AL9" s="207" t="str">
        <f t="shared" ref="AL9" si="6">IF(AL1="","",AL7*AL8)</f>
        <v/>
      </c>
      <c r="AM9" s="207" t="str">
        <f t="shared" ref="AM9" si="7">IF(AM1="","",AM7*AM8)</f>
        <v/>
      </c>
      <c r="AN9" s="200"/>
      <c r="AO9" s="200"/>
      <c r="AP9" s="200"/>
      <c r="AQ9" s="200"/>
    </row>
    <row r="10" spans="1:43" x14ac:dyDescent="0.2">
      <c r="A10" s="198"/>
      <c r="B10" s="210"/>
      <c r="C10" s="210"/>
      <c r="D10" s="204"/>
      <c r="E10" s="204"/>
      <c r="F10" s="205"/>
      <c r="G10" s="205"/>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0"/>
      <c r="AO10" s="200"/>
      <c r="AP10" s="200"/>
      <c r="AQ10" s="200"/>
    </row>
    <row r="11" spans="1:43" x14ac:dyDescent="0.2">
      <c r="A11" s="198"/>
      <c r="B11" s="198"/>
      <c r="C11" s="210" t="s">
        <v>23</v>
      </c>
      <c r="D11" s="209">
        <v>0</v>
      </c>
      <c r="E11" s="209">
        <v>0</v>
      </c>
      <c r="F11" s="209">
        <v>0</v>
      </c>
      <c r="G11" s="209">
        <v>0</v>
      </c>
      <c r="H11" s="209">
        <v>0</v>
      </c>
      <c r="I11" s="209">
        <v>0</v>
      </c>
      <c r="J11" s="209">
        <v>0</v>
      </c>
      <c r="K11" s="209">
        <v>0</v>
      </c>
      <c r="L11" s="209">
        <v>0</v>
      </c>
      <c r="M11" s="209">
        <v>0</v>
      </c>
      <c r="N11" s="209">
        <v>0</v>
      </c>
      <c r="O11" s="209">
        <v>0</v>
      </c>
      <c r="P11" s="209">
        <v>0</v>
      </c>
      <c r="Q11" s="209">
        <v>0</v>
      </c>
      <c r="R11" s="209">
        <v>0</v>
      </c>
      <c r="S11" s="209">
        <v>0</v>
      </c>
      <c r="T11" s="209">
        <v>0</v>
      </c>
      <c r="U11" s="209">
        <v>0</v>
      </c>
      <c r="V11" s="209">
        <v>0</v>
      </c>
      <c r="W11" s="209">
        <v>0</v>
      </c>
      <c r="X11" s="209">
        <v>0</v>
      </c>
      <c r="Y11" s="209">
        <v>0</v>
      </c>
      <c r="Z11" s="209">
        <v>0</v>
      </c>
      <c r="AA11" s="209">
        <v>0</v>
      </c>
      <c r="AB11" s="209">
        <v>0</v>
      </c>
      <c r="AC11" s="209">
        <v>0</v>
      </c>
      <c r="AD11" s="209">
        <v>0</v>
      </c>
      <c r="AE11" s="209">
        <v>0</v>
      </c>
      <c r="AF11" s="209">
        <v>0</v>
      </c>
      <c r="AG11" s="209">
        <v>0</v>
      </c>
      <c r="AH11" s="209">
        <v>0</v>
      </c>
      <c r="AI11" s="209">
        <v>0</v>
      </c>
      <c r="AJ11" s="209">
        <v>0</v>
      </c>
      <c r="AK11" s="209">
        <v>0</v>
      </c>
      <c r="AL11" s="209">
        <v>0</v>
      </c>
      <c r="AM11" s="209">
        <v>0</v>
      </c>
      <c r="AN11" s="200"/>
      <c r="AO11" s="200"/>
      <c r="AP11" s="200"/>
      <c r="AQ11" s="200"/>
    </row>
    <row r="12" spans="1:43" x14ac:dyDescent="0.2">
      <c r="A12" s="198"/>
      <c r="B12" s="198"/>
      <c r="C12" s="210" t="s">
        <v>24</v>
      </c>
      <c r="D12" s="211">
        <v>0</v>
      </c>
      <c r="E12" s="211">
        <v>0</v>
      </c>
      <c r="F12" s="211">
        <v>0</v>
      </c>
      <c r="G12" s="211">
        <v>0</v>
      </c>
      <c r="H12" s="211">
        <v>0</v>
      </c>
      <c r="I12" s="211">
        <v>0</v>
      </c>
      <c r="J12" s="211">
        <v>0</v>
      </c>
      <c r="K12" s="211">
        <v>0</v>
      </c>
      <c r="L12" s="211">
        <v>0</v>
      </c>
      <c r="M12" s="211">
        <v>0</v>
      </c>
      <c r="N12" s="211">
        <v>0</v>
      </c>
      <c r="O12" s="211">
        <v>0</v>
      </c>
      <c r="P12" s="211">
        <v>0</v>
      </c>
      <c r="Q12" s="211">
        <v>0</v>
      </c>
      <c r="R12" s="211">
        <v>0</v>
      </c>
      <c r="S12" s="211">
        <v>0</v>
      </c>
      <c r="T12" s="211">
        <v>0</v>
      </c>
      <c r="U12" s="211">
        <v>0</v>
      </c>
      <c r="V12" s="211">
        <v>0</v>
      </c>
      <c r="W12" s="211">
        <v>0</v>
      </c>
      <c r="X12" s="211">
        <v>0</v>
      </c>
      <c r="Y12" s="211">
        <v>0</v>
      </c>
      <c r="Z12" s="211">
        <v>0</v>
      </c>
      <c r="AA12" s="211">
        <v>0</v>
      </c>
      <c r="AB12" s="211">
        <v>0</v>
      </c>
      <c r="AC12" s="211">
        <v>0</v>
      </c>
      <c r="AD12" s="211">
        <v>0</v>
      </c>
      <c r="AE12" s="211">
        <v>0</v>
      </c>
      <c r="AF12" s="211">
        <v>0</v>
      </c>
      <c r="AG12" s="211">
        <v>0</v>
      </c>
      <c r="AH12" s="211">
        <v>0</v>
      </c>
      <c r="AI12" s="211">
        <v>0</v>
      </c>
      <c r="AJ12" s="211">
        <v>0</v>
      </c>
      <c r="AK12" s="211">
        <v>0</v>
      </c>
      <c r="AL12" s="211">
        <v>0</v>
      </c>
      <c r="AM12" s="211">
        <v>0</v>
      </c>
      <c r="AN12" s="200"/>
      <c r="AO12" s="200"/>
      <c r="AP12" s="200"/>
      <c r="AQ12" s="200"/>
    </row>
    <row r="13" spans="1:43" x14ac:dyDescent="0.2">
      <c r="A13" s="198"/>
      <c r="B13" s="361" t="s">
        <v>25</v>
      </c>
      <c r="C13" s="361"/>
      <c r="D13" s="207">
        <f>IF(D1="","",D11*D12)</f>
        <v>0</v>
      </c>
      <c r="E13" s="207">
        <f t="shared" ref="E13:AJ13" si="8">IF(E1="","",E11*E12)</f>
        <v>0</v>
      </c>
      <c r="F13" s="207">
        <f t="shared" si="8"/>
        <v>0</v>
      </c>
      <c r="G13" s="207">
        <f t="shared" si="8"/>
        <v>0</v>
      </c>
      <c r="H13" s="207">
        <f t="shared" si="8"/>
        <v>0</v>
      </c>
      <c r="I13" s="207">
        <f t="shared" si="8"/>
        <v>0</v>
      </c>
      <c r="J13" s="207">
        <f t="shared" si="8"/>
        <v>0</v>
      </c>
      <c r="K13" s="207">
        <f t="shared" si="8"/>
        <v>0</v>
      </c>
      <c r="L13" s="207">
        <f t="shared" si="8"/>
        <v>0</v>
      </c>
      <c r="M13" s="207">
        <f t="shared" si="8"/>
        <v>0</v>
      </c>
      <c r="N13" s="207">
        <f t="shared" si="8"/>
        <v>0</v>
      </c>
      <c r="O13" s="207">
        <f t="shared" si="8"/>
        <v>0</v>
      </c>
      <c r="P13" s="207">
        <f t="shared" si="8"/>
        <v>0</v>
      </c>
      <c r="Q13" s="207">
        <f t="shared" si="8"/>
        <v>0</v>
      </c>
      <c r="R13" s="207">
        <f t="shared" si="8"/>
        <v>0</v>
      </c>
      <c r="S13" s="207">
        <f t="shared" si="8"/>
        <v>0</v>
      </c>
      <c r="T13" s="207">
        <f t="shared" si="8"/>
        <v>0</v>
      </c>
      <c r="U13" s="207">
        <f t="shared" si="8"/>
        <v>0</v>
      </c>
      <c r="V13" s="207">
        <f t="shared" si="8"/>
        <v>0</v>
      </c>
      <c r="W13" s="207">
        <f t="shared" si="8"/>
        <v>0</v>
      </c>
      <c r="X13" s="207">
        <f t="shared" si="8"/>
        <v>0</v>
      </c>
      <c r="Y13" s="207">
        <f t="shared" si="8"/>
        <v>0</v>
      </c>
      <c r="Z13" s="207">
        <f t="shared" si="8"/>
        <v>0</v>
      </c>
      <c r="AA13" s="207">
        <f t="shared" si="8"/>
        <v>0</v>
      </c>
      <c r="AB13" s="207">
        <f t="shared" si="8"/>
        <v>0</v>
      </c>
      <c r="AC13" s="207">
        <f t="shared" si="8"/>
        <v>0</v>
      </c>
      <c r="AD13" s="207">
        <f t="shared" si="8"/>
        <v>0</v>
      </c>
      <c r="AE13" s="207">
        <f t="shared" si="8"/>
        <v>0</v>
      </c>
      <c r="AF13" s="207">
        <f t="shared" si="8"/>
        <v>0</v>
      </c>
      <c r="AG13" s="207">
        <f t="shared" si="8"/>
        <v>0</v>
      </c>
      <c r="AH13" s="207">
        <f t="shared" si="8"/>
        <v>0</v>
      </c>
      <c r="AI13" s="207">
        <f t="shared" si="8"/>
        <v>0</v>
      </c>
      <c r="AJ13" s="207">
        <f t="shared" si="8"/>
        <v>0</v>
      </c>
      <c r="AK13" s="207" t="str">
        <f t="shared" ref="AK13" si="9">IF(AK1="","",AK11*AK12)</f>
        <v/>
      </c>
      <c r="AL13" s="207" t="str">
        <f t="shared" ref="AL13" si="10">IF(AL1="","",AL11*AL12)</f>
        <v/>
      </c>
      <c r="AM13" s="207" t="str">
        <f t="shared" ref="AM13" si="11">IF(AM1="","",AM11*AM12)</f>
        <v/>
      </c>
      <c r="AN13" s="200"/>
      <c r="AO13" s="200"/>
      <c r="AP13" s="200"/>
      <c r="AQ13" s="200"/>
    </row>
    <row r="14" spans="1:43" x14ac:dyDescent="0.2">
      <c r="A14" s="198"/>
      <c r="B14" s="210"/>
      <c r="C14" s="210"/>
      <c r="D14" s="204"/>
      <c r="E14" s="204"/>
      <c r="F14" s="204"/>
      <c r="G14" s="204"/>
      <c r="H14" s="204"/>
      <c r="I14" s="204"/>
      <c r="J14" s="204"/>
      <c r="K14" s="204"/>
      <c r="L14" s="204"/>
      <c r="M14" s="204"/>
      <c r="N14" s="204"/>
      <c r="O14" s="204"/>
      <c r="P14" s="204"/>
      <c r="Q14" s="204"/>
      <c r="R14" s="204"/>
      <c r="S14" s="204"/>
      <c r="T14" s="204"/>
      <c r="U14" s="204"/>
      <c r="V14" s="204"/>
      <c r="W14" s="204"/>
      <c r="X14" s="204"/>
      <c r="Y14" s="204"/>
      <c r="Z14" s="204"/>
      <c r="AA14" s="204"/>
      <c r="AB14" s="204"/>
      <c r="AC14" s="204"/>
      <c r="AD14" s="204"/>
      <c r="AE14" s="204"/>
      <c r="AF14" s="204"/>
      <c r="AG14" s="204"/>
      <c r="AH14" s="204"/>
      <c r="AI14" s="204"/>
      <c r="AJ14" s="204"/>
      <c r="AK14" s="204"/>
      <c r="AL14" s="204"/>
      <c r="AM14" s="204"/>
      <c r="AN14" s="200"/>
      <c r="AO14" s="200"/>
      <c r="AP14" s="200"/>
      <c r="AQ14" s="200"/>
    </row>
    <row r="15" spans="1:43" x14ac:dyDescent="0.2">
      <c r="A15" s="198"/>
      <c r="B15" s="198"/>
      <c r="C15" s="210" t="s">
        <v>23</v>
      </c>
      <c r="D15" s="209">
        <v>0</v>
      </c>
      <c r="E15" s="209">
        <v>0</v>
      </c>
      <c r="F15" s="209">
        <v>0</v>
      </c>
      <c r="G15" s="209">
        <v>0</v>
      </c>
      <c r="H15" s="209">
        <v>0</v>
      </c>
      <c r="I15" s="209">
        <v>0</v>
      </c>
      <c r="J15" s="209">
        <v>0</v>
      </c>
      <c r="K15" s="209">
        <v>0</v>
      </c>
      <c r="L15" s="209">
        <v>0</v>
      </c>
      <c r="M15" s="209">
        <v>0</v>
      </c>
      <c r="N15" s="209">
        <v>0</v>
      </c>
      <c r="O15" s="209">
        <v>0</v>
      </c>
      <c r="P15" s="209">
        <v>0</v>
      </c>
      <c r="Q15" s="209">
        <v>0</v>
      </c>
      <c r="R15" s="209">
        <v>0</v>
      </c>
      <c r="S15" s="209">
        <v>0</v>
      </c>
      <c r="T15" s="209">
        <v>0</v>
      </c>
      <c r="U15" s="209">
        <v>0</v>
      </c>
      <c r="V15" s="209">
        <v>0</v>
      </c>
      <c r="W15" s="209">
        <v>0</v>
      </c>
      <c r="X15" s="209">
        <v>0</v>
      </c>
      <c r="Y15" s="209">
        <v>0</v>
      </c>
      <c r="Z15" s="209">
        <v>0</v>
      </c>
      <c r="AA15" s="209">
        <v>0</v>
      </c>
      <c r="AB15" s="209">
        <v>0</v>
      </c>
      <c r="AC15" s="209">
        <v>0</v>
      </c>
      <c r="AD15" s="209">
        <v>0</v>
      </c>
      <c r="AE15" s="209">
        <v>0</v>
      </c>
      <c r="AF15" s="209">
        <v>0</v>
      </c>
      <c r="AG15" s="209">
        <v>0</v>
      </c>
      <c r="AH15" s="209">
        <v>0</v>
      </c>
      <c r="AI15" s="209">
        <v>0</v>
      </c>
      <c r="AJ15" s="209">
        <v>0</v>
      </c>
      <c r="AK15" s="209">
        <v>0</v>
      </c>
      <c r="AL15" s="209">
        <v>0</v>
      </c>
      <c r="AM15" s="209">
        <v>0</v>
      </c>
      <c r="AN15" s="200"/>
      <c r="AO15" s="200"/>
      <c r="AP15" s="200"/>
      <c r="AQ15" s="200"/>
    </row>
    <row r="16" spans="1:43" x14ac:dyDescent="0.2">
      <c r="A16" s="198"/>
      <c r="B16" s="198"/>
      <c r="C16" s="210" t="s">
        <v>24</v>
      </c>
      <c r="D16" s="211">
        <v>0</v>
      </c>
      <c r="E16" s="211">
        <v>0</v>
      </c>
      <c r="F16" s="211">
        <v>0</v>
      </c>
      <c r="G16" s="211">
        <v>0</v>
      </c>
      <c r="H16" s="211">
        <v>0</v>
      </c>
      <c r="I16" s="211">
        <v>0</v>
      </c>
      <c r="J16" s="211">
        <v>0</v>
      </c>
      <c r="K16" s="211">
        <v>0</v>
      </c>
      <c r="L16" s="211">
        <v>0</v>
      </c>
      <c r="M16" s="211">
        <v>0</v>
      </c>
      <c r="N16" s="211">
        <v>0</v>
      </c>
      <c r="O16" s="211">
        <v>0</v>
      </c>
      <c r="P16" s="211">
        <v>0</v>
      </c>
      <c r="Q16" s="211">
        <v>0</v>
      </c>
      <c r="R16" s="211">
        <v>0</v>
      </c>
      <c r="S16" s="211">
        <v>0</v>
      </c>
      <c r="T16" s="211">
        <v>0</v>
      </c>
      <c r="U16" s="211">
        <v>0</v>
      </c>
      <c r="V16" s="211">
        <v>0</v>
      </c>
      <c r="W16" s="211">
        <v>0</v>
      </c>
      <c r="X16" s="211">
        <v>0</v>
      </c>
      <c r="Y16" s="211">
        <v>0</v>
      </c>
      <c r="Z16" s="211">
        <v>0</v>
      </c>
      <c r="AA16" s="211">
        <v>0</v>
      </c>
      <c r="AB16" s="211">
        <v>0</v>
      </c>
      <c r="AC16" s="211">
        <v>0</v>
      </c>
      <c r="AD16" s="211">
        <v>0</v>
      </c>
      <c r="AE16" s="211">
        <v>0</v>
      </c>
      <c r="AF16" s="211">
        <v>0</v>
      </c>
      <c r="AG16" s="211">
        <v>0</v>
      </c>
      <c r="AH16" s="211">
        <v>0</v>
      </c>
      <c r="AI16" s="211">
        <v>0</v>
      </c>
      <c r="AJ16" s="211">
        <v>0</v>
      </c>
      <c r="AK16" s="211">
        <v>0</v>
      </c>
      <c r="AL16" s="211">
        <v>0</v>
      </c>
      <c r="AM16" s="211">
        <v>0</v>
      </c>
      <c r="AN16" s="200"/>
      <c r="AO16" s="200"/>
      <c r="AP16" s="200"/>
      <c r="AQ16" s="200"/>
    </row>
    <row r="17" spans="1:43" x14ac:dyDescent="0.2">
      <c r="A17" s="198"/>
      <c r="B17" s="361" t="s">
        <v>25</v>
      </c>
      <c r="C17" s="361"/>
      <c r="D17" s="207">
        <f>IF(D1="","",D15*D16)</f>
        <v>0</v>
      </c>
      <c r="E17" s="207">
        <f t="shared" ref="E17:AJ17" si="12">IF(E1="","",E15*E16)</f>
        <v>0</v>
      </c>
      <c r="F17" s="207">
        <f t="shared" si="12"/>
        <v>0</v>
      </c>
      <c r="G17" s="207">
        <f t="shared" si="12"/>
        <v>0</v>
      </c>
      <c r="H17" s="207">
        <f t="shared" si="12"/>
        <v>0</v>
      </c>
      <c r="I17" s="207">
        <f t="shared" si="12"/>
        <v>0</v>
      </c>
      <c r="J17" s="207">
        <f t="shared" si="12"/>
        <v>0</v>
      </c>
      <c r="K17" s="207">
        <f t="shared" si="12"/>
        <v>0</v>
      </c>
      <c r="L17" s="207">
        <f t="shared" si="12"/>
        <v>0</v>
      </c>
      <c r="M17" s="207">
        <f t="shared" si="12"/>
        <v>0</v>
      </c>
      <c r="N17" s="207">
        <f t="shared" si="12"/>
        <v>0</v>
      </c>
      <c r="O17" s="207">
        <f t="shared" si="12"/>
        <v>0</v>
      </c>
      <c r="P17" s="207">
        <f t="shared" si="12"/>
        <v>0</v>
      </c>
      <c r="Q17" s="207">
        <f t="shared" si="12"/>
        <v>0</v>
      </c>
      <c r="R17" s="207">
        <f t="shared" si="12"/>
        <v>0</v>
      </c>
      <c r="S17" s="207">
        <f t="shared" si="12"/>
        <v>0</v>
      </c>
      <c r="T17" s="207">
        <f t="shared" si="12"/>
        <v>0</v>
      </c>
      <c r="U17" s="207">
        <f t="shared" si="12"/>
        <v>0</v>
      </c>
      <c r="V17" s="207">
        <f t="shared" si="12"/>
        <v>0</v>
      </c>
      <c r="W17" s="207">
        <f t="shared" si="12"/>
        <v>0</v>
      </c>
      <c r="X17" s="207">
        <f t="shared" si="12"/>
        <v>0</v>
      </c>
      <c r="Y17" s="207">
        <f t="shared" si="12"/>
        <v>0</v>
      </c>
      <c r="Z17" s="207">
        <f t="shared" si="12"/>
        <v>0</v>
      </c>
      <c r="AA17" s="207">
        <f t="shared" si="12"/>
        <v>0</v>
      </c>
      <c r="AB17" s="207">
        <f t="shared" si="12"/>
        <v>0</v>
      </c>
      <c r="AC17" s="207">
        <f t="shared" si="12"/>
        <v>0</v>
      </c>
      <c r="AD17" s="207">
        <f t="shared" si="12"/>
        <v>0</v>
      </c>
      <c r="AE17" s="207">
        <f t="shared" si="12"/>
        <v>0</v>
      </c>
      <c r="AF17" s="207">
        <f t="shared" si="12"/>
        <v>0</v>
      </c>
      <c r="AG17" s="207">
        <f t="shared" si="12"/>
        <v>0</v>
      </c>
      <c r="AH17" s="207">
        <f t="shared" si="12"/>
        <v>0</v>
      </c>
      <c r="AI17" s="207">
        <f t="shared" si="12"/>
        <v>0</v>
      </c>
      <c r="AJ17" s="207">
        <f t="shared" si="12"/>
        <v>0</v>
      </c>
      <c r="AK17" s="207" t="str">
        <f t="shared" ref="AK17" si="13">IF(AK1="","",AK15*AK16)</f>
        <v/>
      </c>
      <c r="AL17" s="207" t="str">
        <f t="shared" ref="AL17" si="14">IF(AL1="","",AL15*AL16)</f>
        <v/>
      </c>
      <c r="AM17" s="207" t="str">
        <f t="shared" ref="AM17" si="15">IF(AM1="","",AM15*AM16)</f>
        <v/>
      </c>
      <c r="AN17" s="200"/>
      <c r="AO17" s="200"/>
      <c r="AP17" s="200"/>
      <c r="AQ17" s="200"/>
    </row>
    <row r="18" spans="1:43" x14ac:dyDescent="0.2">
      <c r="A18" s="198"/>
      <c r="B18" s="210"/>
      <c r="C18" s="210"/>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0"/>
      <c r="AO18" s="200"/>
      <c r="AP18" s="200"/>
      <c r="AQ18" s="200"/>
    </row>
    <row r="19" spans="1:43" x14ac:dyDescent="0.2">
      <c r="A19" s="208" t="s">
        <v>19</v>
      </c>
      <c r="D19" s="204">
        <f>D5+D9+D13+D17</f>
        <v>0</v>
      </c>
      <c r="E19" s="204">
        <f t="shared" ref="E19:AJ19" si="16">E5+E9+E13+E17</f>
        <v>0</v>
      </c>
      <c r="F19" s="204">
        <f t="shared" si="16"/>
        <v>0</v>
      </c>
      <c r="G19" s="204">
        <f t="shared" si="16"/>
        <v>0</v>
      </c>
      <c r="H19" s="204">
        <f t="shared" si="16"/>
        <v>0</v>
      </c>
      <c r="I19" s="204">
        <f t="shared" si="16"/>
        <v>0</v>
      </c>
      <c r="J19" s="204">
        <f t="shared" si="16"/>
        <v>0</v>
      </c>
      <c r="K19" s="204">
        <f t="shared" si="16"/>
        <v>0</v>
      </c>
      <c r="L19" s="204">
        <f t="shared" si="16"/>
        <v>0</v>
      </c>
      <c r="M19" s="204">
        <f t="shared" si="16"/>
        <v>0</v>
      </c>
      <c r="N19" s="204">
        <f t="shared" si="16"/>
        <v>0</v>
      </c>
      <c r="O19" s="204">
        <f t="shared" si="16"/>
        <v>0</v>
      </c>
      <c r="P19" s="204">
        <f t="shared" si="16"/>
        <v>0</v>
      </c>
      <c r="Q19" s="204">
        <f t="shared" si="16"/>
        <v>0</v>
      </c>
      <c r="R19" s="204">
        <f t="shared" si="16"/>
        <v>0</v>
      </c>
      <c r="S19" s="204">
        <f t="shared" si="16"/>
        <v>0</v>
      </c>
      <c r="T19" s="204">
        <f t="shared" si="16"/>
        <v>0</v>
      </c>
      <c r="U19" s="204">
        <f t="shared" si="16"/>
        <v>0</v>
      </c>
      <c r="V19" s="204">
        <f t="shared" si="16"/>
        <v>0</v>
      </c>
      <c r="W19" s="204">
        <f t="shared" si="16"/>
        <v>0</v>
      </c>
      <c r="X19" s="204">
        <f t="shared" si="16"/>
        <v>0</v>
      </c>
      <c r="Y19" s="204">
        <f t="shared" si="16"/>
        <v>0</v>
      </c>
      <c r="Z19" s="204">
        <f t="shared" si="16"/>
        <v>0</v>
      </c>
      <c r="AA19" s="204">
        <f t="shared" si="16"/>
        <v>0</v>
      </c>
      <c r="AB19" s="204">
        <f t="shared" si="16"/>
        <v>0</v>
      </c>
      <c r="AC19" s="204">
        <f t="shared" si="16"/>
        <v>0</v>
      </c>
      <c r="AD19" s="204">
        <f t="shared" si="16"/>
        <v>0</v>
      </c>
      <c r="AE19" s="204">
        <f t="shared" si="16"/>
        <v>0</v>
      </c>
      <c r="AF19" s="204">
        <f t="shared" si="16"/>
        <v>0</v>
      </c>
      <c r="AG19" s="204">
        <f t="shared" si="16"/>
        <v>0</v>
      </c>
      <c r="AH19" s="204">
        <f t="shared" si="16"/>
        <v>0</v>
      </c>
      <c r="AI19" s="204">
        <f t="shared" si="16"/>
        <v>0</v>
      </c>
      <c r="AJ19" s="204">
        <f t="shared" si="16"/>
        <v>0</v>
      </c>
      <c r="AK19" s="204" t="e">
        <f t="shared" ref="AK19:AM19" si="17">AK5+AK9+AK13+AK17</f>
        <v>#VALUE!</v>
      </c>
      <c r="AL19" s="204" t="e">
        <f t="shared" si="17"/>
        <v>#VALUE!</v>
      </c>
      <c r="AM19" s="204" t="e">
        <f t="shared" si="17"/>
        <v>#VALUE!</v>
      </c>
      <c r="AN19" s="200"/>
      <c r="AO19" s="200"/>
      <c r="AP19" s="200"/>
      <c r="AQ19" s="200"/>
    </row>
    <row r="20" spans="1:43" x14ac:dyDescent="0.2">
      <c r="A20" s="208"/>
      <c r="B20" s="213"/>
      <c r="C20" s="213"/>
      <c r="D20" s="204"/>
      <c r="E20" s="204"/>
      <c r="F20" s="204"/>
      <c r="G20" s="204"/>
      <c r="H20" s="204"/>
      <c r="I20" s="204"/>
      <c r="J20" s="204"/>
      <c r="K20" s="204"/>
      <c r="L20" s="204"/>
      <c r="M20" s="204"/>
      <c r="N20" s="204"/>
      <c r="O20" s="204"/>
      <c r="P20" s="204"/>
      <c r="Q20" s="204"/>
      <c r="R20" s="204"/>
      <c r="S20" s="204"/>
      <c r="T20" s="204"/>
      <c r="U20" s="204"/>
      <c r="V20" s="204"/>
      <c r="W20" s="204"/>
      <c r="X20" s="204"/>
      <c r="Y20" s="204"/>
      <c r="Z20" s="204"/>
      <c r="AA20" s="204"/>
      <c r="AB20" s="204"/>
      <c r="AC20" s="204"/>
      <c r="AD20" s="204"/>
      <c r="AE20" s="204"/>
      <c r="AF20" s="204"/>
      <c r="AG20" s="204"/>
      <c r="AH20" s="204"/>
      <c r="AI20" s="204"/>
      <c r="AJ20" s="204"/>
      <c r="AK20" s="204"/>
      <c r="AL20" s="204"/>
      <c r="AM20" s="204"/>
      <c r="AN20" s="200"/>
      <c r="AO20" s="200"/>
      <c r="AP20" s="200"/>
      <c r="AQ20" s="200"/>
    </row>
    <row r="21" spans="1:43" x14ac:dyDescent="0.2">
      <c r="A21" s="198"/>
      <c r="B21" s="198"/>
      <c r="C21" s="210" t="s">
        <v>23</v>
      </c>
      <c r="D21" s="209">
        <v>0</v>
      </c>
      <c r="E21" s="209">
        <v>0</v>
      </c>
      <c r="F21" s="209">
        <v>0</v>
      </c>
      <c r="G21" s="209">
        <v>0</v>
      </c>
      <c r="H21" s="209">
        <v>0</v>
      </c>
      <c r="I21" s="209">
        <v>0</v>
      </c>
      <c r="J21" s="209">
        <v>0</v>
      </c>
      <c r="K21" s="209">
        <v>0</v>
      </c>
      <c r="L21" s="209">
        <v>0</v>
      </c>
      <c r="M21" s="209">
        <v>0</v>
      </c>
      <c r="N21" s="209">
        <v>0</v>
      </c>
      <c r="O21" s="209">
        <v>0</v>
      </c>
      <c r="P21" s="209">
        <v>0</v>
      </c>
      <c r="Q21" s="209">
        <v>0</v>
      </c>
      <c r="R21" s="209">
        <v>0</v>
      </c>
      <c r="S21" s="209">
        <v>0</v>
      </c>
      <c r="T21" s="209">
        <v>0</v>
      </c>
      <c r="U21" s="209">
        <v>0</v>
      </c>
      <c r="V21" s="209">
        <v>0</v>
      </c>
      <c r="W21" s="209">
        <v>0</v>
      </c>
      <c r="X21" s="209">
        <v>0</v>
      </c>
      <c r="Y21" s="209">
        <v>0</v>
      </c>
      <c r="Z21" s="209">
        <v>0</v>
      </c>
      <c r="AA21" s="209">
        <v>0</v>
      </c>
      <c r="AB21" s="209">
        <v>0</v>
      </c>
      <c r="AC21" s="209">
        <v>0</v>
      </c>
      <c r="AD21" s="209">
        <v>0</v>
      </c>
      <c r="AE21" s="209">
        <v>0</v>
      </c>
      <c r="AF21" s="209">
        <v>0</v>
      </c>
      <c r="AG21" s="209">
        <v>0</v>
      </c>
      <c r="AH21" s="209">
        <v>0</v>
      </c>
      <c r="AI21" s="209">
        <v>0</v>
      </c>
      <c r="AJ21" s="209">
        <v>0</v>
      </c>
      <c r="AK21" s="209">
        <v>0</v>
      </c>
      <c r="AL21" s="209">
        <v>0</v>
      </c>
      <c r="AM21" s="209">
        <v>0</v>
      </c>
      <c r="AN21" s="200"/>
      <c r="AO21" s="200"/>
      <c r="AP21" s="200"/>
      <c r="AQ21" s="200"/>
    </row>
    <row r="22" spans="1:43" x14ac:dyDescent="0.2">
      <c r="A22" s="198"/>
      <c r="B22" s="198"/>
      <c r="C22" s="210" t="s">
        <v>24</v>
      </c>
      <c r="D22" s="214">
        <v>0</v>
      </c>
      <c r="E22" s="214">
        <v>0</v>
      </c>
      <c r="F22" s="214">
        <v>0</v>
      </c>
      <c r="G22" s="214">
        <v>0</v>
      </c>
      <c r="H22" s="214">
        <v>0</v>
      </c>
      <c r="I22" s="214">
        <v>0</v>
      </c>
      <c r="J22" s="214">
        <v>0</v>
      </c>
      <c r="K22" s="214">
        <v>0</v>
      </c>
      <c r="L22" s="214">
        <v>0</v>
      </c>
      <c r="M22" s="214">
        <v>0</v>
      </c>
      <c r="N22" s="214">
        <v>0</v>
      </c>
      <c r="O22" s="214">
        <v>0</v>
      </c>
      <c r="P22" s="214">
        <v>0</v>
      </c>
      <c r="Q22" s="214">
        <v>0</v>
      </c>
      <c r="R22" s="214">
        <v>0</v>
      </c>
      <c r="S22" s="214">
        <v>0</v>
      </c>
      <c r="T22" s="214">
        <v>0</v>
      </c>
      <c r="U22" s="214">
        <v>0</v>
      </c>
      <c r="V22" s="214">
        <v>0</v>
      </c>
      <c r="W22" s="214">
        <v>0</v>
      </c>
      <c r="X22" s="214">
        <v>0</v>
      </c>
      <c r="Y22" s="214">
        <v>0</v>
      </c>
      <c r="Z22" s="214">
        <v>0</v>
      </c>
      <c r="AA22" s="214">
        <v>0</v>
      </c>
      <c r="AB22" s="214">
        <v>0</v>
      </c>
      <c r="AC22" s="214">
        <v>0</v>
      </c>
      <c r="AD22" s="214">
        <v>0</v>
      </c>
      <c r="AE22" s="214">
        <v>0</v>
      </c>
      <c r="AF22" s="214">
        <v>0</v>
      </c>
      <c r="AG22" s="214">
        <v>0</v>
      </c>
      <c r="AH22" s="214">
        <v>0</v>
      </c>
      <c r="AI22" s="214">
        <v>0</v>
      </c>
      <c r="AJ22" s="214">
        <v>0</v>
      </c>
      <c r="AK22" s="214">
        <v>0</v>
      </c>
      <c r="AL22" s="214">
        <v>0</v>
      </c>
      <c r="AM22" s="214">
        <v>0</v>
      </c>
      <c r="AN22" s="200"/>
      <c r="AO22" s="200"/>
      <c r="AP22" s="200"/>
      <c r="AQ22" s="200"/>
    </row>
    <row r="23" spans="1:43" x14ac:dyDescent="0.2">
      <c r="A23" s="198"/>
      <c r="B23" s="361" t="s">
        <v>25</v>
      </c>
      <c r="C23" s="361"/>
      <c r="D23" s="207">
        <f>IF(D1="","",D21*D22)</f>
        <v>0</v>
      </c>
      <c r="E23" s="207">
        <f t="shared" ref="E23:AJ23" si="18">IF(E1="","",E21*E22)</f>
        <v>0</v>
      </c>
      <c r="F23" s="207">
        <f t="shared" si="18"/>
        <v>0</v>
      </c>
      <c r="G23" s="207">
        <f t="shared" si="18"/>
        <v>0</v>
      </c>
      <c r="H23" s="207">
        <f t="shared" si="18"/>
        <v>0</v>
      </c>
      <c r="I23" s="207">
        <f t="shared" si="18"/>
        <v>0</v>
      </c>
      <c r="J23" s="207">
        <f t="shared" si="18"/>
        <v>0</v>
      </c>
      <c r="K23" s="207">
        <f t="shared" si="18"/>
        <v>0</v>
      </c>
      <c r="L23" s="207">
        <f t="shared" si="18"/>
        <v>0</v>
      </c>
      <c r="M23" s="207">
        <f t="shared" si="18"/>
        <v>0</v>
      </c>
      <c r="N23" s="207">
        <f t="shared" si="18"/>
        <v>0</v>
      </c>
      <c r="O23" s="207">
        <f t="shared" si="18"/>
        <v>0</v>
      </c>
      <c r="P23" s="207">
        <f t="shared" si="18"/>
        <v>0</v>
      </c>
      <c r="Q23" s="207">
        <f t="shared" si="18"/>
        <v>0</v>
      </c>
      <c r="R23" s="207">
        <f t="shared" si="18"/>
        <v>0</v>
      </c>
      <c r="S23" s="207">
        <f t="shared" si="18"/>
        <v>0</v>
      </c>
      <c r="T23" s="207">
        <f t="shared" si="18"/>
        <v>0</v>
      </c>
      <c r="U23" s="207">
        <f t="shared" si="18"/>
        <v>0</v>
      </c>
      <c r="V23" s="207">
        <f t="shared" si="18"/>
        <v>0</v>
      </c>
      <c r="W23" s="207">
        <f t="shared" si="18"/>
        <v>0</v>
      </c>
      <c r="X23" s="207">
        <f t="shared" si="18"/>
        <v>0</v>
      </c>
      <c r="Y23" s="207">
        <f t="shared" si="18"/>
        <v>0</v>
      </c>
      <c r="Z23" s="207">
        <f t="shared" si="18"/>
        <v>0</v>
      </c>
      <c r="AA23" s="207">
        <f t="shared" si="18"/>
        <v>0</v>
      </c>
      <c r="AB23" s="207">
        <f t="shared" si="18"/>
        <v>0</v>
      </c>
      <c r="AC23" s="207">
        <f t="shared" si="18"/>
        <v>0</v>
      </c>
      <c r="AD23" s="207">
        <f t="shared" si="18"/>
        <v>0</v>
      </c>
      <c r="AE23" s="207">
        <f t="shared" si="18"/>
        <v>0</v>
      </c>
      <c r="AF23" s="207">
        <f t="shared" si="18"/>
        <v>0</v>
      </c>
      <c r="AG23" s="207">
        <f t="shared" si="18"/>
        <v>0</v>
      </c>
      <c r="AH23" s="207">
        <f t="shared" si="18"/>
        <v>0</v>
      </c>
      <c r="AI23" s="207">
        <f t="shared" si="18"/>
        <v>0</v>
      </c>
      <c r="AJ23" s="207">
        <f t="shared" si="18"/>
        <v>0</v>
      </c>
      <c r="AK23" s="207" t="str">
        <f t="shared" ref="AK23" si="19">IF(AK1="","",AK21*AK22)</f>
        <v/>
      </c>
      <c r="AL23" s="207" t="str">
        <f t="shared" ref="AL23" si="20">IF(AL1="","",AL21*AL22)</f>
        <v/>
      </c>
      <c r="AM23" s="207" t="str">
        <f t="shared" ref="AM23" si="21">IF(AM1="","",AM21*AM22)</f>
        <v/>
      </c>
      <c r="AN23" s="200"/>
      <c r="AO23" s="200"/>
      <c r="AP23" s="200"/>
      <c r="AQ23" s="200"/>
    </row>
    <row r="24" spans="1:43" x14ac:dyDescent="0.2">
      <c r="A24" s="198"/>
      <c r="B24" s="210"/>
      <c r="C24" s="210"/>
      <c r="D24" s="204"/>
      <c r="E24" s="204"/>
      <c r="F24" s="215"/>
      <c r="G24" s="204"/>
      <c r="H24" s="204"/>
      <c r="I24" s="204"/>
      <c r="J24" s="204"/>
      <c r="K24" s="204"/>
      <c r="L24" s="204"/>
      <c r="M24" s="204"/>
      <c r="N24" s="204"/>
      <c r="O24" s="204"/>
      <c r="P24" s="204"/>
      <c r="Q24" s="204"/>
      <c r="R24" s="204"/>
      <c r="S24" s="204"/>
      <c r="T24" s="204"/>
      <c r="U24" s="204"/>
      <c r="V24" s="204"/>
      <c r="W24" s="204"/>
      <c r="X24" s="204"/>
      <c r="Y24" s="204"/>
      <c r="Z24" s="204"/>
      <c r="AA24" s="204"/>
      <c r="AB24" s="204"/>
      <c r="AC24" s="204"/>
      <c r="AD24" s="204"/>
      <c r="AE24" s="204"/>
      <c r="AF24" s="204"/>
      <c r="AG24" s="204"/>
      <c r="AH24" s="204"/>
      <c r="AI24" s="204"/>
      <c r="AJ24" s="204"/>
      <c r="AK24" s="204"/>
      <c r="AL24" s="204"/>
      <c r="AM24" s="204"/>
      <c r="AN24" s="200"/>
      <c r="AO24" s="200"/>
      <c r="AP24" s="200"/>
      <c r="AQ24" s="200"/>
    </row>
    <row r="25" spans="1:43" x14ac:dyDescent="0.2">
      <c r="A25" s="198"/>
      <c r="B25" s="198"/>
      <c r="C25" s="210" t="s">
        <v>23</v>
      </c>
      <c r="D25" s="209">
        <v>0</v>
      </c>
      <c r="E25" s="209">
        <v>0</v>
      </c>
      <c r="F25" s="209">
        <v>0</v>
      </c>
      <c r="G25" s="209">
        <v>0</v>
      </c>
      <c r="H25" s="209">
        <v>0</v>
      </c>
      <c r="I25" s="209">
        <v>0</v>
      </c>
      <c r="J25" s="209">
        <v>0</v>
      </c>
      <c r="K25" s="209">
        <v>0</v>
      </c>
      <c r="L25" s="209">
        <v>0</v>
      </c>
      <c r="M25" s="209">
        <v>0</v>
      </c>
      <c r="N25" s="209">
        <v>0</v>
      </c>
      <c r="O25" s="209">
        <v>0</v>
      </c>
      <c r="P25" s="209">
        <v>0</v>
      </c>
      <c r="Q25" s="209">
        <v>0</v>
      </c>
      <c r="R25" s="209">
        <v>0</v>
      </c>
      <c r="S25" s="209">
        <v>0</v>
      </c>
      <c r="T25" s="209">
        <v>0</v>
      </c>
      <c r="U25" s="209">
        <v>0</v>
      </c>
      <c r="V25" s="209">
        <v>0</v>
      </c>
      <c r="W25" s="209">
        <v>0</v>
      </c>
      <c r="X25" s="209">
        <v>0</v>
      </c>
      <c r="Y25" s="209">
        <v>0</v>
      </c>
      <c r="Z25" s="209">
        <v>0</v>
      </c>
      <c r="AA25" s="209">
        <v>0</v>
      </c>
      <c r="AB25" s="209">
        <v>0</v>
      </c>
      <c r="AC25" s="209">
        <v>0</v>
      </c>
      <c r="AD25" s="209">
        <v>0</v>
      </c>
      <c r="AE25" s="209">
        <v>0</v>
      </c>
      <c r="AF25" s="209">
        <v>0</v>
      </c>
      <c r="AG25" s="209">
        <v>0</v>
      </c>
      <c r="AH25" s="209">
        <v>0</v>
      </c>
      <c r="AI25" s="209">
        <v>0</v>
      </c>
      <c r="AJ25" s="209">
        <v>0</v>
      </c>
      <c r="AK25" s="209">
        <v>0</v>
      </c>
      <c r="AL25" s="209">
        <v>0</v>
      </c>
      <c r="AM25" s="209">
        <v>0</v>
      </c>
      <c r="AN25" s="200"/>
      <c r="AO25" s="200"/>
      <c r="AP25" s="200"/>
      <c r="AQ25" s="200"/>
    </row>
    <row r="26" spans="1:43" x14ac:dyDescent="0.2">
      <c r="A26" s="198"/>
      <c r="B26" s="198"/>
      <c r="C26" s="210" t="s">
        <v>24</v>
      </c>
      <c r="D26" s="214">
        <v>0</v>
      </c>
      <c r="E26" s="214">
        <v>0</v>
      </c>
      <c r="F26" s="214">
        <v>0</v>
      </c>
      <c r="G26" s="214">
        <v>0</v>
      </c>
      <c r="H26" s="214">
        <v>0</v>
      </c>
      <c r="I26" s="214">
        <v>0</v>
      </c>
      <c r="J26" s="214">
        <v>0</v>
      </c>
      <c r="K26" s="214">
        <v>0</v>
      </c>
      <c r="L26" s="214">
        <v>0</v>
      </c>
      <c r="M26" s="214">
        <v>0</v>
      </c>
      <c r="N26" s="214">
        <v>0</v>
      </c>
      <c r="O26" s="214">
        <v>0</v>
      </c>
      <c r="P26" s="214">
        <v>0</v>
      </c>
      <c r="Q26" s="214">
        <v>0</v>
      </c>
      <c r="R26" s="214">
        <v>0</v>
      </c>
      <c r="S26" s="214">
        <v>0</v>
      </c>
      <c r="T26" s="214">
        <v>0</v>
      </c>
      <c r="U26" s="214">
        <v>0</v>
      </c>
      <c r="V26" s="214">
        <v>0</v>
      </c>
      <c r="W26" s="214">
        <v>0</v>
      </c>
      <c r="X26" s="214">
        <v>0</v>
      </c>
      <c r="Y26" s="214">
        <v>0</v>
      </c>
      <c r="Z26" s="214">
        <v>0</v>
      </c>
      <c r="AA26" s="214">
        <v>0</v>
      </c>
      <c r="AB26" s="214">
        <v>0</v>
      </c>
      <c r="AC26" s="214">
        <v>0</v>
      </c>
      <c r="AD26" s="214">
        <v>0</v>
      </c>
      <c r="AE26" s="214">
        <v>0</v>
      </c>
      <c r="AF26" s="214">
        <v>0</v>
      </c>
      <c r="AG26" s="214">
        <v>0</v>
      </c>
      <c r="AH26" s="214">
        <v>0</v>
      </c>
      <c r="AI26" s="214">
        <v>0</v>
      </c>
      <c r="AJ26" s="214">
        <v>0</v>
      </c>
      <c r="AK26" s="214">
        <v>0</v>
      </c>
      <c r="AL26" s="214">
        <v>0</v>
      </c>
      <c r="AM26" s="214">
        <v>0</v>
      </c>
      <c r="AN26" s="200"/>
      <c r="AO26" s="200"/>
      <c r="AP26" s="200"/>
      <c r="AQ26" s="200"/>
    </row>
    <row r="27" spans="1:43" x14ac:dyDescent="0.2">
      <c r="A27" s="198"/>
      <c r="B27" s="361" t="s">
        <v>25</v>
      </c>
      <c r="C27" s="361"/>
      <c r="D27" s="207">
        <f>IF(D1="","",D25*D26)</f>
        <v>0</v>
      </c>
      <c r="E27" s="207">
        <f t="shared" ref="E27:AJ27" si="22">IF(E1="","",E25*E26)</f>
        <v>0</v>
      </c>
      <c r="F27" s="207">
        <f t="shared" si="22"/>
        <v>0</v>
      </c>
      <c r="G27" s="207">
        <f t="shared" si="22"/>
        <v>0</v>
      </c>
      <c r="H27" s="207">
        <f t="shared" si="22"/>
        <v>0</v>
      </c>
      <c r="I27" s="207">
        <f t="shared" si="22"/>
        <v>0</v>
      </c>
      <c r="J27" s="207">
        <f t="shared" si="22"/>
        <v>0</v>
      </c>
      <c r="K27" s="207">
        <f t="shared" si="22"/>
        <v>0</v>
      </c>
      <c r="L27" s="207">
        <f t="shared" si="22"/>
        <v>0</v>
      </c>
      <c r="M27" s="207">
        <f t="shared" si="22"/>
        <v>0</v>
      </c>
      <c r="N27" s="207">
        <f t="shared" si="22"/>
        <v>0</v>
      </c>
      <c r="O27" s="207">
        <f t="shared" si="22"/>
        <v>0</v>
      </c>
      <c r="P27" s="207">
        <f t="shared" si="22"/>
        <v>0</v>
      </c>
      <c r="Q27" s="207">
        <f t="shared" si="22"/>
        <v>0</v>
      </c>
      <c r="R27" s="207">
        <f t="shared" si="22"/>
        <v>0</v>
      </c>
      <c r="S27" s="207">
        <f t="shared" si="22"/>
        <v>0</v>
      </c>
      <c r="T27" s="207">
        <f t="shared" si="22"/>
        <v>0</v>
      </c>
      <c r="U27" s="207">
        <f t="shared" si="22"/>
        <v>0</v>
      </c>
      <c r="V27" s="207">
        <f t="shared" si="22"/>
        <v>0</v>
      </c>
      <c r="W27" s="207">
        <f t="shared" si="22"/>
        <v>0</v>
      </c>
      <c r="X27" s="207">
        <f t="shared" si="22"/>
        <v>0</v>
      </c>
      <c r="Y27" s="207">
        <f t="shared" si="22"/>
        <v>0</v>
      </c>
      <c r="Z27" s="207">
        <f t="shared" si="22"/>
        <v>0</v>
      </c>
      <c r="AA27" s="207">
        <f t="shared" si="22"/>
        <v>0</v>
      </c>
      <c r="AB27" s="207">
        <f t="shared" si="22"/>
        <v>0</v>
      </c>
      <c r="AC27" s="207">
        <f t="shared" si="22"/>
        <v>0</v>
      </c>
      <c r="AD27" s="207">
        <f t="shared" si="22"/>
        <v>0</v>
      </c>
      <c r="AE27" s="207">
        <f t="shared" si="22"/>
        <v>0</v>
      </c>
      <c r="AF27" s="207">
        <f t="shared" si="22"/>
        <v>0</v>
      </c>
      <c r="AG27" s="207">
        <f t="shared" si="22"/>
        <v>0</v>
      </c>
      <c r="AH27" s="207">
        <f t="shared" si="22"/>
        <v>0</v>
      </c>
      <c r="AI27" s="207">
        <f t="shared" si="22"/>
        <v>0</v>
      </c>
      <c r="AJ27" s="207">
        <f t="shared" si="22"/>
        <v>0</v>
      </c>
      <c r="AK27" s="207" t="str">
        <f t="shared" ref="AK27" si="23">IF(AK1="","",AK25*AK26)</f>
        <v/>
      </c>
      <c r="AL27" s="207" t="str">
        <f t="shared" ref="AL27" si="24">IF(AL1="","",AL25*AL26)</f>
        <v/>
      </c>
      <c r="AM27" s="207" t="str">
        <f t="shared" ref="AM27" si="25">IF(AM1="","",AM25*AM26)</f>
        <v/>
      </c>
      <c r="AN27" s="200"/>
      <c r="AO27" s="200"/>
      <c r="AP27" s="200"/>
      <c r="AQ27" s="200"/>
    </row>
    <row r="28" spans="1:43" x14ac:dyDescent="0.2">
      <c r="A28" s="198"/>
      <c r="B28" s="210"/>
      <c r="C28" s="210"/>
      <c r="D28" s="204"/>
      <c r="E28" s="204"/>
      <c r="F28" s="204"/>
      <c r="G28" s="204"/>
      <c r="H28" s="204"/>
      <c r="I28" s="204"/>
      <c r="J28" s="204"/>
      <c r="K28" s="204"/>
      <c r="L28" s="204"/>
      <c r="M28" s="204"/>
      <c r="N28" s="204"/>
      <c r="O28" s="204"/>
      <c r="P28" s="204"/>
      <c r="Q28" s="204"/>
      <c r="R28" s="204"/>
      <c r="S28" s="204"/>
      <c r="T28" s="204"/>
      <c r="U28" s="204"/>
      <c r="V28" s="204"/>
      <c r="W28" s="204"/>
      <c r="X28" s="204"/>
      <c r="Y28" s="204"/>
      <c r="Z28" s="204"/>
      <c r="AA28" s="204"/>
      <c r="AB28" s="204"/>
      <c r="AC28" s="204"/>
      <c r="AD28" s="204"/>
      <c r="AE28" s="204"/>
      <c r="AF28" s="204"/>
      <c r="AG28" s="204"/>
      <c r="AH28" s="204"/>
      <c r="AI28" s="204"/>
      <c r="AJ28" s="204"/>
      <c r="AK28" s="204"/>
      <c r="AL28" s="204"/>
      <c r="AM28" s="204"/>
      <c r="AN28" s="200"/>
      <c r="AO28" s="200"/>
      <c r="AP28" s="200"/>
      <c r="AQ28" s="200"/>
    </row>
    <row r="29" spans="1:43" x14ac:dyDescent="0.2">
      <c r="A29" s="208" t="s">
        <v>22</v>
      </c>
      <c r="B29" s="213"/>
      <c r="C29" s="213"/>
      <c r="D29" s="207">
        <f>D23+D27</f>
        <v>0</v>
      </c>
      <c r="E29" s="207">
        <f t="shared" ref="E29:AJ29" si="26">E23+E27</f>
        <v>0</v>
      </c>
      <c r="F29" s="207">
        <f t="shared" si="26"/>
        <v>0</v>
      </c>
      <c r="G29" s="207">
        <f t="shared" si="26"/>
        <v>0</v>
      </c>
      <c r="H29" s="207">
        <f t="shared" si="26"/>
        <v>0</v>
      </c>
      <c r="I29" s="207">
        <f t="shared" si="26"/>
        <v>0</v>
      </c>
      <c r="J29" s="207">
        <f t="shared" si="26"/>
        <v>0</v>
      </c>
      <c r="K29" s="207">
        <f t="shared" si="26"/>
        <v>0</v>
      </c>
      <c r="L29" s="207">
        <f t="shared" si="26"/>
        <v>0</v>
      </c>
      <c r="M29" s="207">
        <f t="shared" si="26"/>
        <v>0</v>
      </c>
      <c r="N29" s="207">
        <f t="shared" si="26"/>
        <v>0</v>
      </c>
      <c r="O29" s="207">
        <f t="shared" si="26"/>
        <v>0</v>
      </c>
      <c r="P29" s="207">
        <f t="shared" si="26"/>
        <v>0</v>
      </c>
      <c r="Q29" s="207">
        <f t="shared" si="26"/>
        <v>0</v>
      </c>
      <c r="R29" s="207">
        <f t="shared" si="26"/>
        <v>0</v>
      </c>
      <c r="S29" s="207">
        <f t="shared" si="26"/>
        <v>0</v>
      </c>
      <c r="T29" s="207">
        <f t="shared" si="26"/>
        <v>0</v>
      </c>
      <c r="U29" s="207">
        <f t="shared" si="26"/>
        <v>0</v>
      </c>
      <c r="V29" s="207">
        <f t="shared" si="26"/>
        <v>0</v>
      </c>
      <c r="W29" s="207">
        <f t="shared" si="26"/>
        <v>0</v>
      </c>
      <c r="X29" s="207">
        <f t="shared" si="26"/>
        <v>0</v>
      </c>
      <c r="Y29" s="207">
        <f t="shared" si="26"/>
        <v>0</v>
      </c>
      <c r="Z29" s="207">
        <f t="shared" si="26"/>
        <v>0</v>
      </c>
      <c r="AA29" s="207">
        <f t="shared" si="26"/>
        <v>0</v>
      </c>
      <c r="AB29" s="207">
        <f t="shared" si="26"/>
        <v>0</v>
      </c>
      <c r="AC29" s="207">
        <f t="shared" si="26"/>
        <v>0</v>
      </c>
      <c r="AD29" s="207">
        <f t="shared" si="26"/>
        <v>0</v>
      </c>
      <c r="AE29" s="207">
        <f t="shared" si="26"/>
        <v>0</v>
      </c>
      <c r="AF29" s="207">
        <f t="shared" si="26"/>
        <v>0</v>
      </c>
      <c r="AG29" s="207">
        <f t="shared" si="26"/>
        <v>0</v>
      </c>
      <c r="AH29" s="207">
        <f t="shared" si="26"/>
        <v>0</v>
      </c>
      <c r="AI29" s="207">
        <f t="shared" si="26"/>
        <v>0</v>
      </c>
      <c r="AJ29" s="207">
        <f t="shared" si="26"/>
        <v>0</v>
      </c>
      <c r="AK29" s="207" t="e">
        <f t="shared" ref="AK29:AM29" si="27">AK23+AK27</f>
        <v>#VALUE!</v>
      </c>
      <c r="AL29" s="207" t="e">
        <f t="shared" si="27"/>
        <v>#VALUE!</v>
      </c>
      <c r="AM29" s="207" t="e">
        <f t="shared" si="27"/>
        <v>#VALUE!</v>
      </c>
      <c r="AN29" s="200"/>
      <c r="AO29" s="200"/>
      <c r="AP29" s="200"/>
      <c r="AQ29" s="200"/>
    </row>
    <row r="30" spans="1:43" x14ac:dyDescent="0.2">
      <c r="A30" s="208"/>
      <c r="B30" s="213"/>
      <c r="C30" s="213"/>
      <c r="D30" s="204"/>
      <c r="E30" s="204"/>
      <c r="F30" s="204"/>
      <c r="G30" s="204"/>
      <c r="H30" s="204"/>
      <c r="I30" s="204"/>
      <c r="J30" s="204"/>
      <c r="K30" s="204"/>
      <c r="L30" s="204"/>
      <c r="M30" s="204"/>
      <c r="N30" s="204"/>
      <c r="O30" s="204"/>
      <c r="P30" s="204"/>
      <c r="Q30" s="204"/>
      <c r="R30" s="204"/>
      <c r="S30" s="204"/>
      <c r="T30" s="204"/>
      <c r="U30" s="204"/>
      <c r="V30" s="204"/>
      <c r="W30" s="204"/>
      <c r="X30" s="204"/>
      <c r="Y30" s="204"/>
      <c r="Z30" s="204"/>
      <c r="AA30" s="204"/>
      <c r="AB30" s="204"/>
      <c r="AC30" s="204"/>
      <c r="AD30" s="204"/>
      <c r="AE30" s="204"/>
      <c r="AF30" s="204"/>
      <c r="AG30" s="204"/>
      <c r="AH30" s="204"/>
      <c r="AI30" s="204"/>
      <c r="AJ30" s="204"/>
      <c r="AK30" s="204"/>
      <c r="AL30" s="204"/>
      <c r="AM30" s="204"/>
      <c r="AN30" s="200"/>
      <c r="AO30" s="200"/>
      <c r="AP30" s="200"/>
      <c r="AQ30" s="200"/>
    </row>
    <row r="31" spans="1:43" x14ac:dyDescent="0.2">
      <c r="A31" s="208"/>
      <c r="B31" s="213"/>
      <c r="C31" s="213"/>
      <c r="D31" s="204"/>
      <c r="E31" s="204"/>
      <c r="F31" s="204"/>
      <c r="G31" s="204"/>
      <c r="H31" s="204"/>
      <c r="I31" s="204"/>
      <c r="J31" s="204"/>
      <c r="K31" s="204"/>
      <c r="L31" s="204"/>
      <c r="M31" s="204"/>
      <c r="N31" s="204"/>
      <c r="O31" s="204"/>
      <c r="P31" s="204"/>
      <c r="Q31" s="204"/>
      <c r="R31" s="204"/>
      <c r="S31" s="204"/>
      <c r="T31" s="204"/>
      <c r="U31" s="204"/>
      <c r="V31" s="204"/>
      <c r="W31" s="204"/>
      <c r="X31" s="204"/>
      <c r="Y31" s="204"/>
      <c r="Z31" s="204"/>
      <c r="AA31" s="204"/>
      <c r="AB31" s="204"/>
      <c r="AC31" s="204"/>
      <c r="AD31" s="204"/>
      <c r="AE31" s="204"/>
      <c r="AF31" s="204"/>
      <c r="AG31" s="204"/>
      <c r="AH31" s="204"/>
      <c r="AI31" s="204"/>
      <c r="AJ31" s="204"/>
      <c r="AK31" s="204"/>
      <c r="AL31" s="204"/>
      <c r="AM31" s="204"/>
      <c r="AN31" s="200"/>
      <c r="AO31" s="200"/>
      <c r="AP31" s="200"/>
      <c r="AQ31" s="200"/>
    </row>
    <row r="32" spans="1:43" hidden="1" x14ac:dyDescent="0.2">
      <c r="A32" s="218"/>
      <c r="B32" s="218"/>
      <c r="C32" s="219" t="s">
        <v>45</v>
      </c>
      <c r="D32" s="220">
        <v>0.35199999999999998</v>
      </c>
      <c r="E32" s="218"/>
      <c r="F32" s="218"/>
      <c r="G32" s="218"/>
      <c r="H32" s="218"/>
      <c r="I32" s="218"/>
      <c r="J32" s="218"/>
      <c r="K32" s="218"/>
      <c r="L32" s="218"/>
      <c r="M32" s="218"/>
      <c r="N32" s="218"/>
      <c r="O32" s="218"/>
      <c r="P32" s="218"/>
      <c r="Q32" s="218"/>
      <c r="R32" s="218"/>
      <c r="S32" s="218"/>
      <c r="T32" s="218"/>
      <c r="U32" s="218"/>
      <c r="V32" s="218"/>
      <c r="W32" s="218"/>
      <c r="X32" s="218"/>
      <c r="Y32" s="218"/>
      <c r="Z32" s="218"/>
      <c r="AA32" s="218"/>
      <c r="AB32" s="218"/>
      <c r="AC32" s="218"/>
      <c r="AD32" s="218"/>
      <c r="AE32" s="218"/>
      <c r="AF32" s="218"/>
      <c r="AG32" s="218"/>
      <c r="AH32" s="218"/>
      <c r="AI32" s="218"/>
      <c r="AJ32" s="218"/>
      <c r="AK32" s="218"/>
      <c r="AL32" s="218"/>
      <c r="AM32" s="218"/>
      <c r="AN32" s="200"/>
      <c r="AO32" s="200"/>
      <c r="AP32" s="200"/>
      <c r="AQ32" s="200"/>
    </row>
    <row r="33" spans="1:43" x14ac:dyDescent="0.2">
      <c r="B33" s="210"/>
      <c r="C33" s="203" t="s">
        <v>26</v>
      </c>
      <c r="D33" s="209">
        <v>0</v>
      </c>
      <c r="E33" s="209">
        <v>0</v>
      </c>
      <c r="F33" s="209">
        <v>0</v>
      </c>
      <c r="G33" s="209">
        <v>0</v>
      </c>
      <c r="H33" s="209">
        <v>0</v>
      </c>
      <c r="I33" s="209">
        <v>0</v>
      </c>
      <c r="J33" s="209">
        <v>0</v>
      </c>
      <c r="K33" s="209">
        <v>0</v>
      </c>
      <c r="L33" s="209">
        <v>0</v>
      </c>
      <c r="M33" s="209">
        <v>0</v>
      </c>
      <c r="N33" s="209">
        <v>0</v>
      </c>
      <c r="O33" s="209">
        <v>0</v>
      </c>
      <c r="P33" s="209">
        <v>0</v>
      </c>
      <c r="Q33" s="209">
        <v>0</v>
      </c>
      <c r="R33" s="209">
        <v>0</v>
      </c>
      <c r="S33" s="209">
        <v>0</v>
      </c>
      <c r="T33" s="209">
        <v>0</v>
      </c>
      <c r="U33" s="209">
        <v>0</v>
      </c>
      <c r="V33" s="209">
        <v>0</v>
      </c>
      <c r="W33" s="209">
        <v>0</v>
      </c>
      <c r="X33" s="209">
        <v>0</v>
      </c>
      <c r="Y33" s="209">
        <v>0</v>
      </c>
      <c r="Z33" s="209">
        <v>0</v>
      </c>
      <c r="AA33" s="209">
        <v>0</v>
      </c>
      <c r="AB33" s="209">
        <v>0</v>
      </c>
      <c r="AC33" s="209">
        <v>0</v>
      </c>
      <c r="AD33" s="209">
        <v>0</v>
      </c>
      <c r="AE33" s="209">
        <v>0</v>
      </c>
      <c r="AF33" s="209">
        <v>0</v>
      </c>
      <c r="AG33" s="209">
        <v>0</v>
      </c>
      <c r="AH33" s="209">
        <v>0</v>
      </c>
      <c r="AI33" s="209">
        <v>0</v>
      </c>
      <c r="AJ33" s="209">
        <v>0</v>
      </c>
      <c r="AK33" s="209">
        <v>0</v>
      </c>
      <c r="AL33" s="209">
        <v>0</v>
      </c>
      <c r="AM33" s="209">
        <v>0</v>
      </c>
      <c r="AN33" s="200"/>
      <c r="AO33" s="200"/>
      <c r="AP33" s="200"/>
      <c r="AQ33" s="200"/>
    </row>
    <row r="34" spans="1:43" x14ac:dyDescent="0.2">
      <c r="B34" s="210"/>
      <c r="C34" s="203" t="s">
        <v>27</v>
      </c>
      <c r="D34" s="211">
        <v>0</v>
      </c>
      <c r="E34" s="211">
        <v>0</v>
      </c>
      <c r="F34" s="211">
        <v>0</v>
      </c>
      <c r="G34" s="211">
        <v>0</v>
      </c>
      <c r="H34" s="211">
        <v>0</v>
      </c>
      <c r="I34" s="211">
        <v>0</v>
      </c>
      <c r="J34" s="211">
        <v>0</v>
      </c>
      <c r="K34" s="211">
        <v>0</v>
      </c>
      <c r="L34" s="211">
        <v>0</v>
      </c>
      <c r="M34" s="211">
        <v>0</v>
      </c>
      <c r="N34" s="211">
        <v>0</v>
      </c>
      <c r="O34" s="211">
        <v>0</v>
      </c>
      <c r="P34" s="211">
        <v>0</v>
      </c>
      <c r="Q34" s="211">
        <v>0</v>
      </c>
      <c r="R34" s="211">
        <v>0</v>
      </c>
      <c r="S34" s="211">
        <v>0</v>
      </c>
      <c r="T34" s="211">
        <v>0</v>
      </c>
      <c r="U34" s="211">
        <v>0</v>
      </c>
      <c r="V34" s="211">
        <v>0</v>
      </c>
      <c r="W34" s="211">
        <v>0</v>
      </c>
      <c r="X34" s="211">
        <v>0</v>
      </c>
      <c r="Y34" s="211">
        <v>0</v>
      </c>
      <c r="Z34" s="211">
        <v>0</v>
      </c>
      <c r="AA34" s="211">
        <v>0</v>
      </c>
      <c r="AB34" s="211">
        <v>0</v>
      </c>
      <c r="AC34" s="211">
        <v>0</v>
      </c>
      <c r="AD34" s="211">
        <v>0</v>
      </c>
      <c r="AE34" s="211">
        <v>0</v>
      </c>
      <c r="AF34" s="211">
        <v>0</v>
      </c>
      <c r="AG34" s="211">
        <v>0</v>
      </c>
      <c r="AH34" s="211">
        <v>0</v>
      </c>
      <c r="AI34" s="211">
        <v>0</v>
      </c>
      <c r="AJ34" s="211">
        <v>0</v>
      </c>
      <c r="AK34" s="211">
        <v>0</v>
      </c>
      <c r="AL34" s="211">
        <v>0</v>
      </c>
      <c r="AM34" s="211">
        <v>0</v>
      </c>
      <c r="AN34" s="200"/>
      <c r="AO34" s="200"/>
      <c r="AP34" s="200"/>
      <c r="AQ34" s="200"/>
    </row>
    <row r="35" spans="1:43" x14ac:dyDescent="0.2">
      <c r="B35" s="210"/>
      <c r="C35" s="221" t="str">
        <f>"Odvody zamestnávateľa "&amp;TEXT(D32,"0,0%")</f>
        <v>Odvody zamestnávateľa 35,2%</v>
      </c>
      <c r="D35" s="207">
        <f t="shared" ref="D35:AJ35" si="28">IF(D9="","",D33*D34*12*$D$32)</f>
        <v>0</v>
      </c>
      <c r="E35" s="207">
        <f t="shared" si="28"/>
        <v>0</v>
      </c>
      <c r="F35" s="207">
        <f t="shared" si="28"/>
        <v>0</v>
      </c>
      <c r="G35" s="207">
        <f t="shared" si="28"/>
        <v>0</v>
      </c>
      <c r="H35" s="207">
        <f t="shared" si="28"/>
        <v>0</v>
      </c>
      <c r="I35" s="207">
        <f t="shared" si="28"/>
        <v>0</v>
      </c>
      <c r="J35" s="207">
        <f t="shared" si="28"/>
        <v>0</v>
      </c>
      <c r="K35" s="207">
        <f t="shared" si="28"/>
        <v>0</v>
      </c>
      <c r="L35" s="207">
        <f t="shared" si="28"/>
        <v>0</v>
      </c>
      <c r="M35" s="207">
        <f t="shared" si="28"/>
        <v>0</v>
      </c>
      <c r="N35" s="207">
        <f t="shared" si="28"/>
        <v>0</v>
      </c>
      <c r="O35" s="207">
        <f t="shared" si="28"/>
        <v>0</v>
      </c>
      <c r="P35" s="207">
        <f t="shared" si="28"/>
        <v>0</v>
      </c>
      <c r="Q35" s="207">
        <f t="shared" si="28"/>
        <v>0</v>
      </c>
      <c r="R35" s="207">
        <f t="shared" si="28"/>
        <v>0</v>
      </c>
      <c r="S35" s="207">
        <f t="shared" si="28"/>
        <v>0</v>
      </c>
      <c r="T35" s="207">
        <f t="shared" si="28"/>
        <v>0</v>
      </c>
      <c r="U35" s="207">
        <f t="shared" si="28"/>
        <v>0</v>
      </c>
      <c r="V35" s="207">
        <f t="shared" si="28"/>
        <v>0</v>
      </c>
      <c r="W35" s="207">
        <f t="shared" si="28"/>
        <v>0</v>
      </c>
      <c r="X35" s="207">
        <f t="shared" si="28"/>
        <v>0</v>
      </c>
      <c r="Y35" s="207">
        <f t="shared" si="28"/>
        <v>0</v>
      </c>
      <c r="Z35" s="207">
        <f t="shared" si="28"/>
        <v>0</v>
      </c>
      <c r="AA35" s="207">
        <f t="shared" si="28"/>
        <v>0</v>
      </c>
      <c r="AB35" s="207">
        <f t="shared" si="28"/>
        <v>0</v>
      </c>
      <c r="AC35" s="207">
        <f t="shared" si="28"/>
        <v>0</v>
      </c>
      <c r="AD35" s="207">
        <f t="shared" si="28"/>
        <v>0</v>
      </c>
      <c r="AE35" s="207">
        <f t="shared" si="28"/>
        <v>0</v>
      </c>
      <c r="AF35" s="207">
        <f t="shared" si="28"/>
        <v>0</v>
      </c>
      <c r="AG35" s="207">
        <f t="shared" si="28"/>
        <v>0</v>
      </c>
      <c r="AH35" s="207">
        <f t="shared" si="28"/>
        <v>0</v>
      </c>
      <c r="AI35" s="207">
        <f t="shared" si="28"/>
        <v>0</v>
      </c>
      <c r="AJ35" s="207">
        <f t="shared" si="28"/>
        <v>0</v>
      </c>
      <c r="AK35" s="207" t="str">
        <f t="shared" ref="AK35:AM35" si="29">IF(AK9="","",AK33*AK34*12*$D$32)</f>
        <v/>
      </c>
      <c r="AL35" s="207" t="str">
        <f t="shared" si="29"/>
        <v/>
      </c>
      <c r="AM35" s="207" t="str">
        <f t="shared" si="29"/>
        <v/>
      </c>
      <c r="AN35" s="200"/>
      <c r="AO35" s="200"/>
      <c r="AP35" s="200"/>
      <c r="AQ35" s="200"/>
    </row>
    <row r="36" spans="1:43" x14ac:dyDescent="0.2">
      <c r="B36" s="210"/>
      <c r="C36" s="221"/>
      <c r="D36" s="204"/>
      <c r="E36" s="204"/>
      <c r="F36" s="212"/>
      <c r="G36" s="204"/>
      <c r="H36" s="204"/>
      <c r="I36" s="204"/>
      <c r="J36" s="204"/>
      <c r="K36" s="204"/>
      <c r="L36" s="204"/>
      <c r="M36" s="204"/>
      <c r="N36" s="204"/>
      <c r="O36" s="204"/>
      <c r="P36" s="204"/>
      <c r="Q36" s="204"/>
      <c r="R36" s="204"/>
      <c r="S36" s="204"/>
      <c r="T36" s="204"/>
      <c r="U36" s="204"/>
      <c r="V36" s="204"/>
      <c r="W36" s="204"/>
      <c r="X36" s="204"/>
      <c r="Y36" s="204"/>
      <c r="Z36" s="204"/>
      <c r="AA36" s="204"/>
      <c r="AB36" s="204"/>
      <c r="AC36" s="204"/>
      <c r="AD36" s="204"/>
      <c r="AE36" s="204"/>
      <c r="AF36" s="204"/>
      <c r="AG36" s="204"/>
      <c r="AH36" s="204"/>
      <c r="AI36" s="204"/>
      <c r="AJ36" s="204"/>
      <c r="AK36" s="204"/>
      <c r="AL36" s="204"/>
      <c r="AM36" s="204"/>
      <c r="AN36" s="200"/>
      <c r="AO36" s="200"/>
      <c r="AP36" s="200"/>
      <c r="AQ36" s="200"/>
    </row>
    <row r="37" spans="1:43" x14ac:dyDescent="0.2">
      <c r="A37" s="208" t="s">
        <v>20</v>
      </c>
      <c r="B37" s="213"/>
      <c r="C37" s="213"/>
      <c r="D37" s="207">
        <f>((D33*D34)*12)*1.352</f>
        <v>0</v>
      </c>
      <c r="E37" s="207">
        <f t="shared" ref="E37:AJ37" si="30">((E33*E34)*12)*1.352</f>
        <v>0</v>
      </c>
      <c r="F37" s="207">
        <f t="shared" si="30"/>
        <v>0</v>
      </c>
      <c r="G37" s="207">
        <f t="shared" si="30"/>
        <v>0</v>
      </c>
      <c r="H37" s="207">
        <f t="shared" si="30"/>
        <v>0</v>
      </c>
      <c r="I37" s="207">
        <f t="shared" si="30"/>
        <v>0</v>
      </c>
      <c r="J37" s="207">
        <f t="shared" si="30"/>
        <v>0</v>
      </c>
      <c r="K37" s="207">
        <f t="shared" si="30"/>
        <v>0</v>
      </c>
      <c r="L37" s="207">
        <f t="shared" si="30"/>
        <v>0</v>
      </c>
      <c r="M37" s="207">
        <f t="shared" si="30"/>
        <v>0</v>
      </c>
      <c r="N37" s="207">
        <f t="shared" si="30"/>
        <v>0</v>
      </c>
      <c r="O37" s="207">
        <f t="shared" si="30"/>
        <v>0</v>
      </c>
      <c r="P37" s="207">
        <f t="shared" si="30"/>
        <v>0</v>
      </c>
      <c r="Q37" s="207">
        <f t="shared" si="30"/>
        <v>0</v>
      </c>
      <c r="R37" s="207">
        <f t="shared" si="30"/>
        <v>0</v>
      </c>
      <c r="S37" s="207">
        <f t="shared" si="30"/>
        <v>0</v>
      </c>
      <c r="T37" s="207">
        <f t="shared" si="30"/>
        <v>0</v>
      </c>
      <c r="U37" s="207">
        <f t="shared" si="30"/>
        <v>0</v>
      </c>
      <c r="V37" s="207">
        <f t="shared" si="30"/>
        <v>0</v>
      </c>
      <c r="W37" s="207">
        <f t="shared" si="30"/>
        <v>0</v>
      </c>
      <c r="X37" s="207">
        <f t="shared" si="30"/>
        <v>0</v>
      </c>
      <c r="Y37" s="207">
        <f t="shared" si="30"/>
        <v>0</v>
      </c>
      <c r="Z37" s="207">
        <f t="shared" si="30"/>
        <v>0</v>
      </c>
      <c r="AA37" s="207">
        <f t="shared" si="30"/>
        <v>0</v>
      </c>
      <c r="AB37" s="207">
        <f t="shared" si="30"/>
        <v>0</v>
      </c>
      <c r="AC37" s="207">
        <f t="shared" si="30"/>
        <v>0</v>
      </c>
      <c r="AD37" s="207">
        <f t="shared" si="30"/>
        <v>0</v>
      </c>
      <c r="AE37" s="207">
        <f t="shared" si="30"/>
        <v>0</v>
      </c>
      <c r="AF37" s="207">
        <f t="shared" si="30"/>
        <v>0</v>
      </c>
      <c r="AG37" s="207">
        <f t="shared" si="30"/>
        <v>0</v>
      </c>
      <c r="AH37" s="207">
        <f t="shared" si="30"/>
        <v>0</v>
      </c>
      <c r="AI37" s="207">
        <f t="shared" si="30"/>
        <v>0</v>
      </c>
      <c r="AJ37" s="207">
        <f t="shared" si="30"/>
        <v>0</v>
      </c>
      <c r="AK37" s="207">
        <f t="shared" ref="AK37:AM37" si="31">((AK33*AK34)*12)*1.352</f>
        <v>0</v>
      </c>
      <c r="AL37" s="207">
        <f t="shared" si="31"/>
        <v>0</v>
      </c>
      <c r="AM37" s="207">
        <f t="shared" si="31"/>
        <v>0</v>
      </c>
      <c r="AN37" s="200"/>
      <c r="AO37" s="200"/>
      <c r="AP37" s="200"/>
      <c r="AQ37" s="200"/>
    </row>
    <row r="38" spans="1:43" x14ac:dyDescent="0.2">
      <c r="A38" s="208"/>
      <c r="B38" s="213"/>
      <c r="C38" s="213"/>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4"/>
      <c r="AE38" s="204"/>
      <c r="AF38" s="204"/>
      <c r="AG38" s="204"/>
      <c r="AH38" s="204"/>
      <c r="AI38" s="204"/>
      <c r="AJ38" s="204"/>
      <c r="AK38" s="204"/>
      <c r="AL38" s="204"/>
      <c r="AM38" s="204"/>
      <c r="AN38" s="200"/>
      <c r="AO38" s="200"/>
      <c r="AP38" s="200"/>
      <c r="AQ38" s="200"/>
    </row>
    <row r="39" spans="1:43" s="2" customFormat="1" ht="16.5" x14ac:dyDescent="0.3">
      <c r="A39" s="250" t="s">
        <v>21</v>
      </c>
      <c r="B39" s="251"/>
      <c r="C39" s="251"/>
      <c r="D39" s="202">
        <v>0</v>
      </c>
      <c r="E39" s="202">
        <v>0</v>
      </c>
      <c r="F39" s="202">
        <v>0</v>
      </c>
      <c r="G39" s="202">
        <v>0</v>
      </c>
      <c r="H39" s="202">
        <v>0</v>
      </c>
      <c r="I39" s="202">
        <v>0</v>
      </c>
      <c r="J39" s="202">
        <v>0</v>
      </c>
      <c r="K39" s="202">
        <v>0</v>
      </c>
      <c r="L39" s="202">
        <v>0</v>
      </c>
      <c r="M39" s="202">
        <v>0</v>
      </c>
      <c r="N39" s="202">
        <v>0</v>
      </c>
      <c r="O39" s="202">
        <v>0</v>
      </c>
      <c r="P39" s="202">
        <v>0</v>
      </c>
      <c r="Q39" s="202">
        <v>0</v>
      </c>
      <c r="R39" s="202">
        <v>0</v>
      </c>
      <c r="S39" s="202">
        <v>0</v>
      </c>
      <c r="T39" s="202">
        <v>0</v>
      </c>
      <c r="U39" s="202">
        <v>0</v>
      </c>
      <c r="V39" s="202">
        <v>0</v>
      </c>
      <c r="W39" s="202">
        <v>0</v>
      </c>
      <c r="X39" s="202">
        <v>0</v>
      </c>
      <c r="Y39" s="202">
        <v>0</v>
      </c>
      <c r="Z39" s="202">
        <v>0</v>
      </c>
      <c r="AA39" s="202">
        <v>0</v>
      </c>
      <c r="AB39" s="202">
        <v>0</v>
      </c>
      <c r="AC39" s="202">
        <v>0</v>
      </c>
      <c r="AD39" s="202">
        <v>0</v>
      </c>
      <c r="AE39" s="202">
        <v>0</v>
      </c>
      <c r="AF39" s="202">
        <v>0</v>
      </c>
      <c r="AG39" s="202">
        <v>0</v>
      </c>
      <c r="AH39" s="202">
        <v>0</v>
      </c>
      <c r="AI39" s="202">
        <v>0</v>
      </c>
      <c r="AJ39" s="202">
        <v>0</v>
      </c>
      <c r="AK39" s="202">
        <v>0</v>
      </c>
      <c r="AL39" s="202">
        <v>0</v>
      </c>
      <c r="AM39" s="202">
        <v>0</v>
      </c>
      <c r="AN39" s="252">
        <v>0</v>
      </c>
      <c r="AO39" s="252">
        <v>0</v>
      </c>
      <c r="AP39" s="252">
        <v>0</v>
      </c>
      <c r="AQ39" s="252">
        <v>0</v>
      </c>
    </row>
    <row r="40" spans="1:43" x14ac:dyDescent="0.2">
      <c r="D40" s="204"/>
      <c r="E40" s="204"/>
      <c r="F40" s="222"/>
      <c r="G40" s="222"/>
      <c r="H40" s="222"/>
      <c r="I40" s="222"/>
      <c r="J40" s="222"/>
      <c r="K40" s="222"/>
      <c r="L40" s="222"/>
      <c r="M40" s="222"/>
      <c r="N40" s="222"/>
      <c r="O40" s="222"/>
      <c r="P40" s="222"/>
      <c r="Q40" s="222"/>
      <c r="R40" s="222"/>
      <c r="S40" s="222"/>
      <c r="T40" s="222"/>
      <c r="U40" s="222"/>
      <c r="V40" s="222"/>
      <c r="W40" s="222"/>
      <c r="X40" s="222"/>
      <c r="Y40" s="222"/>
      <c r="Z40" s="222"/>
      <c r="AA40" s="222"/>
      <c r="AB40" s="222"/>
      <c r="AC40" s="222"/>
      <c r="AD40" s="222"/>
      <c r="AE40" s="222"/>
      <c r="AF40" s="222"/>
      <c r="AG40" s="222"/>
      <c r="AH40" s="222"/>
      <c r="AI40" s="222"/>
      <c r="AJ40" s="222"/>
      <c r="AK40" s="222"/>
      <c r="AL40" s="222"/>
      <c r="AM40" s="222"/>
      <c r="AN40" s="200"/>
      <c r="AO40" s="200"/>
      <c r="AP40" s="200"/>
      <c r="AQ40" s="200"/>
    </row>
    <row r="41" spans="1:43" x14ac:dyDescent="0.2">
      <c r="A41" s="208" t="s">
        <v>99</v>
      </c>
      <c r="B41" s="213"/>
      <c r="C41" s="213"/>
      <c r="D41" s="202">
        <v>0</v>
      </c>
      <c r="E41" s="202">
        <v>0</v>
      </c>
      <c r="F41" s="202">
        <v>0</v>
      </c>
      <c r="G41" s="202">
        <v>0</v>
      </c>
      <c r="H41" s="202">
        <v>0</v>
      </c>
      <c r="I41" s="202">
        <v>0</v>
      </c>
      <c r="J41" s="202">
        <v>0</v>
      </c>
      <c r="K41" s="202">
        <v>0</v>
      </c>
      <c r="L41" s="202">
        <v>0</v>
      </c>
      <c r="M41" s="202">
        <v>0</v>
      </c>
      <c r="N41" s="202">
        <v>0</v>
      </c>
      <c r="O41" s="202">
        <v>0</v>
      </c>
      <c r="P41" s="202">
        <v>0</v>
      </c>
      <c r="Q41" s="202">
        <v>0</v>
      </c>
      <c r="R41" s="202">
        <v>0</v>
      </c>
      <c r="S41" s="202">
        <v>0</v>
      </c>
      <c r="T41" s="202">
        <v>0</v>
      </c>
      <c r="U41" s="202">
        <v>0</v>
      </c>
      <c r="V41" s="202">
        <v>0</v>
      </c>
      <c r="W41" s="202">
        <v>0</v>
      </c>
      <c r="X41" s="202">
        <v>0</v>
      </c>
      <c r="Y41" s="202">
        <v>0</v>
      </c>
      <c r="Z41" s="202">
        <v>0</v>
      </c>
      <c r="AA41" s="202">
        <v>0</v>
      </c>
      <c r="AB41" s="202">
        <v>0</v>
      </c>
      <c r="AC41" s="202">
        <v>0</v>
      </c>
      <c r="AD41" s="202">
        <v>0</v>
      </c>
      <c r="AE41" s="202">
        <v>0</v>
      </c>
      <c r="AF41" s="202">
        <v>0</v>
      </c>
      <c r="AG41" s="202">
        <v>0</v>
      </c>
      <c r="AH41" s="202">
        <v>0</v>
      </c>
      <c r="AI41" s="202">
        <v>0</v>
      </c>
      <c r="AJ41" s="202">
        <v>0</v>
      </c>
      <c r="AK41" s="202">
        <v>0</v>
      </c>
      <c r="AL41" s="202">
        <v>0</v>
      </c>
      <c r="AM41" s="202">
        <v>0</v>
      </c>
      <c r="AN41" s="200"/>
      <c r="AO41" s="200"/>
      <c r="AP41" s="200"/>
      <c r="AQ41" s="200"/>
    </row>
    <row r="42" spans="1:43" x14ac:dyDescent="0.2">
      <c r="D42" s="204"/>
      <c r="E42" s="204"/>
      <c r="F42" s="222"/>
      <c r="G42" s="222"/>
      <c r="H42" s="222"/>
      <c r="I42" s="222"/>
      <c r="J42" s="222"/>
      <c r="K42" s="222"/>
      <c r="L42" s="222"/>
      <c r="M42" s="222"/>
      <c r="N42" s="222"/>
      <c r="O42" s="222"/>
      <c r="P42" s="222"/>
      <c r="Q42" s="222"/>
      <c r="R42" s="222"/>
      <c r="S42" s="222"/>
      <c r="T42" s="222"/>
      <c r="U42" s="222"/>
      <c r="V42" s="222"/>
      <c r="W42" s="222"/>
      <c r="X42" s="222"/>
      <c r="Y42" s="222"/>
      <c r="Z42" s="222"/>
      <c r="AA42" s="222"/>
      <c r="AB42" s="222"/>
      <c r="AC42" s="222"/>
      <c r="AD42" s="222"/>
      <c r="AE42" s="222"/>
      <c r="AF42" s="222"/>
      <c r="AG42" s="222"/>
      <c r="AH42" s="222"/>
      <c r="AI42" s="222"/>
      <c r="AJ42" s="222"/>
      <c r="AK42" s="222"/>
      <c r="AL42" s="222"/>
      <c r="AM42" s="222"/>
      <c r="AN42" s="200"/>
      <c r="AO42" s="200"/>
      <c r="AP42" s="200"/>
      <c r="AQ42" s="200"/>
    </row>
    <row r="43" spans="1:43" x14ac:dyDescent="0.2">
      <c r="A43" s="216" t="s">
        <v>55</v>
      </c>
      <c r="B43" s="201"/>
      <c r="C43" s="201"/>
      <c r="D43" s="202">
        <v>0</v>
      </c>
      <c r="E43" s="202">
        <v>0</v>
      </c>
      <c r="F43" s="202">
        <v>0</v>
      </c>
      <c r="G43" s="202">
        <v>0</v>
      </c>
      <c r="H43" s="202">
        <v>0</v>
      </c>
      <c r="I43" s="202">
        <v>0</v>
      </c>
      <c r="J43" s="202">
        <v>0</v>
      </c>
      <c r="K43" s="202">
        <v>0</v>
      </c>
      <c r="L43" s="202">
        <v>0</v>
      </c>
      <c r="M43" s="202">
        <v>0</v>
      </c>
      <c r="N43" s="202">
        <v>0</v>
      </c>
      <c r="O43" s="202">
        <v>0</v>
      </c>
      <c r="P43" s="202">
        <v>0</v>
      </c>
      <c r="Q43" s="202">
        <v>0</v>
      </c>
      <c r="R43" s="202">
        <v>0</v>
      </c>
      <c r="S43" s="202">
        <v>0</v>
      </c>
      <c r="T43" s="202">
        <v>0</v>
      </c>
      <c r="U43" s="202">
        <v>0</v>
      </c>
      <c r="V43" s="202">
        <v>0</v>
      </c>
      <c r="W43" s="202">
        <v>0</v>
      </c>
      <c r="X43" s="202">
        <v>0</v>
      </c>
      <c r="Y43" s="202">
        <v>0</v>
      </c>
      <c r="Z43" s="202">
        <v>0</v>
      </c>
      <c r="AA43" s="202">
        <v>0</v>
      </c>
      <c r="AB43" s="202">
        <v>0</v>
      </c>
      <c r="AC43" s="202">
        <v>0</v>
      </c>
      <c r="AD43" s="202">
        <v>0</v>
      </c>
      <c r="AE43" s="202">
        <v>0</v>
      </c>
      <c r="AF43" s="202">
        <v>0</v>
      </c>
      <c r="AG43" s="202">
        <v>0</v>
      </c>
      <c r="AH43" s="202">
        <v>0</v>
      </c>
      <c r="AI43" s="202">
        <v>0</v>
      </c>
      <c r="AJ43" s="202">
        <v>0</v>
      </c>
      <c r="AK43" s="202">
        <v>0</v>
      </c>
      <c r="AL43" s="202">
        <v>0</v>
      </c>
      <c r="AM43" s="202">
        <v>0</v>
      </c>
      <c r="AN43" s="200"/>
      <c r="AO43" s="200"/>
      <c r="AP43" s="200"/>
      <c r="AQ43" s="200"/>
    </row>
    <row r="44" spans="1:43" x14ac:dyDescent="0.2">
      <c r="D44" s="204"/>
      <c r="E44" s="204"/>
      <c r="F44" s="204"/>
      <c r="G44" s="204"/>
      <c r="H44" s="204"/>
      <c r="I44" s="204"/>
      <c r="J44" s="204"/>
      <c r="K44" s="204"/>
      <c r="L44" s="204"/>
      <c r="M44" s="204"/>
      <c r="N44" s="204"/>
      <c r="O44" s="204"/>
      <c r="P44" s="204"/>
      <c r="Q44" s="204"/>
      <c r="R44" s="204"/>
      <c r="S44" s="204"/>
      <c r="T44" s="204"/>
      <c r="U44" s="204"/>
      <c r="V44" s="204"/>
      <c r="W44" s="204"/>
      <c r="X44" s="204"/>
      <c r="Y44" s="204"/>
      <c r="Z44" s="204"/>
      <c r="AA44" s="204"/>
      <c r="AB44" s="204"/>
      <c r="AC44" s="204"/>
      <c r="AD44" s="204"/>
      <c r="AE44" s="204"/>
      <c r="AF44" s="204"/>
      <c r="AG44" s="204"/>
      <c r="AH44" s="204"/>
      <c r="AI44" s="204"/>
      <c r="AJ44" s="204"/>
      <c r="AK44" s="204"/>
      <c r="AL44" s="204"/>
      <c r="AM44" s="204"/>
      <c r="AN44" s="200"/>
      <c r="AO44" s="200"/>
      <c r="AP44" s="200"/>
      <c r="AQ44" s="200"/>
    </row>
    <row r="45" spans="1:43" x14ac:dyDescent="0.2">
      <c r="A45" s="216" t="s">
        <v>56</v>
      </c>
      <c r="B45" s="206"/>
      <c r="C45" s="206"/>
      <c r="D45" s="202">
        <v>0</v>
      </c>
      <c r="E45" s="202">
        <v>0</v>
      </c>
      <c r="F45" s="202">
        <v>0</v>
      </c>
      <c r="G45" s="202">
        <v>0</v>
      </c>
      <c r="H45" s="202">
        <v>0</v>
      </c>
      <c r="I45" s="202">
        <v>0</v>
      </c>
      <c r="J45" s="202">
        <v>0</v>
      </c>
      <c r="K45" s="202">
        <v>0</v>
      </c>
      <c r="L45" s="202">
        <v>0</v>
      </c>
      <c r="M45" s="202">
        <v>0</v>
      </c>
      <c r="N45" s="202">
        <v>0</v>
      </c>
      <c r="O45" s="202">
        <v>0</v>
      </c>
      <c r="P45" s="202">
        <v>0</v>
      </c>
      <c r="Q45" s="202">
        <v>0</v>
      </c>
      <c r="R45" s="202">
        <v>0</v>
      </c>
      <c r="S45" s="202">
        <v>0</v>
      </c>
      <c r="T45" s="202">
        <v>0</v>
      </c>
      <c r="U45" s="202">
        <v>0</v>
      </c>
      <c r="V45" s="202">
        <v>0</v>
      </c>
      <c r="W45" s="202">
        <v>0</v>
      </c>
      <c r="X45" s="202">
        <v>0</v>
      </c>
      <c r="Y45" s="202">
        <v>0</v>
      </c>
      <c r="Z45" s="202">
        <v>0</v>
      </c>
      <c r="AA45" s="202">
        <v>0</v>
      </c>
      <c r="AB45" s="202">
        <v>0</v>
      </c>
      <c r="AC45" s="202">
        <v>0</v>
      </c>
      <c r="AD45" s="202">
        <v>0</v>
      </c>
      <c r="AE45" s="202">
        <v>0</v>
      </c>
      <c r="AF45" s="202">
        <v>0</v>
      </c>
      <c r="AG45" s="202">
        <v>0</v>
      </c>
      <c r="AH45" s="202">
        <v>0</v>
      </c>
      <c r="AI45" s="202">
        <v>0</v>
      </c>
      <c r="AJ45" s="202">
        <v>0</v>
      </c>
      <c r="AK45" s="202">
        <v>0</v>
      </c>
      <c r="AL45" s="202">
        <v>0</v>
      </c>
      <c r="AM45" s="202">
        <v>0</v>
      </c>
      <c r="AN45" s="200"/>
      <c r="AO45" s="200"/>
      <c r="AP45" s="200"/>
      <c r="AQ45" s="200"/>
    </row>
    <row r="46" spans="1:43" x14ac:dyDescent="0.2">
      <c r="D46" s="204"/>
      <c r="E46" s="204"/>
      <c r="F46" s="204"/>
      <c r="G46" s="204"/>
      <c r="H46" s="204"/>
      <c r="I46" s="204"/>
      <c r="J46" s="204"/>
      <c r="K46" s="204"/>
      <c r="L46" s="204"/>
      <c r="M46" s="204"/>
      <c r="N46" s="204"/>
      <c r="O46" s="204"/>
      <c r="P46" s="204"/>
      <c r="Q46" s="204"/>
      <c r="R46" s="204"/>
      <c r="S46" s="204"/>
      <c r="T46" s="204"/>
      <c r="U46" s="204"/>
      <c r="V46" s="204"/>
      <c r="W46" s="204"/>
      <c r="X46" s="204"/>
      <c r="Y46" s="204"/>
      <c r="Z46" s="204"/>
      <c r="AA46" s="204"/>
      <c r="AB46" s="204"/>
      <c r="AC46" s="204"/>
      <c r="AD46" s="204"/>
      <c r="AE46" s="204"/>
      <c r="AF46" s="204"/>
      <c r="AG46" s="204"/>
      <c r="AH46" s="204"/>
      <c r="AI46" s="204"/>
      <c r="AJ46" s="204"/>
      <c r="AK46" s="204"/>
      <c r="AL46" s="204"/>
      <c r="AM46" s="204"/>
      <c r="AN46" s="200"/>
      <c r="AO46" s="200"/>
      <c r="AP46" s="200"/>
      <c r="AQ46" s="200"/>
    </row>
    <row r="47" spans="1:43" x14ac:dyDescent="0.2">
      <c r="A47" s="216" t="s">
        <v>57</v>
      </c>
      <c r="B47" s="206"/>
      <c r="C47" s="206"/>
      <c r="D47" s="202">
        <v>0</v>
      </c>
      <c r="E47" s="202">
        <v>0</v>
      </c>
      <c r="F47" s="202">
        <v>0</v>
      </c>
      <c r="G47" s="202">
        <v>0</v>
      </c>
      <c r="H47" s="202">
        <v>0</v>
      </c>
      <c r="I47" s="202">
        <v>0</v>
      </c>
      <c r="J47" s="202">
        <v>0</v>
      </c>
      <c r="K47" s="202">
        <v>0</v>
      </c>
      <c r="L47" s="202">
        <v>0</v>
      </c>
      <c r="M47" s="202">
        <v>0</v>
      </c>
      <c r="N47" s="202">
        <v>0</v>
      </c>
      <c r="O47" s="202">
        <v>0</v>
      </c>
      <c r="P47" s="202">
        <v>0</v>
      </c>
      <c r="Q47" s="202">
        <v>0</v>
      </c>
      <c r="R47" s="202">
        <v>0</v>
      </c>
      <c r="S47" s="202">
        <v>0</v>
      </c>
      <c r="T47" s="202">
        <v>0</v>
      </c>
      <c r="U47" s="202">
        <v>0</v>
      </c>
      <c r="V47" s="202">
        <v>0</v>
      </c>
      <c r="W47" s="202">
        <v>0</v>
      </c>
      <c r="X47" s="202">
        <v>0</v>
      </c>
      <c r="Y47" s="202">
        <v>0</v>
      </c>
      <c r="Z47" s="202">
        <v>0</v>
      </c>
      <c r="AA47" s="202">
        <v>0</v>
      </c>
      <c r="AB47" s="202">
        <v>0</v>
      </c>
      <c r="AC47" s="202">
        <v>0</v>
      </c>
      <c r="AD47" s="202">
        <v>0</v>
      </c>
      <c r="AE47" s="202">
        <v>0</v>
      </c>
      <c r="AF47" s="202">
        <v>0</v>
      </c>
      <c r="AG47" s="202">
        <v>0</v>
      </c>
      <c r="AH47" s="202">
        <v>0</v>
      </c>
      <c r="AI47" s="202">
        <v>0</v>
      </c>
      <c r="AJ47" s="202">
        <v>0</v>
      </c>
      <c r="AK47" s="202">
        <v>0</v>
      </c>
      <c r="AL47" s="202">
        <v>0</v>
      </c>
      <c r="AM47" s="202">
        <v>0</v>
      </c>
      <c r="AN47" s="200"/>
      <c r="AO47" s="200"/>
      <c r="AP47" s="200"/>
      <c r="AQ47" s="200"/>
    </row>
    <row r="48" spans="1:43" x14ac:dyDescent="0.2">
      <c r="D48" s="204"/>
      <c r="E48" s="204"/>
      <c r="F48" s="204"/>
      <c r="G48" s="204"/>
      <c r="H48" s="204"/>
      <c r="I48" s="204"/>
      <c r="J48" s="204"/>
      <c r="K48" s="204"/>
      <c r="L48" s="204"/>
      <c r="M48" s="204"/>
      <c r="N48" s="204"/>
      <c r="O48" s="204"/>
      <c r="P48" s="204"/>
      <c r="Q48" s="204"/>
      <c r="R48" s="204"/>
      <c r="S48" s="204"/>
      <c r="T48" s="204"/>
      <c r="U48" s="204"/>
      <c r="V48" s="204"/>
      <c r="W48" s="204"/>
      <c r="X48" s="204"/>
      <c r="Y48" s="204"/>
      <c r="Z48" s="204"/>
      <c r="AA48" s="204"/>
      <c r="AB48" s="204"/>
      <c r="AC48" s="204"/>
      <c r="AD48" s="204"/>
      <c r="AE48" s="204"/>
      <c r="AF48" s="204"/>
      <c r="AG48" s="204"/>
      <c r="AH48" s="204"/>
      <c r="AI48" s="204"/>
      <c r="AJ48" s="204"/>
      <c r="AK48" s="204"/>
      <c r="AL48" s="204"/>
      <c r="AM48" s="204"/>
      <c r="AN48" s="200"/>
      <c r="AO48" s="200"/>
      <c r="AP48" s="200"/>
      <c r="AQ48" s="200"/>
    </row>
    <row r="49" spans="1:43" x14ac:dyDescent="0.2">
      <c r="A49" s="208" t="s">
        <v>32</v>
      </c>
      <c r="B49" s="213"/>
      <c r="C49" s="213"/>
      <c r="D49" s="217">
        <f>IF(D1="","",D19+D29+D37+D39+D41+D43+D45+D47)</f>
        <v>0</v>
      </c>
      <c r="E49" s="217">
        <f t="shared" ref="E49:AJ49" si="32">IF(E1="","",E19+E29+E37+E39+E41+E43+E45+E47)</f>
        <v>0</v>
      </c>
      <c r="F49" s="217">
        <f t="shared" si="32"/>
        <v>0</v>
      </c>
      <c r="G49" s="217">
        <f t="shared" si="32"/>
        <v>0</v>
      </c>
      <c r="H49" s="217">
        <f t="shared" si="32"/>
        <v>0</v>
      </c>
      <c r="I49" s="217">
        <f t="shared" si="32"/>
        <v>0</v>
      </c>
      <c r="J49" s="217">
        <f t="shared" si="32"/>
        <v>0</v>
      </c>
      <c r="K49" s="217">
        <f t="shared" si="32"/>
        <v>0</v>
      </c>
      <c r="L49" s="217">
        <f t="shared" si="32"/>
        <v>0</v>
      </c>
      <c r="M49" s="217">
        <f t="shared" si="32"/>
        <v>0</v>
      </c>
      <c r="N49" s="217">
        <f t="shared" si="32"/>
        <v>0</v>
      </c>
      <c r="O49" s="217">
        <f t="shared" si="32"/>
        <v>0</v>
      </c>
      <c r="P49" s="217">
        <f t="shared" si="32"/>
        <v>0</v>
      </c>
      <c r="Q49" s="217">
        <f t="shared" si="32"/>
        <v>0</v>
      </c>
      <c r="R49" s="217">
        <f t="shared" si="32"/>
        <v>0</v>
      </c>
      <c r="S49" s="217">
        <f t="shared" si="32"/>
        <v>0</v>
      </c>
      <c r="T49" s="217">
        <f t="shared" si="32"/>
        <v>0</v>
      </c>
      <c r="U49" s="217">
        <f t="shared" si="32"/>
        <v>0</v>
      </c>
      <c r="V49" s="217">
        <f t="shared" si="32"/>
        <v>0</v>
      </c>
      <c r="W49" s="217">
        <f t="shared" si="32"/>
        <v>0</v>
      </c>
      <c r="X49" s="217">
        <f t="shared" si="32"/>
        <v>0</v>
      </c>
      <c r="Y49" s="217">
        <f t="shared" si="32"/>
        <v>0</v>
      </c>
      <c r="Z49" s="217">
        <f t="shared" si="32"/>
        <v>0</v>
      </c>
      <c r="AA49" s="217">
        <f t="shared" si="32"/>
        <v>0</v>
      </c>
      <c r="AB49" s="217">
        <f t="shared" si="32"/>
        <v>0</v>
      </c>
      <c r="AC49" s="217">
        <f t="shared" si="32"/>
        <v>0</v>
      </c>
      <c r="AD49" s="217">
        <f t="shared" si="32"/>
        <v>0</v>
      </c>
      <c r="AE49" s="217">
        <f t="shared" si="32"/>
        <v>0</v>
      </c>
      <c r="AF49" s="217">
        <f t="shared" si="32"/>
        <v>0</v>
      </c>
      <c r="AG49" s="217">
        <f t="shared" si="32"/>
        <v>0</v>
      </c>
      <c r="AH49" s="217">
        <f t="shared" si="32"/>
        <v>0</v>
      </c>
      <c r="AI49" s="217">
        <f t="shared" si="32"/>
        <v>0</v>
      </c>
      <c r="AJ49" s="217">
        <f t="shared" si="32"/>
        <v>0</v>
      </c>
      <c r="AK49" s="217" t="str">
        <f t="shared" ref="AK49:AM49" si="33">IF(AK1="","",AK19+AK29+AK37+AK39+AK41+AK43+AK45+AK47)</f>
        <v/>
      </c>
      <c r="AL49" s="217" t="str">
        <f t="shared" si="33"/>
        <v/>
      </c>
      <c r="AM49" s="217" t="str">
        <f t="shared" si="33"/>
        <v/>
      </c>
      <c r="AN49" s="200"/>
      <c r="AO49" s="200"/>
      <c r="AP49" s="200"/>
      <c r="AQ49" s="200"/>
    </row>
    <row r="50" spans="1:43" x14ac:dyDescent="0.2">
      <c r="AK50" s="200"/>
      <c r="AL50" s="200"/>
      <c r="AM50" s="200"/>
      <c r="AN50" s="200"/>
      <c r="AO50" s="200"/>
      <c r="AP50" s="200"/>
      <c r="AQ50" s="200"/>
    </row>
    <row r="51" spans="1:43" x14ac:dyDescent="0.2">
      <c r="AK51" s="200"/>
      <c r="AL51" s="200"/>
      <c r="AM51" s="200"/>
      <c r="AN51" s="200"/>
      <c r="AO51" s="200"/>
      <c r="AP51" s="200"/>
      <c r="AQ51" s="200"/>
    </row>
    <row r="52" spans="1:43" x14ac:dyDescent="0.2">
      <c r="AH52" s="223"/>
      <c r="AK52" s="200"/>
      <c r="AL52" s="200"/>
      <c r="AM52" s="200"/>
      <c r="AN52" s="200"/>
      <c r="AO52" s="200"/>
      <c r="AP52" s="200"/>
      <c r="AQ52" s="200"/>
    </row>
    <row r="53" spans="1:43" x14ac:dyDescent="0.2">
      <c r="AK53" s="200"/>
      <c r="AL53" s="200"/>
      <c r="AM53" s="200"/>
      <c r="AN53" s="200"/>
      <c r="AO53" s="200"/>
      <c r="AP53" s="200"/>
      <c r="AQ53" s="200"/>
    </row>
    <row r="54" spans="1:43" x14ac:dyDescent="0.2">
      <c r="AK54" s="200"/>
      <c r="AL54" s="200"/>
      <c r="AM54" s="200"/>
      <c r="AN54" s="200"/>
      <c r="AO54" s="200"/>
      <c r="AP54" s="200"/>
      <c r="AQ54" s="200"/>
    </row>
    <row r="55" spans="1:43" x14ac:dyDescent="0.2">
      <c r="AK55" s="200"/>
      <c r="AL55" s="200"/>
      <c r="AM55" s="200"/>
      <c r="AN55" s="200"/>
      <c r="AO55" s="200"/>
      <c r="AP55" s="200"/>
      <c r="AQ55" s="200"/>
    </row>
    <row r="56" spans="1:43" x14ac:dyDescent="0.2">
      <c r="AK56" s="200"/>
      <c r="AL56" s="200"/>
      <c r="AM56" s="200"/>
      <c r="AN56" s="200"/>
      <c r="AO56" s="200"/>
      <c r="AP56" s="200"/>
      <c r="AQ56" s="200"/>
    </row>
    <row r="57" spans="1:43" x14ac:dyDescent="0.2">
      <c r="AK57" s="200"/>
      <c r="AL57" s="200"/>
      <c r="AM57" s="200"/>
      <c r="AN57" s="200"/>
      <c r="AO57" s="200"/>
      <c r="AP57" s="200"/>
      <c r="AQ57" s="200"/>
    </row>
    <row r="58" spans="1:43" x14ac:dyDescent="0.2">
      <c r="AK58" s="200"/>
      <c r="AL58" s="200"/>
      <c r="AM58" s="200"/>
      <c r="AN58" s="200"/>
      <c r="AO58" s="200"/>
      <c r="AP58" s="200"/>
      <c r="AQ58" s="200"/>
    </row>
    <row r="59" spans="1:43" x14ac:dyDescent="0.2">
      <c r="AK59" s="200"/>
      <c r="AL59" s="200"/>
      <c r="AM59" s="200"/>
      <c r="AN59" s="200"/>
      <c r="AO59" s="200"/>
      <c r="AP59" s="200"/>
      <c r="AQ59" s="200"/>
    </row>
    <row r="60" spans="1:43" x14ac:dyDescent="0.2">
      <c r="AK60" s="200"/>
      <c r="AL60" s="200"/>
      <c r="AM60" s="200"/>
      <c r="AN60" s="200"/>
      <c r="AO60" s="200"/>
      <c r="AP60" s="200"/>
      <c r="AQ60" s="200"/>
    </row>
    <row r="61" spans="1:43" x14ac:dyDescent="0.2">
      <c r="AK61" s="200"/>
      <c r="AL61" s="200"/>
      <c r="AM61" s="200"/>
      <c r="AN61" s="200"/>
      <c r="AO61" s="200"/>
      <c r="AP61" s="200"/>
      <c r="AQ61" s="200"/>
    </row>
    <row r="62" spans="1:43" x14ac:dyDescent="0.2">
      <c r="AK62" s="200"/>
      <c r="AL62" s="200"/>
      <c r="AM62" s="200"/>
      <c r="AN62" s="200"/>
      <c r="AO62" s="200"/>
      <c r="AP62" s="200"/>
      <c r="AQ62" s="200"/>
    </row>
    <row r="63" spans="1:43" x14ac:dyDescent="0.2">
      <c r="AK63" s="200"/>
      <c r="AL63" s="200"/>
      <c r="AM63" s="200"/>
      <c r="AN63" s="200"/>
      <c r="AO63" s="200"/>
      <c r="AP63" s="200"/>
      <c r="AQ63" s="200"/>
    </row>
    <row r="64" spans="1:43" x14ac:dyDescent="0.2">
      <c r="AK64" s="200"/>
      <c r="AL64" s="200"/>
      <c r="AM64" s="200"/>
      <c r="AN64" s="200"/>
      <c r="AO64" s="200"/>
      <c r="AP64" s="200"/>
      <c r="AQ64" s="200"/>
    </row>
    <row r="65" spans="37:43" x14ac:dyDescent="0.2">
      <c r="AK65" s="200"/>
      <c r="AL65" s="200"/>
      <c r="AM65" s="200"/>
      <c r="AN65" s="200"/>
      <c r="AO65" s="200"/>
      <c r="AP65" s="200"/>
      <c r="AQ65" s="200"/>
    </row>
    <row r="66" spans="37:43" x14ac:dyDescent="0.2">
      <c r="AK66" s="200"/>
      <c r="AL66" s="200"/>
      <c r="AM66" s="200"/>
      <c r="AN66" s="200"/>
      <c r="AO66" s="200"/>
      <c r="AP66" s="200"/>
      <c r="AQ66" s="200"/>
    </row>
    <row r="67" spans="37:43" x14ac:dyDescent="0.2">
      <c r="AK67" s="200"/>
      <c r="AL67" s="200"/>
      <c r="AM67" s="200"/>
      <c r="AN67" s="200"/>
      <c r="AO67" s="200"/>
      <c r="AP67" s="200"/>
      <c r="AQ67" s="200"/>
    </row>
    <row r="68" spans="37:43" x14ac:dyDescent="0.2">
      <c r="AK68" s="200"/>
      <c r="AL68" s="200"/>
      <c r="AM68" s="200"/>
      <c r="AN68" s="200"/>
      <c r="AO68" s="200"/>
      <c r="AP68" s="200"/>
      <c r="AQ68" s="200"/>
    </row>
    <row r="69" spans="37:43" x14ac:dyDescent="0.2">
      <c r="AK69" s="200"/>
      <c r="AL69" s="200"/>
      <c r="AM69" s="200"/>
      <c r="AN69" s="200"/>
      <c r="AO69" s="200"/>
      <c r="AP69" s="200"/>
      <c r="AQ69" s="200"/>
    </row>
    <row r="70" spans="37:43" x14ac:dyDescent="0.2">
      <c r="AK70" s="200"/>
      <c r="AL70" s="200"/>
      <c r="AM70" s="200"/>
      <c r="AN70" s="200"/>
      <c r="AO70" s="200"/>
      <c r="AP70" s="200"/>
      <c r="AQ70" s="200"/>
    </row>
    <row r="71" spans="37:43" x14ac:dyDescent="0.2">
      <c r="AK71" s="200"/>
      <c r="AL71" s="200"/>
      <c r="AM71" s="200"/>
      <c r="AN71" s="200"/>
      <c r="AO71" s="200"/>
      <c r="AP71" s="200"/>
      <c r="AQ71" s="200"/>
    </row>
    <row r="72" spans="37:43" x14ac:dyDescent="0.2">
      <c r="AK72" s="200"/>
      <c r="AL72" s="200"/>
      <c r="AM72" s="200"/>
      <c r="AN72" s="200"/>
      <c r="AO72" s="200"/>
      <c r="AP72" s="200"/>
      <c r="AQ72" s="200"/>
    </row>
    <row r="73" spans="37:43" x14ac:dyDescent="0.2">
      <c r="AK73" s="200"/>
      <c r="AL73" s="200"/>
      <c r="AM73" s="200"/>
      <c r="AN73" s="200"/>
      <c r="AO73" s="200"/>
      <c r="AP73" s="200"/>
      <c r="AQ73" s="200"/>
    </row>
    <row r="74" spans="37:43" x14ac:dyDescent="0.2">
      <c r="AK74" s="200"/>
      <c r="AL74" s="200"/>
      <c r="AM74" s="200"/>
      <c r="AN74" s="200"/>
      <c r="AO74" s="200"/>
      <c r="AP74" s="200"/>
      <c r="AQ74" s="200"/>
    </row>
    <row r="75" spans="37:43" x14ac:dyDescent="0.2">
      <c r="AK75" s="200"/>
      <c r="AL75" s="200"/>
      <c r="AM75" s="200"/>
      <c r="AN75" s="200"/>
      <c r="AO75" s="200"/>
      <c r="AP75" s="200"/>
      <c r="AQ75" s="200"/>
    </row>
    <row r="76" spans="37:43" x14ac:dyDescent="0.2">
      <c r="AK76" s="200"/>
      <c r="AL76" s="200"/>
      <c r="AM76" s="200"/>
      <c r="AN76" s="200"/>
      <c r="AO76" s="200"/>
      <c r="AP76" s="200"/>
      <c r="AQ76" s="200"/>
    </row>
    <row r="77" spans="37:43" x14ac:dyDescent="0.2">
      <c r="AK77" s="200"/>
      <c r="AL77" s="200"/>
      <c r="AM77" s="200"/>
      <c r="AN77" s="200"/>
      <c r="AO77" s="200"/>
      <c r="AP77" s="200"/>
      <c r="AQ77" s="200"/>
    </row>
    <row r="78" spans="37:43" x14ac:dyDescent="0.2">
      <c r="AK78" s="200"/>
      <c r="AL78" s="200"/>
      <c r="AM78" s="200"/>
      <c r="AN78" s="200"/>
      <c r="AO78" s="200"/>
      <c r="AP78" s="200"/>
      <c r="AQ78" s="200"/>
    </row>
    <row r="79" spans="37:43" x14ac:dyDescent="0.2">
      <c r="AK79" s="200"/>
      <c r="AL79" s="200"/>
      <c r="AM79" s="200"/>
      <c r="AN79" s="200"/>
      <c r="AO79" s="200"/>
      <c r="AP79" s="200"/>
      <c r="AQ79" s="200"/>
    </row>
    <row r="80" spans="37:43" x14ac:dyDescent="0.2">
      <c r="AK80" s="200"/>
      <c r="AL80" s="200"/>
      <c r="AM80" s="200"/>
      <c r="AN80" s="200"/>
      <c r="AO80" s="200"/>
      <c r="AP80" s="200"/>
      <c r="AQ80" s="200"/>
    </row>
    <row r="81" spans="37:43" x14ac:dyDescent="0.2">
      <c r="AK81" s="200"/>
      <c r="AL81" s="200"/>
      <c r="AM81" s="200"/>
      <c r="AN81" s="200"/>
      <c r="AO81" s="200"/>
      <c r="AP81" s="200"/>
      <c r="AQ81" s="200"/>
    </row>
    <row r="82" spans="37:43" x14ac:dyDescent="0.2">
      <c r="AK82" s="200"/>
      <c r="AL82" s="200"/>
      <c r="AM82" s="200"/>
      <c r="AN82" s="200"/>
      <c r="AO82" s="200"/>
      <c r="AP82" s="200"/>
      <c r="AQ82" s="200"/>
    </row>
    <row r="83" spans="37:43" x14ac:dyDescent="0.2">
      <c r="AK83" s="200"/>
      <c r="AL83" s="200"/>
      <c r="AM83" s="200"/>
      <c r="AN83" s="200"/>
      <c r="AO83" s="200"/>
      <c r="AP83" s="200"/>
      <c r="AQ83" s="200"/>
    </row>
    <row r="84" spans="37:43" x14ac:dyDescent="0.2">
      <c r="AK84" s="200"/>
      <c r="AL84" s="200"/>
      <c r="AM84" s="200"/>
      <c r="AN84" s="200"/>
      <c r="AO84" s="200"/>
      <c r="AP84" s="200"/>
      <c r="AQ84" s="200"/>
    </row>
    <row r="85" spans="37:43" x14ac:dyDescent="0.2">
      <c r="AK85" s="200"/>
      <c r="AL85" s="200"/>
      <c r="AM85" s="200"/>
      <c r="AN85" s="200"/>
      <c r="AO85" s="200"/>
      <c r="AP85" s="200"/>
      <c r="AQ85" s="200"/>
    </row>
    <row r="86" spans="37:43" x14ac:dyDescent="0.2">
      <c r="AK86" s="200"/>
      <c r="AL86" s="200"/>
      <c r="AM86" s="200"/>
      <c r="AN86" s="200"/>
      <c r="AO86" s="200"/>
      <c r="AP86" s="200"/>
      <c r="AQ86" s="200"/>
    </row>
    <row r="87" spans="37:43" x14ac:dyDescent="0.2">
      <c r="AK87" s="200"/>
      <c r="AL87" s="200"/>
      <c r="AM87" s="200"/>
      <c r="AN87" s="200"/>
      <c r="AO87" s="200"/>
      <c r="AP87" s="200"/>
      <c r="AQ87" s="200"/>
    </row>
    <row r="88" spans="37:43" x14ac:dyDescent="0.2">
      <c r="AK88" s="200"/>
      <c r="AL88" s="200"/>
      <c r="AM88" s="200"/>
      <c r="AN88" s="200"/>
      <c r="AO88" s="200"/>
      <c r="AP88" s="200"/>
      <c r="AQ88" s="200"/>
    </row>
    <row r="89" spans="37:43" x14ac:dyDescent="0.2">
      <c r="AK89" s="200"/>
      <c r="AL89" s="200"/>
      <c r="AM89" s="200"/>
      <c r="AN89" s="200"/>
      <c r="AO89" s="200"/>
      <c r="AP89" s="200"/>
      <c r="AQ89" s="200"/>
    </row>
    <row r="90" spans="37:43" x14ac:dyDescent="0.2">
      <c r="AK90" s="200"/>
      <c r="AL90" s="200"/>
      <c r="AM90" s="200"/>
      <c r="AN90" s="200"/>
      <c r="AO90" s="200"/>
      <c r="AP90" s="200"/>
      <c r="AQ90" s="200"/>
    </row>
    <row r="91" spans="37:43" x14ac:dyDescent="0.2">
      <c r="AK91" s="200"/>
      <c r="AL91" s="200"/>
      <c r="AM91" s="200"/>
      <c r="AN91" s="200"/>
      <c r="AO91" s="200"/>
      <c r="AP91" s="200"/>
      <c r="AQ91" s="200"/>
    </row>
    <row r="92" spans="37:43" x14ac:dyDescent="0.2">
      <c r="AK92" s="200"/>
      <c r="AL92" s="200"/>
      <c r="AM92" s="200"/>
      <c r="AN92" s="200"/>
      <c r="AO92" s="200"/>
      <c r="AP92" s="200"/>
      <c r="AQ92" s="200"/>
    </row>
    <row r="93" spans="37:43" x14ac:dyDescent="0.2">
      <c r="AK93" s="200"/>
      <c r="AL93" s="200"/>
      <c r="AM93" s="200"/>
      <c r="AN93" s="200"/>
      <c r="AO93" s="200"/>
      <c r="AP93" s="200"/>
      <c r="AQ93" s="200"/>
    </row>
    <row r="94" spans="37:43" x14ac:dyDescent="0.2">
      <c r="AK94" s="200"/>
      <c r="AL94" s="200"/>
      <c r="AM94" s="200"/>
      <c r="AN94" s="200"/>
      <c r="AO94" s="200"/>
      <c r="AP94" s="200"/>
      <c r="AQ94" s="200"/>
    </row>
    <row r="95" spans="37:43" x14ac:dyDescent="0.2">
      <c r="AK95" s="200"/>
      <c r="AL95" s="200"/>
      <c r="AM95" s="200"/>
      <c r="AN95" s="200"/>
      <c r="AO95" s="200"/>
      <c r="AP95" s="200"/>
      <c r="AQ95" s="200"/>
    </row>
    <row r="96" spans="37:43" x14ac:dyDescent="0.2">
      <c r="AK96" s="200"/>
      <c r="AL96" s="200"/>
      <c r="AM96" s="200"/>
      <c r="AN96" s="200"/>
      <c r="AO96" s="200"/>
      <c r="AP96" s="200"/>
      <c r="AQ96" s="200"/>
    </row>
    <row r="97" spans="37:43" x14ac:dyDescent="0.2">
      <c r="AK97" s="200"/>
      <c r="AL97" s="200"/>
      <c r="AM97" s="200"/>
      <c r="AN97" s="200"/>
      <c r="AO97" s="200"/>
      <c r="AP97" s="200"/>
      <c r="AQ97" s="200"/>
    </row>
    <row r="98" spans="37:43" x14ac:dyDescent="0.2">
      <c r="AK98" s="200"/>
      <c r="AL98" s="200"/>
      <c r="AM98" s="200"/>
      <c r="AN98" s="200"/>
      <c r="AO98" s="200"/>
      <c r="AP98" s="200"/>
      <c r="AQ98" s="200"/>
    </row>
    <row r="99" spans="37:43" x14ac:dyDescent="0.2">
      <c r="AK99" s="200"/>
      <c r="AL99" s="200"/>
      <c r="AM99" s="200"/>
      <c r="AN99" s="200"/>
      <c r="AO99" s="200"/>
      <c r="AP99" s="200"/>
      <c r="AQ99" s="200"/>
    </row>
    <row r="100" spans="37:43" x14ac:dyDescent="0.2">
      <c r="AK100" s="200"/>
      <c r="AL100" s="200"/>
      <c r="AM100" s="200"/>
      <c r="AN100" s="200"/>
      <c r="AO100" s="200"/>
      <c r="AP100" s="200"/>
      <c r="AQ100" s="200"/>
    </row>
    <row r="101" spans="37:43" x14ac:dyDescent="0.2">
      <c r="AK101" s="200"/>
      <c r="AL101" s="200"/>
      <c r="AM101" s="200"/>
      <c r="AN101" s="200"/>
      <c r="AO101" s="200"/>
      <c r="AP101" s="200"/>
      <c r="AQ101" s="200"/>
    </row>
    <row r="102" spans="37:43" x14ac:dyDescent="0.2">
      <c r="AK102" s="200"/>
      <c r="AL102" s="200"/>
      <c r="AM102" s="200"/>
      <c r="AN102" s="200"/>
      <c r="AO102" s="200"/>
      <c r="AP102" s="200"/>
      <c r="AQ102" s="200"/>
    </row>
    <row r="103" spans="37:43" x14ac:dyDescent="0.2">
      <c r="AK103" s="200"/>
      <c r="AL103" s="200"/>
      <c r="AM103" s="200"/>
      <c r="AN103" s="200"/>
      <c r="AO103" s="200"/>
      <c r="AP103" s="200"/>
      <c r="AQ103" s="200"/>
    </row>
    <row r="104" spans="37:43" x14ac:dyDescent="0.2">
      <c r="AK104" s="200"/>
      <c r="AL104" s="200"/>
      <c r="AM104" s="200"/>
      <c r="AN104" s="200"/>
      <c r="AO104" s="200"/>
      <c r="AP104" s="200"/>
      <c r="AQ104" s="200"/>
    </row>
    <row r="105" spans="37:43" x14ac:dyDescent="0.2">
      <c r="AK105" s="200"/>
      <c r="AL105" s="200"/>
      <c r="AM105" s="200"/>
      <c r="AN105" s="200"/>
      <c r="AO105" s="200"/>
      <c r="AP105" s="200"/>
      <c r="AQ105" s="200"/>
    </row>
    <row r="106" spans="37:43" x14ac:dyDescent="0.2">
      <c r="AK106" s="209">
        <v>0</v>
      </c>
      <c r="AL106" s="209">
        <v>0</v>
      </c>
      <c r="AM106" s="209">
        <v>0</v>
      </c>
      <c r="AN106" s="209">
        <v>0</v>
      </c>
      <c r="AO106" s="209">
        <v>0</v>
      </c>
      <c r="AP106" s="209">
        <v>0</v>
      </c>
      <c r="AQ106" s="209">
        <v>0</v>
      </c>
    </row>
    <row r="107" spans="37:43" x14ac:dyDescent="0.2">
      <c r="AK107" s="224">
        <v>0</v>
      </c>
      <c r="AL107" s="224">
        <v>0</v>
      </c>
      <c r="AM107" s="224">
        <v>0</v>
      </c>
      <c r="AN107" s="224">
        <v>0</v>
      </c>
      <c r="AO107" s="224">
        <v>0</v>
      </c>
      <c r="AP107" s="224">
        <v>0</v>
      </c>
      <c r="AQ107" s="224">
        <v>0</v>
      </c>
    </row>
    <row r="108" spans="37:43" x14ac:dyDescent="0.2">
      <c r="AK108" s="207" t="str">
        <f t="shared" ref="AK108:AQ108" si="34">IF(AK1="","",AK106*AK107)</f>
        <v/>
      </c>
      <c r="AL108" s="207" t="str">
        <f t="shared" si="34"/>
        <v/>
      </c>
      <c r="AM108" s="207" t="str">
        <f t="shared" si="34"/>
        <v/>
      </c>
      <c r="AN108" s="207" t="str">
        <f t="shared" si="34"/>
        <v/>
      </c>
      <c r="AO108" s="207" t="str">
        <f t="shared" si="34"/>
        <v/>
      </c>
      <c r="AP108" s="207" t="str">
        <f t="shared" si="34"/>
        <v/>
      </c>
      <c r="AQ108" s="207" t="str">
        <f t="shared" si="34"/>
        <v/>
      </c>
    </row>
    <row r="109" spans="37:43" x14ac:dyDescent="0.2">
      <c r="AK109" s="204"/>
      <c r="AL109" s="204"/>
      <c r="AM109" s="204"/>
      <c r="AN109" s="204"/>
      <c r="AO109" s="204"/>
      <c r="AP109" s="204"/>
      <c r="AQ109" s="204"/>
    </row>
    <row r="110" spans="37:43" x14ac:dyDescent="0.2">
      <c r="AK110" s="209">
        <v>0</v>
      </c>
      <c r="AL110" s="209">
        <v>0</v>
      </c>
      <c r="AM110" s="209">
        <v>0</v>
      </c>
      <c r="AN110" s="209">
        <v>0</v>
      </c>
      <c r="AO110" s="209">
        <v>0</v>
      </c>
      <c r="AP110" s="209">
        <v>0</v>
      </c>
      <c r="AQ110" s="209">
        <v>0</v>
      </c>
    </row>
    <row r="111" spans="37:43" x14ac:dyDescent="0.2">
      <c r="AK111" s="224">
        <v>0</v>
      </c>
      <c r="AL111" s="224">
        <v>0</v>
      </c>
      <c r="AM111" s="224">
        <v>0</v>
      </c>
      <c r="AN111" s="224">
        <v>0</v>
      </c>
      <c r="AO111" s="224">
        <v>0</v>
      </c>
      <c r="AP111" s="224">
        <v>0</v>
      </c>
      <c r="AQ111" s="224">
        <v>0</v>
      </c>
    </row>
    <row r="112" spans="37:43" x14ac:dyDescent="0.2">
      <c r="AK112" s="207" t="str">
        <f t="shared" ref="AK112:AQ112" si="35">IF(AK1="","",AK110*AK111)</f>
        <v/>
      </c>
      <c r="AL112" s="207" t="str">
        <f t="shared" si="35"/>
        <v/>
      </c>
      <c r="AM112" s="207" t="str">
        <f t="shared" si="35"/>
        <v/>
      </c>
      <c r="AN112" s="207" t="str">
        <f t="shared" si="35"/>
        <v/>
      </c>
      <c r="AO112" s="207" t="str">
        <f t="shared" si="35"/>
        <v/>
      </c>
      <c r="AP112" s="207" t="str">
        <f t="shared" si="35"/>
        <v/>
      </c>
      <c r="AQ112" s="207" t="str">
        <f t="shared" si="35"/>
        <v/>
      </c>
    </row>
    <row r="113" spans="1:43" x14ac:dyDescent="0.2">
      <c r="AK113" s="204"/>
      <c r="AL113" s="204"/>
      <c r="AM113" s="204"/>
      <c r="AN113" s="204"/>
      <c r="AO113" s="204"/>
      <c r="AP113" s="204"/>
      <c r="AQ113" s="204"/>
    </row>
    <row r="114" spans="1:43" x14ac:dyDescent="0.2">
      <c r="AK114" s="209">
        <v>0</v>
      </c>
      <c r="AL114" s="209">
        <v>0</v>
      </c>
      <c r="AM114" s="209">
        <v>0</v>
      </c>
      <c r="AN114" s="209">
        <v>0</v>
      </c>
      <c r="AO114" s="209">
        <v>0</v>
      </c>
      <c r="AP114" s="209">
        <v>0</v>
      </c>
      <c r="AQ114" s="209">
        <v>0</v>
      </c>
    </row>
    <row r="115" spans="1:43" x14ac:dyDescent="0.2">
      <c r="AK115" s="224">
        <v>0</v>
      </c>
      <c r="AL115" s="224">
        <v>0</v>
      </c>
      <c r="AM115" s="224">
        <v>0</v>
      </c>
      <c r="AN115" s="224">
        <v>0</v>
      </c>
      <c r="AO115" s="224">
        <v>0</v>
      </c>
      <c r="AP115" s="224">
        <v>0</v>
      </c>
      <c r="AQ115" s="224">
        <v>0</v>
      </c>
    </row>
    <row r="116" spans="1:43" x14ac:dyDescent="0.2">
      <c r="AK116" s="207" t="str">
        <f t="shared" ref="AK116:AQ116" si="36">IF(AK1="","",AK114*AK115)</f>
        <v/>
      </c>
      <c r="AL116" s="207" t="str">
        <f t="shared" si="36"/>
        <v/>
      </c>
      <c r="AM116" s="207" t="str">
        <f t="shared" si="36"/>
        <v/>
      </c>
      <c r="AN116" s="207" t="str">
        <f t="shared" si="36"/>
        <v/>
      </c>
      <c r="AO116" s="207" t="str">
        <f t="shared" si="36"/>
        <v/>
      </c>
      <c r="AP116" s="207" t="str">
        <f t="shared" si="36"/>
        <v/>
      </c>
      <c r="AQ116" s="207" t="str">
        <f t="shared" si="36"/>
        <v/>
      </c>
    </row>
    <row r="117" spans="1:43" x14ac:dyDescent="0.2">
      <c r="AK117" s="204"/>
      <c r="AL117" s="204"/>
      <c r="AM117" s="204"/>
      <c r="AN117" s="204"/>
      <c r="AO117" s="204"/>
      <c r="AP117" s="204"/>
      <c r="AQ117" s="204"/>
    </row>
    <row r="118" spans="1:43" x14ac:dyDescent="0.2">
      <c r="AK118" s="209">
        <v>0</v>
      </c>
      <c r="AL118" s="209">
        <v>0</v>
      </c>
      <c r="AM118" s="209">
        <v>0</v>
      </c>
      <c r="AN118" s="209">
        <v>0</v>
      </c>
      <c r="AO118" s="209">
        <v>0</v>
      </c>
      <c r="AP118" s="209">
        <v>0</v>
      </c>
      <c r="AQ118" s="209">
        <v>0</v>
      </c>
    </row>
    <row r="119" spans="1:43" x14ac:dyDescent="0.2">
      <c r="AK119" s="224">
        <v>0</v>
      </c>
      <c r="AL119" s="224">
        <v>0</v>
      </c>
      <c r="AM119" s="224">
        <v>0</v>
      </c>
      <c r="AN119" s="224">
        <v>0</v>
      </c>
      <c r="AO119" s="224">
        <v>0</v>
      </c>
      <c r="AP119" s="224">
        <v>0</v>
      </c>
      <c r="AQ119" s="224">
        <v>0</v>
      </c>
    </row>
    <row r="120" spans="1:43" x14ac:dyDescent="0.2">
      <c r="AK120" s="207" t="str">
        <f t="shared" ref="AK120:AQ120" si="37">IF(AK1="","",AK118*AK119)</f>
        <v/>
      </c>
      <c r="AL120" s="207" t="str">
        <f t="shared" si="37"/>
        <v/>
      </c>
      <c r="AM120" s="207" t="str">
        <f t="shared" si="37"/>
        <v/>
      </c>
      <c r="AN120" s="207" t="str">
        <f t="shared" si="37"/>
        <v/>
      </c>
      <c r="AO120" s="207" t="str">
        <f t="shared" si="37"/>
        <v/>
      </c>
      <c r="AP120" s="207" t="str">
        <f t="shared" si="37"/>
        <v/>
      </c>
      <c r="AQ120" s="207" t="str">
        <f t="shared" si="37"/>
        <v/>
      </c>
    </row>
    <row r="121" spans="1:43" x14ac:dyDescent="0.2">
      <c r="AK121" s="204"/>
      <c r="AL121" s="204"/>
      <c r="AM121" s="204"/>
      <c r="AN121" s="204"/>
      <c r="AO121" s="204"/>
      <c r="AP121" s="204"/>
      <c r="AQ121" s="204"/>
    </row>
    <row r="122" spans="1:43" s="225" customFormat="1" x14ac:dyDescent="0.2">
      <c r="A122" s="199"/>
      <c r="B122" s="196"/>
      <c r="C122" s="196"/>
      <c r="D122" s="198"/>
      <c r="E122" s="198"/>
      <c r="F122" s="198"/>
      <c r="G122" s="198"/>
      <c r="H122" s="198"/>
      <c r="I122" s="198"/>
      <c r="J122" s="198"/>
      <c r="K122" s="198"/>
      <c r="L122" s="198"/>
      <c r="M122" s="198"/>
      <c r="N122" s="198"/>
      <c r="O122" s="198"/>
      <c r="P122" s="198"/>
      <c r="Q122" s="198"/>
      <c r="R122" s="198"/>
      <c r="S122" s="198"/>
      <c r="T122" s="198"/>
      <c r="U122" s="198"/>
      <c r="V122" s="198"/>
      <c r="W122" s="198"/>
      <c r="X122" s="198"/>
      <c r="Y122" s="198"/>
      <c r="Z122" s="198"/>
      <c r="AA122" s="198"/>
      <c r="AB122" s="198"/>
      <c r="AC122" s="198"/>
      <c r="AD122" s="198"/>
      <c r="AE122" s="198"/>
      <c r="AF122" s="198"/>
      <c r="AG122" s="198"/>
      <c r="AH122" s="198"/>
      <c r="AI122" s="198"/>
      <c r="AJ122" s="198"/>
      <c r="AK122" s="217" t="str">
        <f t="shared" ref="AK122:AQ122" si="38">IF(AK1="","",AK108+AK112+AK116+AK120)</f>
        <v/>
      </c>
      <c r="AL122" s="217" t="str">
        <f t="shared" si="38"/>
        <v/>
      </c>
      <c r="AM122" s="217" t="str">
        <f t="shared" si="38"/>
        <v/>
      </c>
      <c r="AN122" s="217" t="str">
        <f t="shared" si="38"/>
        <v/>
      </c>
      <c r="AO122" s="217" t="str">
        <f t="shared" si="38"/>
        <v/>
      </c>
      <c r="AP122" s="217" t="str">
        <f t="shared" si="38"/>
        <v/>
      </c>
      <c r="AQ122" s="217" t="str">
        <f t="shared" si="38"/>
        <v/>
      </c>
    </row>
    <row r="123" spans="1:43" x14ac:dyDescent="0.2">
      <c r="AK123" s="204"/>
      <c r="AL123" s="204"/>
      <c r="AM123" s="204"/>
      <c r="AN123" s="204"/>
      <c r="AO123" s="204"/>
      <c r="AP123" s="204"/>
      <c r="AQ123" s="204"/>
    </row>
    <row r="124" spans="1:43" x14ac:dyDescent="0.2">
      <c r="AK124" s="209">
        <v>0</v>
      </c>
      <c r="AL124" s="209">
        <v>0</v>
      </c>
      <c r="AM124" s="209">
        <v>0</v>
      </c>
      <c r="AN124" s="209">
        <v>0</v>
      </c>
      <c r="AO124" s="209">
        <v>0</v>
      </c>
      <c r="AP124" s="209">
        <v>0</v>
      </c>
      <c r="AQ124" s="209">
        <v>0</v>
      </c>
    </row>
    <row r="125" spans="1:43" x14ac:dyDescent="0.2">
      <c r="AK125" s="224">
        <v>0</v>
      </c>
      <c r="AL125" s="224">
        <v>0</v>
      </c>
      <c r="AM125" s="224">
        <v>0</v>
      </c>
      <c r="AN125" s="224">
        <v>0</v>
      </c>
      <c r="AO125" s="224">
        <v>0</v>
      </c>
      <c r="AP125" s="224">
        <v>0</v>
      </c>
      <c r="AQ125" s="224">
        <v>0</v>
      </c>
    </row>
    <row r="126" spans="1:43" x14ac:dyDescent="0.2">
      <c r="AK126" s="207" t="str">
        <f t="shared" ref="AK126:AQ126" si="39">IF(AK1="","",AK124*AK125)</f>
        <v/>
      </c>
      <c r="AL126" s="207" t="str">
        <f t="shared" si="39"/>
        <v/>
      </c>
      <c r="AM126" s="207" t="str">
        <f t="shared" si="39"/>
        <v/>
      </c>
      <c r="AN126" s="207" t="str">
        <f t="shared" si="39"/>
        <v/>
      </c>
      <c r="AO126" s="207" t="str">
        <f t="shared" si="39"/>
        <v/>
      </c>
      <c r="AP126" s="207" t="str">
        <f t="shared" si="39"/>
        <v/>
      </c>
      <c r="AQ126" s="207" t="str">
        <f t="shared" si="39"/>
        <v/>
      </c>
    </row>
    <row r="127" spans="1:43" x14ac:dyDescent="0.2">
      <c r="AK127" s="204"/>
      <c r="AL127" s="204"/>
      <c r="AM127" s="204"/>
      <c r="AN127" s="204"/>
      <c r="AO127" s="204"/>
      <c r="AP127" s="204"/>
      <c r="AQ127" s="204"/>
    </row>
    <row r="128" spans="1:43" x14ac:dyDescent="0.2">
      <c r="AK128" s="209">
        <v>0</v>
      </c>
      <c r="AL128" s="209">
        <v>0</v>
      </c>
      <c r="AM128" s="209">
        <v>0</v>
      </c>
      <c r="AN128" s="209">
        <v>0</v>
      </c>
      <c r="AO128" s="209">
        <v>0</v>
      </c>
      <c r="AP128" s="209">
        <v>0</v>
      </c>
      <c r="AQ128" s="209">
        <v>0</v>
      </c>
    </row>
    <row r="129" spans="1:43" x14ac:dyDescent="0.2">
      <c r="AK129" s="224">
        <v>0</v>
      </c>
      <c r="AL129" s="224">
        <v>0</v>
      </c>
      <c r="AM129" s="224">
        <v>0</v>
      </c>
      <c r="AN129" s="224">
        <v>0</v>
      </c>
      <c r="AO129" s="224">
        <v>0</v>
      </c>
      <c r="AP129" s="224">
        <v>0</v>
      </c>
      <c r="AQ129" s="224">
        <v>0</v>
      </c>
    </row>
    <row r="130" spans="1:43" x14ac:dyDescent="0.2">
      <c r="AK130" s="207" t="str">
        <f t="shared" ref="AK130:AQ130" si="40">IF(AK1="","",AK128*AK129)</f>
        <v/>
      </c>
      <c r="AL130" s="207" t="str">
        <f t="shared" si="40"/>
        <v/>
      </c>
      <c r="AM130" s="207" t="str">
        <f t="shared" si="40"/>
        <v/>
      </c>
      <c r="AN130" s="207" t="str">
        <f t="shared" si="40"/>
        <v/>
      </c>
      <c r="AO130" s="207" t="str">
        <f t="shared" si="40"/>
        <v/>
      </c>
      <c r="AP130" s="207" t="str">
        <f t="shared" si="40"/>
        <v/>
      </c>
      <c r="AQ130" s="207" t="str">
        <f t="shared" si="40"/>
        <v/>
      </c>
    </row>
    <row r="131" spans="1:43" x14ac:dyDescent="0.2">
      <c r="AK131" s="223"/>
      <c r="AL131" s="223"/>
      <c r="AM131" s="223"/>
      <c r="AN131" s="223"/>
      <c r="AO131" s="223"/>
      <c r="AP131" s="223"/>
      <c r="AQ131" s="223"/>
    </row>
    <row r="132" spans="1:43" x14ac:dyDescent="0.2">
      <c r="AK132" s="217" t="str">
        <f t="shared" ref="AK132:AQ132" si="41">IF(AK1="","",AK126+AK130)</f>
        <v/>
      </c>
      <c r="AL132" s="217" t="str">
        <f t="shared" si="41"/>
        <v/>
      </c>
      <c r="AM132" s="217" t="str">
        <f t="shared" si="41"/>
        <v/>
      </c>
      <c r="AN132" s="217" t="str">
        <f t="shared" si="41"/>
        <v/>
      </c>
      <c r="AO132" s="217" t="str">
        <f t="shared" si="41"/>
        <v/>
      </c>
      <c r="AP132" s="217" t="str">
        <f t="shared" si="41"/>
        <v/>
      </c>
      <c r="AQ132" s="217" t="str">
        <f t="shared" si="41"/>
        <v/>
      </c>
    </row>
    <row r="133" spans="1:43" x14ac:dyDescent="0.2">
      <c r="AK133" s="204"/>
      <c r="AL133" s="204"/>
      <c r="AM133" s="204"/>
      <c r="AN133" s="204"/>
      <c r="AO133" s="204"/>
      <c r="AP133" s="204"/>
      <c r="AQ133" s="204"/>
    </row>
    <row r="134" spans="1:43" s="218" customFormat="1" ht="12.75" hidden="1" customHeight="1" x14ac:dyDescent="0.2">
      <c r="A134" s="199"/>
      <c r="B134" s="196"/>
      <c r="C134" s="196"/>
      <c r="D134" s="198"/>
      <c r="E134" s="198"/>
      <c r="F134" s="198"/>
      <c r="G134" s="198"/>
      <c r="H134" s="198"/>
      <c r="I134" s="198"/>
      <c r="J134" s="198"/>
      <c r="K134" s="198"/>
      <c r="L134" s="198"/>
      <c r="M134" s="198"/>
      <c r="N134" s="198"/>
      <c r="O134" s="198"/>
      <c r="P134" s="198"/>
      <c r="Q134" s="198"/>
      <c r="R134" s="198"/>
      <c r="S134" s="198"/>
      <c r="T134" s="198"/>
      <c r="U134" s="198"/>
      <c r="V134" s="198"/>
      <c r="W134" s="198"/>
      <c r="X134" s="198"/>
      <c r="Y134" s="198"/>
      <c r="Z134" s="198"/>
      <c r="AA134" s="198"/>
      <c r="AB134" s="198"/>
      <c r="AC134" s="198"/>
      <c r="AD134" s="198"/>
      <c r="AE134" s="198"/>
      <c r="AF134" s="198"/>
      <c r="AG134" s="198"/>
      <c r="AH134" s="198"/>
      <c r="AI134" s="198"/>
      <c r="AJ134" s="198"/>
    </row>
    <row r="135" spans="1:43" x14ac:dyDescent="0.2">
      <c r="AK135" s="209">
        <v>0</v>
      </c>
      <c r="AL135" s="209">
        <v>0</v>
      </c>
      <c r="AM135" s="209">
        <v>0</v>
      </c>
      <c r="AN135" s="209">
        <v>0</v>
      </c>
      <c r="AO135" s="209">
        <v>0</v>
      </c>
      <c r="AP135" s="209">
        <v>0</v>
      </c>
      <c r="AQ135" s="209">
        <v>0</v>
      </c>
    </row>
    <row r="136" spans="1:43" x14ac:dyDescent="0.2">
      <c r="AK136" s="224">
        <v>0</v>
      </c>
      <c r="AL136" s="224">
        <v>0</v>
      </c>
      <c r="AM136" s="224">
        <v>0</v>
      </c>
      <c r="AN136" s="224">
        <v>0</v>
      </c>
      <c r="AO136" s="224">
        <v>0</v>
      </c>
      <c r="AP136" s="224">
        <v>0</v>
      </c>
      <c r="AQ136" s="224">
        <v>0</v>
      </c>
    </row>
    <row r="137" spans="1:43" x14ac:dyDescent="0.2">
      <c r="AK137" s="207" t="str">
        <f>IF(AK1="","",AK135*AK136*12*#REF!)</f>
        <v/>
      </c>
      <c r="AL137" s="207" t="str">
        <f>IF(AL1="","",AL135*AL136*12*#REF!)</f>
        <v/>
      </c>
      <c r="AM137" s="207" t="str">
        <f>IF(AM1="","",AM135*AM136*12*#REF!)</f>
        <v/>
      </c>
      <c r="AN137" s="207" t="str">
        <f>IF(AN1="","",AN135*AN136*12*#REF!)</f>
        <v/>
      </c>
      <c r="AO137" s="207" t="str">
        <f>IF(AO1="","",AO135*AO136*12*#REF!)</f>
        <v/>
      </c>
      <c r="AP137" s="207" t="str">
        <f>IF(AP1="","",AP135*AP136*12*#REF!)</f>
        <v/>
      </c>
      <c r="AQ137" s="207" t="str">
        <f>IF(AQ1="","",AQ135*AQ136*12*#REF!)</f>
        <v/>
      </c>
    </row>
    <row r="138" spans="1:43" x14ac:dyDescent="0.2">
      <c r="AK138" s="204"/>
      <c r="AL138" s="204"/>
      <c r="AM138" s="204"/>
      <c r="AN138" s="204"/>
      <c r="AO138" s="204"/>
      <c r="AP138" s="204"/>
      <c r="AQ138" s="204"/>
    </row>
    <row r="139" spans="1:43" x14ac:dyDescent="0.2">
      <c r="AK139" s="207" t="str">
        <f>IF(AK1="","",AK135*AK136*12*(1+#REF!))</f>
        <v/>
      </c>
      <c r="AL139" s="207" t="str">
        <f>IF(AL1="","",AL135*AL136*12*(1+#REF!))</f>
        <v/>
      </c>
      <c r="AM139" s="207" t="str">
        <f>IF(AM1="","",AM135*AM136*12*(1+#REF!))</f>
        <v/>
      </c>
      <c r="AN139" s="207" t="str">
        <f>IF(AN1="","",AN135*AN136*12*(1+#REF!))</f>
        <v/>
      </c>
      <c r="AO139" s="207" t="str">
        <f>IF(AO1="","",AO135*AO136*12*(1+#REF!))</f>
        <v/>
      </c>
      <c r="AP139" s="207" t="str">
        <f>IF(AP1="","",AP135*AP136*12*(1+#REF!))</f>
        <v/>
      </c>
      <c r="AQ139" s="207" t="str">
        <f>IF(AQ1="","",AQ135*AQ136*12*(1+#REF!))</f>
        <v/>
      </c>
    </row>
    <row r="140" spans="1:43" x14ac:dyDescent="0.2">
      <c r="AK140" s="207"/>
      <c r="AL140" s="207"/>
      <c r="AM140" s="207"/>
      <c r="AN140" s="207"/>
      <c r="AO140" s="207"/>
      <c r="AP140" s="207"/>
      <c r="AQ140" s="207"/>
    </row>
    <row r="141" spans="1:43" x14ac:dyDescent="0.2">
      <c r="AK141" s="209">
        <v>0</v>
      </c>
      <c r="AL141" s="209">
        <v>0</v>
      </c>
      <c r="AM141" s="209">
        <v>0</v>
      </c>
      <c r="AN141" s="209">
        <v>0</v>
      </c>
      <c r="AO141" s="209">
        <v>0</v>
      </c>
      <c r="AP141" s="209">
        <v>0</v>
      </c>
      <c r="AQ141" s="209">
        <v>0</v>
      </c>
    </row>
    <row r="142" spans="1:43" x14ac:dyDescent="0.2">
      <c r="AK142" s="207"/>
      <c r="AL142" s="207"/>
      <c r="AM142" s="207"/>
      <c r="AN142" s="207"/>
      <c r="AO142" s="207"/>
      <c r="AP142" s="207"/>
      <c r="AQ142" s="207"/>
    </row>
    <row r="143" spans="1:43" x14ac:dyDescent="0.2">
      <c r="AK143" s="209">
        <v>0</v>
      </c>
      <c r="AL143" s="209">
        <v>0</v>
      </c>
      <c r="AM143" s="209">
        <v>0</v>
      </c>
      <c r="AN143" s="209">
        <v>0</v>
      </c>
      <c r="AO143" s="209">
        <v>0</v>
      </c>
      <c r="AP143" s="209">
        <v>0</v>
      </c>
      <c r="AQ143" s="209">
        <v>0</v>
      </c>
    </row>
    <row r="144" spans="1:43" x14ac:dyDescent="0.2">
      <c r="AK144" s="207"/>
      <c r="AL144" s="207"/>
      <c r="AM144" s="207"/>
      <c r="AN144" s="207"/>
      <c r="AO144" s="207"/>
      <c r="AP144" s="207"/>
      <c r="AQ144" s="207"/>
    </row>
    <row r="145" spans="1:43" x14ac:dyDescent="0.2">
      <c r="AK145" s="209">
        <v>0</v>
      </c>
      <c r="AL145" s="209">
        <v>0</v>
      </c>
      <c r="AM145" s="209">
        <v>0</v>
      </c>
      <c r="AN145" s="209">
        <v>0</v>
      </c>
      <c r="AO145" s="209">
        <v>0</v>
      </c>
      <c r="AP145" s="209">
        <v>0</v>
      </c>
      <c r="AQ145" s="209">
        <v>0</v>
      </c>
    </row>
    <row r="146" spans="1:43" x14ac:dyDescent="0.2">
      <c r="AK146" s="207"/>
      <c r="AL146" s="207"/>
      <c r="AM146" s="207"/>
      <c r="AN146" s="207"/>
      <c r="AO146" s="207"/>
      <c r="AP146" s="207"/>
      <c r="AQ146" s="207"/>
    </row>
    <row r="147" spans="1:43" x14ac:dyDescent="0.2">
      <c r="AK147" s="209">
        <v>0</v>
      </c>
      <c r="AL147" s="209">
        <v>0</v>
      </c>
      <c r="AM147" s="209">
        <v>0</v>
      </c>
      <c r="AN147" s="209">
        <v>0</v>
      </c>
      <c r="AO147" s="209">
        <v>0</v>
      </c>
      <c r="AP147" s="209">
        <v>0</v>
      </c>
      <c r="AQ147" s="209">
        <v>0</v>
      </c>
    </row>
    <row r="148" spans="1:43" x14ac:dyDescent="0.2">
      <c r="AK148" s="207"/>
      <c r="AL148" s="207"/>
      <c r="AM148" s="207"/>
      <c r="AN148" s="207"/>
      <c r="AO148" s="207"/>
      <c r="AP148" s="207"/>
      <c r="AQ148" s="207"/>
    </row>
    <row r="149" spans="1:43" x14ac:dyDescent="0.2">
      <c r="AK149" s="209">
        <v>0</v>
      </c>
      <c r="AL149" s="209">
        <v>0</v>
      </c>
      <c r="AM149" s="209">
        <v>0</v>
      </c>
      <c r="AN149" s="209">
        <v>0</v>
      </c>
      <c r="AO149" s="209">
        <v>0</v>
      </c>
      <c r="AP149" s="209">
        <v>0</v>
      </c>
      <c r="AQ149" s="209">
        <v>0</v>
      </c>
    </row>
    <row r="150" spans="1:43" x14ac:dyDescent="0.2">
      <c r="AK150" s="207"/>
      <c r="AL150" s="207"/>
      <c r="AM150" s="207"/>
      <c r="AN150" s="207"/>
      <c r="AO150" s="207"/>
      <c r="AP150" s="207"/>
      <c r="AQ150" s="207"/>
    </row>
    <row r="151" spans="1:43" s="225" customFormat="1" x14ac:dyDescent="0.2">
      <c r="A151" s="199"/>
      <c r="B151" s="196"/>
      <c r="C151" s="196"/>
      <c r="D151" s="198"/>
      <c r="E151" s="198"/>
      <c r="F151" s="198"/>
      <c r="G151" s="198"/>
      <c r="H151" s="198"/>
      <c r="I151" s="198"/>
      <c r="J151" s="198"/>
      <c r="K151" s="198"/>
      <c r="L151" s="198"/>
      <c r="M151" s="198"/>
      <c r="N151" s="198"/>
      <c r="O151" s="198"/>
      <c r="P151" s="198"/>
      <c r="Q151" s="198"/>
      <c r="R151" s="198"/>
      <c r="S151" s="198"/>
      <c r="T151" s="198"/>
      <c r="U151" s="198"/>
      <c r="V151" s="198"/>
      <c r="W151" s="198"/>
      <c r="X151" s="198"/>
      <c r="Y151" s="198"/>
      <c r="Z151" s="198"/>
      <c r="AA151" s="198"/>
      <c r="AB151" s="198"/>
      <c r="AC151" s="198"/>
      <c r="AD151" s="198"/>
      <c r="AE151" s="198"/>
      <c r="AF151" s="198"/>
      <c r="AG151" s="198"/>
      <c r="AH151" s="198"/>
      <c r="AI151" s="198"/>
      <c r="AJ151" s="198"/>
      <c r="AK151" s="217" t="str">
        <f t="shared" ref="AK151:AQ151" si="42">IF(AK1="","",AK122+AK132+AK139+AK141+AK143+AK145+AK147+AK149)</f>
        <v/>
      </c>
      <c r="AL151" s="217" t="str">
        <f t="shared" si="42"/>
        <v/>
      </c>
      <c r="AM151" s="217" t="str">
        <f t="shared" si="42"/>
        <v/>
      </c>
      <c r="AN151" s="217" t="str">
        <f t="shared" si="42"/>
        <v/>
      </c>
      <c r="AO151" s="217" t="str">
        <f t="shared" si="42"/>
        <v/>
      </c>
      <c r="AP151" s="217" t="str">
        <f t="shared" si="42"/>
        <v/>
      </c>
      <c r="AQ151" s="217" t="str">
        <f t="shared" si="42"/>
        <v/>
      </c>
    </row>
  </sheetData>
  <customSheetViews>
    <customSheetView guid="{DB7D8600-7BA7-4CE3-9713-A1F8E1674C32}" scale="85" showGridLines="0" fitToPage="1" hiddenRows="1">
      <pane ySplit="1" topLeftCell="A26" activePane="bottomLeft" state="frozen"/>
      <selection pane="bottomLeft" activeCell="D61" sqref="D61"/>
      <pageMargins left="0.70866141732283472" right="0.70866141732283472" top="0.78740157480314965" bottom="0.78740157480314965" header="0.31496062992125984" footer="0.31496062992125984"/>
      <pageSetup paperSize="9" scale="28" orientation="portrait" r:id="rId1"/>
      <headerFooter>
        <oddHeader>&amp;RPríloha č. 3 Metodiky pre vypracovanie finančnej analýzy projektu 
Finančná Analýza</oddHeader>
      </headerFooter>
    </customSheetView>
  </customSheetViews>
  <mergeCells count="6">
    <mergeCell ref="B27:C27"/>
    <mergeCell ref="B5:C5"/>
    <mergeCell ref="B9:C9"/>
    <mergeCell ref="B13:C13"/>
    <mergeCell ref="B17:C17"/>
    <mergeCell ref="B23:C23"/>
  </mergeCells>
  <phoneticPr fontId="0" type="noConversion"/>
  <conditionalFormatting sqref="AK107:AQ107">
    <cfRule type="expression" dxfId="47" priority="30">
      <formula>AK$1=""</formula>
    </cfRule>
  </conditionalFormatting>
  <conditionalFormatting sqref="AK106:AQ106">
    <cfRule type="expression" dxfId="46" priority="27">
      <formula>AK$1=""</formula>
    </cfRule>
  </conditionalFormatting>
  <conditionalFormatting sqref="AK110:AQ110">
    <cfRule type="expression" dxfId="45" priority="26">
      <formula>AK$1=""</formula>
    </cfRule>
  </conditionalFormatting>
  <conditionalFormatting sqref="AK114:AQ114">
    <cfRule type="expression" dxfId="44" priority="24">
      <formula>AK$1=""</formula>
    </cfRule>
  </conditionalFormatting>
  <conditionalFormatting sqref="AK118:AQ118">
    <cfRule type="expression" dxfId="43" priority="23">
      <formula>AK$1=""</formula>
    </cfRule>
  </conditionalFormatting>
  <conditionalFormatting sqref="AK124:AQ124">
    <cfRule type="expression" dxfId="42" priority="22">
      <formula>AK$1=""</formula>
    </cfRule>
  </conditionalFormatting>
  <conditionalFormatting sqref="AK128:AQ128">
    <cfRule type="expression" dxfId="41" priority="21">
      <formula>AK$1=""</formula>
    </cfRule>
  </conditionalFormatting>
  <conditionalFormatting sqref="AK135:AQ135">
    <cfRule type="expression" dxfId="40" priority="20">
      <formula>AK$1=""</formula>
    </cfRule>
  </conditionalFormatting>
  <conditionalFormatting sqref="AK141:AQ141">
    <cfRule type="expression" dxfId="39" priority="19">
      <formula>AK$1=""</formula>
    </cfRule>
  </conditionalFormatting>
  <conditionalFormatting sqref="AK143:AQ143">
    <cfRule type="expression" dxfId="38" priority="18">
      <formula>AK$1=""</formula>
    </cfRule>
  </conditionalFormatting>
  <conditionalFormatting sqref="AK145:AQ145">
    <cfRule type="expression" dxfId="37" priority="17">
      <formula>AK$1=""</formula>
    </cfRule>
  </conditionalFormatting>
  <conditionalFormatting sqref="AK147:AQ147">
    <cfRule type="expression" dxfId="36" priority="16">
      <formula>AK$1=""</formula>
    </cfRule>
  </conditionalFormatting>
  <conditionalFormatting sqref="AK149:AQ149">
    <cfRule type="expression" dxfId="35" priority="15">
      <formula>AK$1=""</formula>
    </cfRule>
  </conditionalFormatting>
  <conditionalFormatting sqref="AK111:AQ111">
    <cfRule type="expression" dxfId="34" priority="13">
      <formula>AK$1=""</formula>
    </cfRule>
  </conditionalFormatting>
  <conditionalFormatting sqref="AK115:AQ115">
    <cfRule type="expression" dxfId="33" priority="11">
      <formula>AK$1=""</formula>
    </cfRule>
  </conditionalFormatting>
  <conditionalFormatting sqref="AK119:AQ119">
    <cfRule type="expression" dxfId="32" priority="9">
      <formula>AK$1=""</formula>
    </cfRule>
  </conditionalFormatting>
  <conditionalFormatting sqref="AK125:AQ125">
    <cfRule type="expression" dxfId="31" priority="7">
      <formula>AK$1=""</formula>
    </cfRule>
  </conditionalFormatting>
  <conditionalFormatting sqref="AK129:AQ129">
    <cfRule type="expression" dxfId="30" priority="5">
      <formula>AK$1=""</formula>
    </cfRule>
  </conditionalFormatting>
  <conditionalFormatting sqref="AK136:AQ136">
    <cfRule type="expression" dxfId="29" priority="3">
      <formula>AK$1=""</formula>
    </cfRule>
  </conditionalFormatting>
  <conditionalFormatting sqref="AN39:AQ39">
    <cfRule type="expression" dxfId="28" priority="2">
      <formula>AN$1=""</formula>
    </cfRule>
  </conditionalFormatting>
  <conditionalFormatting sqref="T3:AN50">
    <cfRule type="expression" dxfId="27" priority="1">
      <formula>IF(T$1="",TRUE,FALSE)</formula>
    </cfRule>
  </conditionalFormatting>
  <pageMargins left="0.70866141732283472" right="0.70866141732283472" top="0.78740157480314965" bottom="0.78740157480314965" header="0.31496062992125984" footer="0.31496062992125984"/>
  <pageSetup paperSize="9" scale="28" orientation="portrait" r:id="rId2"/>
  <headerFooter>
    <oddHeader>&amp;RPríloha č. 3 Metodiky pre vypracovanie finančnej analýzy projektu 
Finančná Analýza</oddHeader>
  </headerFooter>
  <ignoredErrors>
    <ignoredError sqref="AA19:AM19 AA29:AM29" evalError="1"/>
  </ignoredErrors>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6">
    <tabColor indexed="50"/>
  </sheetPr>
  <dimension ref="A1:AQ46"/>
  <sheetViews>
    <sheetView showGridLines="0" zoomScale="85" zoomScaleNormal="85" workbookViewId="0">
      <selection activeCell="L55" sqref="L55"/>
    </sheetView>
  </sheetViews>
  <sheetFormatPr defaultColWidth="9.140625" defaultRowHeight="12.75" x14ac:dyDescent="0.2"/>
  <cols>
    <col min="1" max="1" width="8.140625" style="140" customWidth="1"/>
    <col min="2" max="2" width="6.42578125" style="140" customWidth="1"/>
    <col min="3" max="3" width="16" style="140" customWidth="1"/>
    <col min="4" max="16384" width="9.140625" style="184"/>
  </cols>
  <sheetData>
    <row r="1" spans="1:43" s="140" customFormat="1" x14ac:dyDescent="0.2">
      <c r="A1" s="36" t="s">
        <v>119</v>
      </c>
      <c r="D1" s="164">
        <f>'Peňažné toky projektu'!B18</f>
        <v>2015</v>
      </c>
      <c r="E1" s="164">
        <f>'Peňažné toky projektu'!C18</f>
        <v>2016</v>
      </c>
      <c r="F1" s="164">
        <f>'Peňažné toky projektu'!D18</f>
        <v>2017</v>
      </c>
      <c r="G1" s="164">
        <f>'Peňažné toky projektu'!E18</f>
        <v>2018</v>
      </c>
      <c r="H1" s="164">
        <f>'Peňažné toky projektu'!F18</f>
        <v>2019</v>
      </c>
      <c r="I1" s="164">
        <f>'Peňažné toky projektu'!G18</f>
        <v>2020</v>
      </c>
      <c r="J1" s="164">
        <f>'Peňažné toky projektu'!H18</f>
        <v>2021</v>
      </c>
      <c r="K1" s="164">
        <f>'Peňažné toky projektu'!I18</f>
        <v>2022</v>
      </c>
      <c r="L1" s="164">
        <f>'Peňažné toky projektu'!J18</f>
        <v>2023</v>
      </c>
      <c r="M1" s="164">
        <f>'Peňažné toky projektu'!K18</f>
        <v>2024</v>
      </c>
      <c r="N1" s="164">
        <f>'Peňažné toky projektu'!L18</f>
        <v>2025</v>
      </c>
      <c r="O1" s="164">
        <f>'Peňažné toky projektu'!M18</f>
        <v>2026</v>
      </c>
      <c r="P1" s="164">
        <f>'Peňažné toky projektu'!N18</f>
        <v>2027</v>
      </c>
      <c r="Q1" s="164">
        <f>'Peňažné toky projektu'!O18</f>
        <v>2028</v>
      </c>
      <c r="R1" s="164">
        <f>'Peňažné toky projektu'!P18</f>
        <v>2029</v>
      </c>
      <c r="S1" s="164">
        <f>'Peňažné toky projektu'!Q18</f>
        <v>2030</v>
      </c>
      <c r="T1" s="164">
        <f>'Peňažné toky projektu'!R18</f>
        <v>2031</v>
      </c>
      <c r="U1" s="164">
        <f>'Peňažné toky projektu'!S18</f>
        <v>2032</v>
      </c>
      <c r="V1" s="164">
        <f>'Peňažné toky projektu'!T18</f>
        <v>2033</v>
      </c>
      <c r="W1" s="164">
        <f>'Peňažné toky projektu'!U18</f>
        <v>2034</v>
      </c>
      <c r="X1" s="164">
        <f>'Peňažné toky projektu'!V18</f>
        <v>2035</v>
      </c>
      <c r="Y1" s="164">
        <f>'Peňažné toky projektu'!W18</f>
        <v>2036</v>
      </c>
      <c r="Z1" s="164">
        <f>'Peňažné toky projektu'!X18</f>
        <v>2037</v>
      </c>
      <c r="AA1" s="164">
        <f>'Peňažné toky projektu'!Y18</f>
        <v>2038</v>
      </c>
      <c r="AB1" s="164">
        <f>'Peňažné toky projektu'!Z18</f>
        <v>2039</v>
      </c>
      <c r="AC1" s="164">
        <f>'Peňažné toky projektu'!AA18</f>
        <v>2040</v>
      </c>
      <c r="AD1" s="164">
        <f>'Peňažné toky projektu'!AB18</f>
        <v>2041</v>
      </c>
      <c r="AE1" s="164">
        <f>'Peňažné toky projektu'!AC18</f>
        <v>2042</v>
      </c>
      <c r="AF1" s="164">
        <f>'Peňažné toky projektu'!AD18</f>
        <v>2043</v>
      </c>
      <c r="AG1" s="164">
        <f>'Peňažné toky projektu'!AE18</f>
        <v>2044</v>
      </c>
      <c r="AH1" s="164">
        <f>'Peňažné toky projektu'!AF18</f>
        <v>2045</v>
      </c>
      <c r="AI1" s="164">
        <f>'Peňažné toky projektu'!AG18</f>
        <v>2046</v>
      </c>
      <c r="AJ1" s="164">
        <f>'Peňažné toky projektu'!AH18</f>
        <v>2047</v>
      </c>
      <c r="AK1" s="164" t="str">
        <f>'Peňažné toky projektu'!AI18</f>
        <v/>
      </c>
      <c r="AL1" s="164" t="str">
        <f>'Peňažné toky projektu'!AJ18</f>
        <v/>
      </c>
      <c r="AM1" s="164" t="str">
        <f>'Peňažné toky projektu'!AK18</f>
        <v/>
      </c>
      <c r="AN1" s="164" t="str">
        <f>'Peňažné toky projektu'!AL18</f>
        <v/>
      </c>
      <c r="AO1" s="164" t="str">
        <f>'Peňažné toky projektu'!AM18</f>
        <v/>
      </c>
      <c r="AP1" s="164" t="str">
        <f>'Peňažné toky projektu'!AN18</f>
        <v/>
      </c>
      <c r="AQ1" s="164" t="str">
        <f>'Peňažné toky projektu'!AO18</f>
        <v/>
      </c>
    </row>
    <row r="2" spans="1:43" s="140" customFormat="1" x14ac:dyDescent="0.2"/>
    <row r="3" spans="1:43" x14ac:dyDescent="0.2">
      <c r="C3" s="266" t="s">
        <v>23</v>
      </c>
      <c r="D3" s="261">
        <v>0</v>
      </c>
      <c r="E3" s="261">
        <v>0</v>
      </c>
      <c r="F3" s="261">
        <v>0</v>
      </c>
      <c r="G3" s="261">
        <v>0</v>
      </c>
      <c r="H3" s="261">
        <v>0</v>
      </c>
      <c r="I3" s="261">
        <v>0</v>
      </c>
      <c r="J3" s="261">
        <v>0</v>
      </c>
      <c r="K3" s="261">
        <v>0</v>
      </c>
      <c r="L3" s="261">
        <v>0</v>
      </c>
      <c r="M3" s="261">
        <v>0</v>
      </c>
      <c r="N3" s="261">
        <v>0</v>
      </c>
      <c r="O3" s="261">
        <v>0</v>
      </c>
      <c r="P3" s="261">
        <v>0</v>
      </c>
      <c r="Q3" s="261">
        <v>0</v>
      </c>
      <c r="R3" s="261">
        <v>0</v>
      </c>
      <c r="S3" s="261">
        <v>0</v>
      </c>
      <c r="T3" s="261">
        <v>0</v>
      </c>
      <c r="U3" s="261">
        <v>0</v>
      </c>
      <c r="V3" s="261">
        <v>0</v>
      </c>
      <c r="W3" s="261">
        <v>0</v>
      </c>
      <c r="X3" s="261">
        <v>0</v>
      </c>
      <c r="Y3" s="261">
        <v>0</v>
      </c>
      <c r="Z3" s="261">
        <v>0</v>
      </c>
      <c r="AA3" s="261">
        <v>0</v>
      </c>
      <c r="AB3" s="261">
        <v>0</v>
      </c>
      <c r="AC3" s="261">
        <v>0</v>
      </c>
      <c r="AD3" s="261">
        <v>0</v>
      </c>
      <c r="AE3" s="261">
        <v>0</v>
      </c>
      <c r="AF3" s="261">
        <v>0</v>
      </c>
      <c r="AG3" s="261">
        <v>0</v>
      </c>
      <c r="AH3" s="261">
        <v>0</v>
      </c>
      <c r="AI3" s="261">
        <v>0</v>
      </c>
      <c r="AJ3" s="261">
        <v>0</v>
      </c>
      <c r="AK3" s="261">
        <v>0</v>
      </c>
      <c r="AL3" s="261">
        <v>0</v>
      </c>
      <c r="AM3" s="261">
        <v>0</v>
      </c>
      <c r="AN3" s="261">
        <v>0</v>
      </c>
      <c r="AO3" s="261">
        <v>0</v>
      </c>
      <c r="AP3" s="261">
        <v>0</v>
      </c>
      <c r="AQ3" s="261">
        <v>0</v>
      </c>
    </row>
    <row r="4" spans="1:43" x14ac:dyDescent="0.2">
      <c r="C4" s="266" t="s">
        <v>24</v>
      </c>
      <c r="D4" s="262">
        <v>0</v>
      </c>
      <c r="E4" s="262">
        <v>0</v>
      </c>
      <c r="F4" s="262">
        <v>0</v>
      </c>
      <c r="G4" s="262">
        <v>0</v>
      </c>
      <c r="H4" s="262">
        <v>0</v>
      </c>
      <c r="I4" s="262">
        <v>0</v>
      </c>
      <c r="J4" s="262">
        <v>0</v>
      </c>
      <c r="K4" s="262">
        <v>0</v>
      </c>
      <c r="L4" s="262">
        <v>0</v>
      </c>
      <c r="M4" s="262">
        <v>0</v>
      </c>
      <c r="N4" s="262">
        <v>0</v>
      </c>
      <c r="O4" s="262">
        <v>0</v>
      </c>
      <c r="P4" s="262">
        <v>0</v>
      </c>
      <c r="Q4" s="262">
        <v>0</v>
      </c>
      <c r="R4" s="262">
        <v>0</v>
      </c>
      <c r="S4" s="262">
        <v>0</v>
      </c>
      <c r="T4" s="262">
        <v>0</v>
      </c>
      <c r="U4" s="262">
        <v>0</v>
      </c>
      <c r="V4" s="262">
        <v>0</v>
      </c>
      <c r="W4" s="262">
        <v>0</v>
      </c>
      <c r="X4" s="262">
        <v>0</v>
      </c>
      <c r="Y4" s="262">
        <v>0</v>
      </c>
      <c r="Z4" s="262">
        <v>0</v>
      </c>
      <c r="AA4" s="262">
        <v>0</v>
      </c>
      <c r="AB4" s="262">
        <v>0</v>
      </c>
      <c r="AC4" s="262">
        <v>0</v>
      </c>
      <c r="AD4" s="262">
        <v>0</v>
      </c>
      <c r="AE4" s="262">
        <v>0</v>
      </c>
      <c r="AF4" s="262">
        <v>0</v>
      </c>
      <c r="AG4" s="262">
        <v>0</v>
      </c>
      <c r="AH4" s="262">
        <v>0</v>
      </c>
      <c r="AI4" s="262">
        <v>0</v>
      </c>
      <c r="AJ4" s="262">
        <v>0</v>
      </c>
      <c r="AK4" s="262">
        <v>0</v>
      </c>
      <c r="AL4" s="262">
        <v>0</v>
      </c>
      <c r="AM4" s="262">
        <v>0</v>
      </c>
      <c r="AN4" s="262">
        <v>0</v>
      </c>
      <c r="AO4" s="262">
        <v>0</v>
      </c>
      <c r="AP4" s="262">
        <v>0</v>
      </c>
      <c r="AQ4" s="262">
        <v>0</v>
      </c>
    </row>
    <row r="5" spans="1:43" s="140" customFormat="1" x14ac:dyDescent="0.2">
      <c r="B5" s="362" t="s">
        <v>25</v>
      </c>
      <c r="C5" s="362"/>
      <c r="D5" s="265">
        <f t="shared" ref="D5:AQ5" si="0">IF(D1="","",D3*D4)</f>
        <v>0</v>
      </c>
      <c r="E5" s="265">
        <f t="shared" si="0"/>
        <v>0</v>
      </c>
      <c r="F5" s="265">
        <f t="shared" si="0"/>
        <v>0</v>
      </c>
      <c r="G5" s="265">
        <f t="shared" si="0"/>
        <v>0</v>
      </c>
      <c r="H5" s="265">
        <f t="shared" si="0"/>
        <v>0</v>
      </c>
      <c r="I5" s="265">
        <f t="shared" si="0"/>
        <v>0</v>
      </c>
      <c r="J5" s="265">
        <f t="shared" si="0"/>
        <v>0</v>
      </c>
      <c r="K5" s="265">
        <f t="shared" si="0"/>
        <v>0</v>
      </c>
      <c r="L5" s="265">
        <f t="shared" si="0"/>
        <v>0</v>
      </c>
      <c r="M5" s="265">
        <f t="shared" si="0"/>
        <v>0</v>
      </c>
      <c r="N5" s="265">
        <f t="shared" si="0"/>
        <v>0</v>
      </c>
      <c r="O5" s="265">
        <f t="shared" si="0"/>
        <v>0</v>
      </c>
      <c r="P5" s="265">
        <f t="shared" si="0"/>
        <v>0</v>
      </c>
      <c r="Q5" s="265">
        <f t="shared" si="0"/>
        <v>0</v>
      </c>
      <c r="R5" s="265">
        <f t="shared" si="0"/>
        <v>0</v>
      </c>
      <c r="S5" s="265">
        <f t="shared" si="0"/>
        <v>0</v>
      </c>
      <c r="T5" s="265">
        <f t="shared" si="0"/>
        <v>0</v>
      </c>
      <c r="U5" s="265">
        <f t="shared" si="0"/>
        <v>0</v>
      </c>
      <c r="V5" s="265">
        <f t="shared" si="0"/>
        <v>0</v>
      </c>
      <c r="W5" s="265">
        <f t="shared" si="0"/>
        <v>0</v>
      </c>
      <c r="X5" s="265">
        <f t="shared" si="0"/>
        <v>0</v>
      </c>
      <c r="Y5" s="265">
        <f t="shared" si="0"/>
        <v>0</v>
      </c>
      <c r="Z5" s="265">
        <f t="shared" si="0"/>
        <v>0</v>
      </c>
      <c r="AA5" s="265">
        <f t="shared" si="0"/>
        <v>0</v>
      </c>
      <c r="AB5" s="265">
        <f t="shared" si="0"/>
        <v>0</v>
      </c>
      <c r="AC5" s="265">
        <f t="shared" si="0"/>
        <v>0</v>
      </c>
      <c r="AD5" s="265">
        <f t="shared" si="0"/>
        <v>0</v>
      </c>
      <c r="AE5" s="265">
        <f t="shared" si="0"/>
        <v>0</v>
      </c>
      <c r="AF5" s="265">
        <f t="shared" si="0"/>
        <v>0</v>
      </c>
      <c r="AG5" s="265">
        <f t="shared" si="0"/>
        <v>0</v>
      </c>
      <c r="AH5" s="265">
        <f t="shared" si="0"/>
        <v>0</v>
      </c>
      <c r="AI5" s="265">
        <f t="shared" si="0"/>
        <v>0</v>
      </c>
      <c r="AJ5" s="265">
        <f t="shared" si="0"/>
        <v>0</v>
      </c>
      <c r="AK5" s="265" t="str">
        <f t="shared" si="0"/>
        <v/>
      </c>
      <c r="AL5" s="265" t="str">
        <f t="shared" si="0"/>
        <v/>
      </c>
      <c r="AM5" s="265" t="str">
        <f t="shared" si="0"/>
        <v/>
      </c>
      <c r="AN5" s="265" t="str">
        <f t="shared" si="0"/>
        <v/>
      </c>
      <c r="AO5" s="265" t="str">
        <f t="shared" si="0"/>
        <v/>
      </c>
      <c r="AP5" s="265" t="str">
        <f t="shared" si="0"/>
        <v/>
      </c>
      <c r="AQ5" s="265" t="str">
        <f t="shared" si="0"/>
        <v/>
      </c>
    </row>
    <row r="6" spans="1:43" s="140" customFormat="1" x14ac:dyDescent="0.2">
      <c r="B6" s="266"/>
      <c r="C6" s="266"/>
      <c r="D6" s="160"/>
      <c r="E6" s="160"/>
      <c r="F6" s="160"/>
      <c r="G6" s="160"/>
      <c r="H6" s="160"/>
      <c r="I6" s="160"/>
      <c r="J6" s="160"/>
      <c r="K6" s="160"/>
      <c r="L6" s="160"/>
      <c r="M6" s="160"/>
      <c r="N6" s="160"/>
      <c r="O6" s="160"/>
      <c r="P6" s="160"/>
      <c r="Q6" s="160"/>
      <c r="R6" s="160"/>
      <c r="S6" s="160"/>
      <c r="T6" s="160"/>
      <c r="U6" s="160"/>
      <c r="V6" s="160"/>
      <c r="W6" s="160"/>
      <c r="X6" s="160"/>
      <c r="Y6" s="160"/>
      <c r="Z6" s="160"/>
      <c r="AA6" s="160"/>
      <c r="AB6" s="160"/>
      <c r="AC6" s="160"/>
      <c r="AD6" s="160"/>
      <c r="AE6" s="160"/>
      <c r="AF6" s="160"/>
      <c r="AG6" s="160"/>
      <c r="AH6" s="160"/>
      <c r="AI6" s="160"/>
      <c r="AJ6" s="160"/>
      <c r="AK6" s="160"/>
      <c r="AL6" s="160"/>
      <c r="AM6" s="160"/>
      <c r="AN6" s="160"/>
      <c r="AO6" s="160"/>
      <c r="AP6" s="160"/>
      <c r="AQ6" s="160"/>
    </row>
    <row r="7" spans="1:43" x14ac:dyDescent="0.2">
      <c r="C7" s="266" t="s">
        <v>23</v>
      </c>
      <c r="D7" s="261">
        <v>0</v>
      </c>
      <c r="E7" s="261">
        <v>0</v>
      </c>
      <c r="F7" s="261">
        <v>0</v>
      </c>
      <c r="G7" s="261">
        <v>0</v>
      </c>
      <c r="H7" s="261">
        <v>0</v>
      </c>
      <c r="I7" s="261">
        <v>0</v>
      </c>
      <c r="J7" s="261">
        <v>0</v>
      </c>
      <c r="K7" s="261">
        <v>0</v>
      </c>
      <c r="L7" s="261">
        <v>0</v>
      </c>
      <c r="M7" s="261">
        <v>0</v>
      </c>
      <c r="N7" s="261">
        <v>0</v>
      </c>
      <c r="O7" s="261">
        <v>0</v>
      </c>
      <c r="P7" s="261">
        <v>0</v>
      </c>
      <c r="Q7" s="261">
        <v>0</v>
      </c>
      <c r="R7" s="261">
        <v>0</v>
      </c>
      <c r="S7" s="261">
        <v>0</v>
      </c>
      <c r="T7" s="261">
        <v>0</v>
      </c>
      <c r="U7" s="261">
        <v>0</v>
      </c>
      <c r="V7" s="261">
        <v>0</v>
      </c>
      <c r="W7" s="261">
        <v>0</v>
      </c>
      <c r="X7" s="261">
        <v>0</v>
      </c>
      <c r="Y7" s="261">
        <v>0</v>
      </c>
      <c r="Z7" s="261">
        <v>0</v>
      </c>
      <c r="AA7" s="261">
        <v>0</v>
      </c>
      <c r="AB7" s="261">
        <v>0</v>
      </c>
      <c r="AC7" s="261">
        <v>0</v>
      </c>
      <c r="AD7" s="261">
        <v>0</v>
      </c>
      <c r="AE7" s="261">
        <v>0</v>
      </c>
      <c r="AF7" s="261">
        <v>0</v>
      </c>
      <c r="AG7" s="261">
        <v>0</v>
      </c>
      <c r="AH7" s="261">
        <v>0</v>
      </c>
      <c r="AI7" s="261">
        <v>0</v>
      </c>
      <c r="AJ7" s="261">
        <v>0</v>
      </c>
      <c r="AK7" s="261">
        <v>0</v>
      </c>
      <c r="AL7" s="261">
        <v>0</v>
      </c>
      <c r="AM7" s="261">
        <v>0</v>
      </c>
      <c r="AN7" s="261">
        <v>0</v>
      </c>
      <c r="AO7" s="261">
        <v>0</v>
      </c>
      <c r="AP7" s="261">
        <v>0</v>
      </c>
      <c r="AQ7" s="261">
        <v>0</v>
      </c>
    </row>
    <row r="8" spans="1:43" x14ac:dyDescent="0.2">
      <c r="C8" s="266" t="s">
        <v>24</v>
      </c>
      <c r="D8" s="262">
        <v>0</v>
      </c>
      <c r="E8" s="262">
        <v>0</v>
      </c>
      <c r="F8" s="262">
        <v>0</v>
      </c>
      <c r="G8" s="262">
        <v>0</v>
      </c>
      <c r="H8" s="262">
        <v>0</v>
      </c>
      <c r="I8" s="262">
        <v>0</v>
      </c>
      <c r="J8" s="262">
        <v>0</v>
      </c>
      <c r="K8" s="262">
        <v>0</v>
      </c>
      <c r="L8" s="262">
        <v>0</v>
      </c>
      <c r="M8" s="262">
        <v>0</v>
      </c>
      <c r="N8" s="262">
        <v>0</v>
      </c>
      <c r="O8" s="262">
        <v>0</v>
      </c>
      <c r="P8" s="262">
        <v>0</v>
      </c>
      <c r="Q8" s="262">
        <v>0</v>
      </c>
      <c r="R8" s="262">
        <v>0</v>
      </c>
      <c r="S8" s="262">
        <v>0</v>
      </c>
      <c r="T8" s="262">
        <v>0</v>
      </c>
      <c r="U8" s="262">
        <v>0</v>
      </c>
      <c r="V8" s="262">
        <v>0</v>
      </c>
      <c r="W8" s="262">
        <v>0</v>
      </c>
      <c r="X8" s="262">
        <v>0</v>
      </c>
      <c r="Y8" s="262">
        <v>0</v>
      </c>
      <c r="Z8" s="262">
        <v>0</v>
      </c>
      <c r="AA8" s="262">
        <v>0</v>
      </c>
      <c r="AB8" s="262">
        <v>0</v>
      </c>
      <c r="AC8" s="262">
        <v>0</v>
      </c>
      <c r="AD8" s="262">
        <v>0</v>
      </c>
      <c r="AE8" s="262">
        <v>0</v>
      </c>
      <c r="AF8" s="262">
        <v>0</v>
      </c>
      <c r="AG8" s="262">
        <v>0</v>
      </c>
      <c r="AH8" s="262">
        <v>0</v>
      </c>
      <c r="AI8" s="262">
        <v>0</v>
      </c>
      <c r="AJ8" s="262">
        <v>0</v>
      </c>
      <c r="AK8" s="262">
        <v>0</v>
      </c>
      <c r="AL8" s="262">
        <v>0</v>
      </c>
      <c r="AM8" s="262">
        <v>0</v>
      </c>
      <c r="AN8" s="262">
        <v>0</v>
      </c>
      <c r="AO8" s="262">
        <v>0</v>
      </c>
      <c r="AP8" s="262">
        <v>0</v>
      </c>
      <c r="AQ8" s="262">
        <v>0</v>
      </c>
    </row>
    <row r="9" spans="1:43" s="140" customFormat="1" x14ac:dyDescent="0.2">
      <c r="B9" s="362" t="s">
        <v>25</v>
      </c>
      <c r="C9" s="362"/>
      <c r="D9" s="265">
        <f t="shared" ref="D9:AQ9" si="1">IF(D1="","",D7*D8)</f>
        <v>0</v>
      </c>
      <c r="E9" s="265">
        <f t="shared" si="1"/>
        <v>0</v>
      </c>
      <c r="F9" s="265">
        <f t="shared" si="1"/>
        <v>0</v>
      </c>
      <c r="G9" s="265">
        <f t="shared" si="1"/>
        <v>0</v>
      </c>
      <c r="H9" s="265">
        <f t="shared" si="1"/>
        <v>0</v>
      </c>
      <c r="I9" s="265">
        <f t="shared" si="1"/>
        <v>0</v>
      </c>
      <c r="J9" s="265">
        <f t="shared" si="1"/>
        <v>0</v>
      </c>
      <c r="K9" s="265">
        <f t="shared" si="1"/>
        <v>0</v>
      </c>
      <c r="L9" s="265">
        <f t="shared" si="1"/>
        <v>0</v>
      </c>
      <c r="M9" s="265">
        <f t="shared" si="1"/>
        <v>0</v>
      </c>
      <c r="N9" s="265">
        <f t="shared" si="1"/>
        <v>0</v>
      </c>
      <c r="O9" s="265">
        <f t="shared" si="1"/>
        <v>0</v>
      </c>
      <c r="P9" s="265">
        <f t="shared" si="1"/>
        <v>0</v>
      </c>
      <c r="Q9" s="265">
        <f t="shared" si="1"/>
        <v>0</v>
      </c>
      <c r="R9" s="265">
        <f t="shared" si="1"/>
        <v>0</v>
      </c>
      <c r="S9" s="265">
        <f t="shared" si="1"/>
        <v>0</v>
      </c>
      <c r="T9" s="265">
        <f t="shared" si="1"/>
        <v>0</v>
      </c>
      <c r="U9" s="265">
        <f t="shared" si="1"/>
        <v>0</v>
      </c>
      <c r="V9" s="265">
        <f t="shared" si="1"/>
        <v>0</v>
      </c>
      <c r="W9" s="265">
        <f t="shared" si="1"/>
        <v>0</v>
      </c>
      <c r="X9" s="265">
        <f t="shared" si="1"/>
        <v>0</v>
      </c>
      <c r="Y9" s="265">
        <f t="shared" si="1"/>
        <v>0</v>
      </c>
      <c r="Z9" s="265">
        <f t="shared" si="1"/>
        <v>0</v>
      </c>
      <c r="AA9" s="265">
        <f t="shared" si="1"/>
        <v>0</v>
      </c>
      <c r="AB9" s="265">
        <f t="shared" si="1"/>
        <v>0</v>
      </c>
      <c r="AC9" s="265">
        <f t="shared" si="1"/>
        <v>0</v>
      </c>
      <c r="AD9" s="265">
        <f t="shared" si="1"/>
        <v>0</v>
      </c>
      <c r="AE9" s="265">
        <f t="shared" si="1"/>
        <v>0</v>
      </c>
      <c r="AF9" s="265">
        <f t="shared" si="1"/>
        <v>0</v>
      </c>
      <c r="AG9" s="265">
        <f t="shared" si="1"/>
        <v>0</v>
      </c>
      <c r="AH9" s="265">
        <f t="shared" si="1"/>
        <v>0</v>
      </c>
      <c r="AI9" s="265">
        <f t="shared" si="1"/>
        <v>0</v>
      </c>
      <c r="AJ9" s="265">
        <f t="shared" si="1"/>
        <v>0</v>
      </c>
      <c r="AK9" s="265" t="str">
        <f t="shared" si="1"/>
        <v/>
      </c>
      <c r="AL9" s="265" t="str">
        <f t="shared" si="1"/>
        <v/>
      </c>
      <c r="AM9" s="265" t="str">
        <f t="shared" si="1"/>
        <v/>
      </c>
      <c r="AN9" s="265" t="str">
        <f t="shared" si="1"/>
        <v/>
      </c>
      <c r="AO9" s="265" t="str">
        <f t="shared" si="1"/>
        <v/>
      </c>
      <c r="AP9" s="265" t="str">
        <f t="shared" si="1"/>
        <v/>
      </c>
      <c r="AQ9" s="265" t="str">
        <f t="shared" si="1"/>
        <v/>
      </c>
    </row>
    <row r="10" spans="1:43" s="140" customFormat="1" x14ac:dyDescent="0.2">
      <c r="B10" s="266"/>
      <c r="C10" s="266"/>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row>
    <row r="11" spans="1:43" x14ac:dyDescent="0.2">
      <c r="C11" s="266" t="s">
        <v>23</v>
      </c>
      <c r="D11" s="261">
        <v>0</v>
      </c>
      <c r="E11" s="261">
        <v>0</v>
      </c>
      <c r="F11" s="261">
        <v>0</v>
      </c>
      <c r="G11" s="261">
        <v>0</v>
      </c>
      <c r="H11" s="261">
        <v>0</v>
      </c>
      <c r="I11" s="261">
        <v>0</v>
      </c>
      <c r="J11" s="261">
        <v>0</v>
      </c>
      <c r="K11" s="261">
        <v>0</v>
      </c>
      <c r="L11" s="261">
        <v>0</v>
      </c>
      <c r="M11" s="261">
        <v>0</v>
      </c>
      <c r="N11" s="261">
        <v>0</v>
      </c>
      <c r="O11" s="261">
        <v>0</v>
      </c>
      <c r="P11" s="261">
        <v>0</v>
      </c>
      <c r="Q11" s="261">
        <v>0</v>
      </c>
      <c r="R11" s="261">
        <v>0</v>
      </c>
      <c r="S11" s="261">
        <v>0</v>
      </c>
      <c r="T11" s="261">
        <v>0</v>
      </c>
      <c r="U11" s="261">
        <v>0</v>
      </c>
      <c r="V11" s="261">
        <v>0</v>
      </c>
      <c r="W11" s="261">
        <v>0</v>
      </c>
      <c r="X11" s="261">
        <v>0</v>
      </c>
      <c r="Y11" s="261">
        <v>0</v>
      </c>
      <c r="Z11" s="261">
        <v>0</v>
      </c>
      <c r="AA11" s="261">
        <v>0</v>
      </c>
      <c r="AB11" s="261">
        <v>0</v>
      </c>
      <c r="AC11" s="261">
        <v>0</v>
      </c>
      <c r="AD11" s="261">
        <v>0</v>
      </c>
      <c r="AE11" s="261">
        <v>0</v>
      </c>
      <c r="AF11" s="261">
        <v>0</v>
      </c>
      <c r="AG11" s="261">
        <v>0</v>
      </c>
      <c r="AH11" s="261">
        <v>0</v>
      </c>
      <c r="AI11" s="261">
        <v>0</v>
      </c>
      <c r="AJ11" s="261">
        <v>0</v>
      </c>
      <c r="AK11" s="261">
        <v>0</v>
      </c>
      <c r="AL11" s="261">
        <v>0</v>
      </c>
      <c r="AM11" s="261">
        <v>0</v>
      </c>
      <c r="AN11" s="261">
        <v>0</v>
      </c>
      <c r="AO11" s="261">
        <v>0</v>
      </c>
      <c r="AP11" s="261">
        <v>0</v>
      </c>
      <c r="AQ11" s="261">
        <v>0</v>
      </c>
    </row>
    <row r="12" spans="1:43" x14ac:dyDescent="0.2">
      <c r="C12" s="266" t="s">
        <v>24</v>
      </c>
      <c r="D12" s="262">
        <v>0</v>
      </c>
      <c r="E12" s="262">
        <v>0</v>
      </c>
      <c r="F12" s="262">
        <v>0</v>
      </c>
      <c r="G12" s="262">
        <v>0</v>
      </c>
      <c r="H12" s="262">
        <v>0</v>
      </c>
      <c r="I12" s="262">
        <v>0</v>
      </c>
      <c r="J12" s="262">
        <v>0</v>
      </c>
      <c r="K12" s="262">
        <v>0</v>
      </c>
      <c r="L12" s="262">
        <v>0</v>
      </c>
      <c r="M12" s="262">
        <v>0</v>
      </c>
      <c r="N12" s="262">
        <v>0</v>
      </c>
      <c r="O12" s="262">
        <v>0</v>
      </c>
      <c r="P12" s="262">
        <v>0</v>
      </c>
      <c r="Q12" s="262">
        <v>0</v>
      </c>
      <c r="R12" s="262">
        <v>0</v>
      </c>
      <c r="S12" s="262">
        <v>0</v>
      </c>
      <c r="T12" s="262">
        <v>0</v>
      </c>
      <c r="U12" s="262">
        <v>0</v>
      </c>
      <c r="V12" s="262">
        <v>0</v>
      </c>
      <c r="W12" s="262">
        <v>0</v>
      </c>
      <c r="X12" s="262">
        <v>0</v>
      </c>
      <c r="Y12" s="262">
        <v>0</v>
      </c>
      <c r="Z12" s="262">
        <v>0</v>
      </c>
      <c r="AA12" s="262">
        <v>0</v>
      </c>
      <c r="AB12" s="262">
        <v>0</v>
      </c>
      <c r="AC12" s="262">
        <v>0</v>
      </c>
      <c r="AD12" s="262">
        <v>0</v>
      </c>
      <c r="AE12" s="262">
        <v>0</v>
      </c>
      <c r="AF12" s="262">
        <v>0</v>
      </c>
      <c r="AG12" s="262">
        <v>0</v>
      </c>
      <c r="AH12" s="262">
        <v>0</v>
      </c>
      <c r="AI12" s="262">
        <v>0</v>
      </c>
      <c r="AJ12" s="262">
        <v>0</v>
      </c>
      <c r="AK12" s="262">
        <v>0</v>
      </c>
      <c r="AL12" s="262">
        <v>0</v>
      </c>
      <c r="AM12" s="262">
        <v>0</v>
      </c>
      <c r="AN12" s="262">
        <v>0</v>
      </c>
      <c r="AO12" s="262">
        <v>0</v>
      </c>
      <c r="AP12" s="262">
        <v>0</v>
      </c>
      <c r="AQ12" s="262">
        <v>0</v>
      </c>
    </row>
    <row r="13" spans="1:43" s="140" customFormat="1" x14ac:dyDescent="0.2">
      <c r="B13" s="362" t="s">
        <v>25</v>
      </c>
      <c r="C13" s="362"/>
      <c r="D13" s="265">
        <f t="shared" ref="D13:AQ13" si="2">IF(D1="","",D11*D12)</f>
        <v>0</v>
      </c>
      <c r="E13" s="265">
        <f t="shared" si="2"/>
        <v>0</v>
      </c>
      <c r="F13" s="265">
        <f t="shared" si="2"/>
        <v>0</v>
      </c>
      <c r="G13" s="265">
        <f t="shared" si="2"/>
        <v>0</v>
      </c>
      <c r="H13" s="265">
        <f t="shared" si="2"/>
        <v>0</v>
      </c>
      <c r="I13" s="265">
        <f t="shared" si="2"/>
        <v>0</v>
      </c>
      <c r="J13" s="265">
        <f t="shared" si="2"/>
        <v>0</v>
      </c>
      <c r="K13" s="265">
        <f t="shared" si="2"/>
        <v>0</v>
      </c>
      <c r="L13" s="265">
        <f t="shared" si="2"/>
        <v>0</v>
      </c>
      <c r="M13" s="265">
        <f t="shared" si="2"/>
        <v>0</v>
      </c>
      <c r="N13" s="265">
        <f t="shared" si="2"/>
        <v>0</v>
      </c>
      <c r="O13" s="265">
        <f t="shared" si="2"/>
        <v>0</v>
      </c>
      <c r="P13" s="265">
        <f t="shared" si="2"/>
        <v>0</v>
      </c>
      <c r="Q13" s="265">
        <f t="shared" si="2"/>
        <v>0</v>
      </c>
      <c r="R13" s="265">
        <f t="shared" si="2"/>
        <v>0</v>
      </c>
      <c r="S13" s="265">
        <f t="shared" si="2"/>
        <v>0</v>
      </c>
      <c r="T13" s="265">
        <f t="shared" si="2"/>
        <v>0</v>
      </c>
      <c r="U13" s="265">
        <f t="shared" si="2"/>
        <v>0</v>
      </c>
      <c r="V13" s="265">
        <f t="shared" si="2"/>
        <v>0</v>
      </c>
      <c r="W13" s="265">
        <f t="shared" si="2"/>
        <v>0</v>
      </c>
      <c r="X13" s="265">
        <f t="shared" si="2"/>
        <v>0</v>
      </c>
      <c r="Y13" s="265">
        <f t="shared" si="2"/>
        <v>0</v>
      </c>
      <c r="Z13" s="265">
        <f t="shared" si="2"/>
        <v>0</v>
      </c>
      <c r="AA13" s="265">
        <f t="shared" si="2"/>
        <v>0</v>
      </c>
      <c r="AB13" s="265">
        <f t="shared" si="2"/>
        <v>0</v>
      </c>
      <c r="AC13" s="265">
        <f t="shared" si="2"/>
        <v>0</v>
      </c>
      <c r="AD13" s="265">
        <f t="shared" si="2"/>
        <v>0</v>
      </c>
      <c r="AE13" s="265">
        <f t="shared" si="2"/>
        <v>0</v>
      </c>
      <c r="AF13" s="265">
        <f t="shared" si="2"/>
        <v>0</v>
      </c>
      <c r="AG13" s="265">
        <f t="shared" si="2"/>
        <v>0</v>
      </c>
      <c r="AH13" s="265">
        <f t="shared" si="2"/>
        <v>0</v>
      </c>
      <c r="AI13" s="265">
        <f t="shared" si="2"/>
        <v>0</v>
      </c>
      <c r="AJ13" s="265">
        <f t="shared" si="2"/>
        <v>0</v>
      </c>
      <c r="AK13" s="265" t="str">
        <f t="shared" si="2"/>
        <v/>
      </c>
      <c r="AL13" s="265" t="str">
        <f t="shared" si="2"/>
        <v/>
      </c>
      <c r="AM13" s="265" t="str">
        <f t="shared" si="2"/>
        <v/>
      </c>
      <c r="AN13" s="265" t="str">
        <f t="shared" si="2"/>
        <v/>
      </c>
      <c r="AO13" s="265" t="str">
        <f t="shared" si="2"/>
        <v/>
      </c>
      <c r="AP13" s="265" t="str">
        <f t="shared" si="2"/>
        <v/>
      </c>
      <c r="AQ13" s="265" t="str">
        <f t="shared" si="2"/>
        <v/>
      </c>
    </row>
    <row r="14" spans="1:43" s="140" customFormat="1" x14ac:dyDescent="0.2">
      <c r="B14" s="266"/>
      <c r="C14" s="266"/>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row>
    <row r="15" spans="1:43" x14ac:dyDescent="0.2">
      <c r="C15" s="266" t="s">
        <v>23</v>
      </c>
      <c r="D15" s="261">
        <v>0</v>
      </c>
      <c r="E15" s="261">
        <v>0</v>
      </c>
      <c r="F15" s="261">
        <v>0</v>
      </c>
      <c r="G15" s="261">
        <v>0</v>
      </c>
      <c r="H15" s="261">
        <v>0</v>
      </c>
      <c r="I15" s="261">
        <v>0</v>
      </c>
      <c r="J15" s="261">
        <v>0</v>
      </c>
      <c r="K15" s="261">
        <v>0</v>
      </c>
      <c r="L15" s="261">
        <v>0</v>
      </c>
      <c r="M15" s="261">
        <v>0</v>
      </c>
      <c r="N15" s="261">
        <v>0</v>
      </c>
      <c r="O15" s="261">
        <v>0</v>
      </c>
      <c r="P15" s="261">
        <v>0</v>
      </c>
      <c r="Q15" s="261">
        <v>0</v>
      </c>
      <c r="R15" s="261">
        <v>0</v>
      </c>
      <c r="S15" s="261">
        <v>0</v>
      </c>
      <c r="T15" s="261">
        <v>0</v>
      </c>
      <c r="U15" s="261">
        <v>0</v>
      </c>
      <c r="V15" s="261">
        <v>0</v>
      </c>
      <c r="W15" s="261">
        <v>0</v>
      </c>
      <c r="X15" s="261">
        <v>0</v>
      </c>
      <c r="Y15" s="261">
        <v>0</v>
      </c>
      <c r="Z15" s="261">
        <v>0</v>
      </c>
      <c r="AA15" s="261">
        <v>0</v>
      </c>
      <c r="AB15" s="261">
        <v>0</v>
      </c>
      <c r="AC15" s="261">
        <v>0</v>
      </c>
      <c r="AD15" s="261">
        <v>0</v>
      </c>
      <c r="AE15" s="261">
        <v>0</v>
      </c>
      <c r="AF15" s="261">
        <v>0</v>
      </c>
      <c r="AG15" s="261">
        <v>0</v>
      </c>
      <c r="AH15" s="261">
        <v>0</v>
      </c>
      <c r="AI15" s="261">
        <v>0</v>
      </c>
      <c r="AJ15" s="261">
        <v>0</v>
      </c>
      <c r="AK15" s="261">
        <v>0</v>
      </c>
      <c r="AL15" s="261">
        <v>0</v>
      </c>
      <c r="AM15" s="261">
        <v>0</v>
      </c>
      <c r="AN15" s="261">
        <v>0</v>
      </c>
      <c r="AO15" s="261">
        <v>0</v>
      </c>
      <c r="AP15" s="261">
        <v>0</v>
      </c>
      <c r="AQ15" s="261">
        <v>0</v>
      </c>
    </row>
    <row r="16" spans="1:43" x14ac:dyDescent="0.2">
      <c r="C16" s="266" t="s">
        <v>24</v>
      </c>
      <c r="D16" s="262">
        <v>0</v>
      </c>
      <c r="E16" s="262">
        <v>0</v>
      </c>
      <c r="F16" s="262">
        <v>0</v>
      </c>
      <c r="G16" s="262">
        <v>0</v>
      </c>
      <c r="H16" s="262">
        <v>0</v>
      </c>
      <c r="I16" s="262">
        <v>0</v>
      </c>
      <c r="J16" s="262">
        <v>0</v>
      </c>
      <c r="K16" s="262">
        <v>0</v>
      </c>
      <c r="L16" s="262">
        <v>0</v>
      </c>
      <c r="M16" s="262">
        <v>0</v>
      </c>
      <c r="N16" s="262">
        <v>0</v>
      </c>
      <c r="O16" s="262">
        <v>0</v>
      </c>
      <c r="P16" s="262">
        <v>0</v>
      </c>
      <c r="Q16" s="262">
        <v>0</v>
      </c>
      <c r="R16" s="262">
        <v>0</v>
      </c>
      <c r="S16" s="262">
        <v>0</v>
      </c>
      <c r="T16" s="262">
        <v>0</v>
      </c>
      <c r="U16" s="262">
        <v>0</v>
      </c>
      <c r="V16" s="262">
        <v>0</v>
      </c>
      <c r="W16" s="262">
        <v>0</v>
      </c>
      <c r="X16" s="262">
        <v>0</v>
      </c>
      <c r="Y16" s="262">
        <v>0</v>
      </c>
      <c r="Z16" s="262">
        <v>0</v>
      </c>
      <c r="AA16" s="262">
        <v>0</v>
      </c>
      <c r="AB16" s="262">
        <v>0</v>
      </c>
      <c r="AC16" s="262">
        <v>0</v>
      </c>
      <c r="AD16" s="262">
        <v>0</v>
      </c>
      <c r="AE16" s="262">
        <v>0</v>
      </c>
      <c r="AF16" s="262">
        <v>0</v>
      </c>
      <c r="AG16" s="262">
        <v>0</v>
      </c>
      <c r="AH16" s="262">
        <v>0</v>
      </c>
      <c r="AI16" s="262">
        <v>0</v>
      </c>
      <c r="AJ16" s="262">
        <v>0</v>
      </c>
      <c r="AK16" s="262">
        <v>0</v>
      </c>
      <c r="AL16" s="262">
        <v>0</v>
      </c>
      <c r="AM16" s="262">
        <v>0</v>
      </c>
      <c r="AN16" s="262">
        <v>0</v>
      </c>
      <c r="AO16" s="262">
        <v>0</v>
      </c>
      <c r="AP16" s="262">
        <v>0</v>
      </c>
      <c r="AQ16" s="262">
        <v>0</v>
      </c>
    </row>
    <row r="17" spans="1:43" s="140" customFormat="1" x14ac:dyDescent="0.2">
      <c r="B17" s="362" t="s">
        <v>25</v>
      </c>
      <c r="C17" s="362"/>
      <c r="D17" s="265">
        <f t="shared" ref="D17:AQ17" si="3">IF(D1="","",D15*D16)</f>
        <v>0</v>
      </c>
      <c r="E17" s="265">
        <f t="shared" si="3"/>
        <v>0</v>
      </c>
      <c r="F17" s="265">
        <f t="shared" si="3"/>
        <v>0</v>
      </c>
      <c r="G17" s="265">
        <f t="shared" si="3"/>
        <v>0</v>
      </c>
      <c r="H17" s="265">
        <f t="shared" si="3"/>
        <v>0</v>
      </c>
      <c r="I17" s="265">
        <f t="shared" si="3"/>
        <v>0</v>
      </c>
      <c r="J17" s="265">
        <f t="shared" si="3"/>
        <v>0</v>
      </c>
      <c r="K17" s="265">
        <f t="shared" si="3"/>
        <v>0</v>
      </c>
      <c r="L17" s="265">
        <f t="shared" si="3"/>
        <v>0</v>
      </c>
      <c r="M17" s="265">
        <f t="shared" si="3"/>
        <v>0</v>
      </c>
      <c r="N17" s="265">
        <f t="shared" si="3"/>
        <v>0</v>
      </c>
      <c r="O17" s="265">
        <f t="shared" si="3"/>
        <v>0</v>
      </c>
      <c r="P17" s="265">
        <f t="shared" si="3"/>
        <v>0</v>
      </c>
      <c r="Q17" s="265">
        <f t="shared" si="3"/>
        <v>0</v>
      </c>
      <c r="R17" s="265">
        <f t="shared" si="3"/>
        <v>0</v>
      </c>
      <c r="S17" s="265">
        <f t="shared" si="3"/>
        <v>0</v>
      </c>
      <c r="T17" s="265">
        <f t="shared" si="3"/>
        <v>0</v>
      </c>
      <c r="U17" s="265">
        <f t="shared" si="3"/>
        <v>0</v>
      </c>
      <c r="V17" s="265">
        <f t="shared" si="3"/>
        <v>0</v>
      </c>
      <c r="W17" s="265">
        <f t="shared" si="3"/>
        <v>0</v>
      </c>
      <c r="X17" s="265">
        <f t="shared" si="3"/>
        <v>0</v>
      </c>
      <c r="Y17" s="265">
        <f t="shared" si="3"/>
        <v>0</v>
      </c>
      <c r="Z17" s="265">
        <f t="shared" si="3"/>
        <v>0</v>
      </c>
      <c r="AA17" s="265">
        <f t="shared" si="3"/>
        <v>0</v>
      </c>
      <c r="AB17" s="265">
        <f t="shared" si="3"/>
        <v>0</v>
      </c>
      <c r="AC17" s="265">
        <f t="shared" si="3"/>
        <v>0</v>
      </c>
      <c r="AD17" s="265">
        <f t="shared" si="3"/>
        <v>0</v>
      </c>
      <c r="AE17" s="265">
        <f t="shared" si="3"/>
        <v>0</v>
      </c>
      <c r="AF17" s="265">
        <f t="shared" si="3"/>
        <v>0</v>
      </c>
      <c r="AG17" s="265">
        <f t="shared" si="3"/>
        <v>0</v>
      </c>
      <c r="AH17" s="265">
        <f t="shared" si="3"/>
        <v>0</v>
      </c>
      <c r="AI17" s="265">
        <f t="shared" si="3"/>
        <v>0</v>
      </c>
      <c r="AJ17" s="265">
        <f t="shared" si="3"/>
        <v>0</v>
      </c>
      <c r="AK17" s="265" t="str">
        <f t="shared" si="3"/>
        <v/>
      </c>
      <c r="AL17" s="265" t="str">
        <f t="shared" si="3"/>
        <v/>
      </c>
      <c r="AM17" s="265" t="str">
        <f t="shared" si="3"/>
        <v/>
      </c>
      <c r="AN17" s="265" t="str">
        <f t="shared" si="3"/>
        <v/>
      </c>
      <c r="AO17" s="265" t="str">
        <f t="shared" si="3"/>
        <v/>
      </c>
      <c r="AP17" s="265" t="str">
        <f t="shared" si="3"/>
        <v/>
      </c>
      <c r="AQ17" s="265" t="str">
        <f t="shared" si="3"/>
        <v/>
      </c>
    </row>
    <row r="18" spans="1:43" s="140" customFormat="1" x14ac:dyDescent="0.2">
      <c r="B18" s="266"/>
      <c r="C18" s="266"/>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0"/>
      <c r="AN18" s="160"/>
      <c r="AO18" s="160"/>
      <c r="AP18" s="160"/>
      <c r="AQ18" s="160"/>
    </row>
    <row r="19" spans="1:43" x14ac:dyDescent="0.2">
      <c r="C19" s="266" t="s">
        <v>23</v>
      </c>
      <c r="D19" s="261">
        <v>0</v>
      </c>
      <c r="E19" s="261">
        <v>0</v>
      </c>
      <c r="F19" s="261">
        <v>0</v>
      </c>
      <c r="G19" s="261">
        <v>0</v>
      </c>
      <c r="H19" s="261">
        <v>0</v>
      </c>
      <c r="I19" s="261">
        <v>0</v>
      </c>
      <c r="J19" s="261">
        <v>0</v>
      </c>
      <c r="K19" s="261">
        <v>0</v>
      </c>
      <c r="L19" s="261">
        <v>0</v>
      </c>
      <c r="M19" s="261">
        <v>0</v>
      </c>
      <c r="N19" s="261">
        <v>0</v>
      </c>
      <c r="O19" s="261">
        <v>0</v>
      </c>
      <c r="P19" s="261">
        <v>0</v>
      </c>
      <c r="Q19" s="261">
        <v>0</v>
      </c>
      <c r="R19" s="261">
        <v>0</v>
      </c>
      <c r="S19" s="261">
        <v>0</v>
      </c>
      <c r="T19" s="261">
        <v>0</v>
      </c>
      <c r="U19" s="261">
        <v>0</v>
      </c>
      <c r="V19" s="261">
        <v>0</v>
      </c>
      <c r="W19" s="261">
        <v>0</v>
      </c>
      <c r="X19" s="261">
        <v>0</v>
      </c>
      <c r="Y19" s="261">
        <v>0</v>
      </c>
      <c r="Z19" s="261">
        <v>0</v>
      </c>
      <c r="AA19" s="261">
        <v>0</v>
      </c>
      <c r="AB19" s="261">
        <v>0</v>
      </c>
      <c r="AC19" s="261">
        <v>0</v>
      </c>
      <c r="AD19" s="261">
        <v>0</v>
      </c>
      <c r="AE19" s="261">
        <v>0</v>
      </c>
      <c r="AF19" s="261">
        <v>0</v>
      </c>
      <c r="AG19" s="261">
        <v>0</v>
      </c>
      <c r="AH19" s="261">
        <v>0</v>
      </c>
      <c r="AI19" s="261">
        <v>0</v>
      </c>
      <c r="AJ19" s="261">
        <v>0</v>
      </c>
      <c r="AK19" s="261">
        <v>0</v>
      </c>
      <c r="AL19" s="261">
        <v>0</v>
      </c>
      <c r="AM19" s="261">
        <v>0</v>
      </c>
      <c r="AN19" s="261">
        <v>0</v>
      </c>
      <c r="AO19" s="261">
        <v>0</v>
      </c>
      <c r="AP19" s="261">
        <v>0</v>
      </c>
      <c r="AQ19" s="261">
        <v>0</v>
      </c>
    </row>
    <row r="20" spans="1:43" x14ac:dyDescent="0.2">
      <c r="C20" s="266" t="s">
        <v>24</v>
      </c>
      <c r="D20" s="262">
        <v>0</v>
      </c>
      <c r="E20" s="262">
        <v>0</v>
      </c>
      <c r="F20" s="262">
        <v>0</v>
      </c>
      <c r="G20" s="262">
        <v>0</v>
      </c>
      <c r="H20" s="262">
        <v>0</v>
      </c>
      <c r="I20" s="262">
        <v>0</v>
      </c>
      <c r="J20" s="262">
        <v>0</v>
      </c>
      <c r="K20" s="262">
        <v>0</v>
      </c>
      <c r="L20" s="262">
        <v>0</v>
      </c>
      <c r="M20" s="262">
        <v>0</v>
      </c>
      <c r="N20" s="262">
        <v>0</v>
      </c>
      <c r="O20" s="262">
        <v>0</v>
      </c>
      <c r="P20" s="262">
        <v>0</v>
      </c>
      <c r="Q20" s="262">
        <v>0</v>
      </c>
      <c r="R20" s="262">
        <v>0</v>
      </c>
      <c r="S20" s="262">
        <v>0</v>
      </c>
      <c r="T20" s="262">
        <v>0</v>
      </c>
      <c r="U20" s="262">
        <v>0</v>
      </c>
      <c r="V20" s="262">
        <v>0</v>
      </c>
      <c r="W20" s="262">
        <v>0</v>
      </c>
      <c r="X20" s="262">
        <v>0</v>
      </c>
      <c r="Y20" s="262">
        <v>0</v>
      </c>
      <c r="Z20" s="262">
        <v>0</v>
      </c>
      <c r="AA20" s="262">
        <v>0</v>
      </c>
      <c r="AB20" s="262">
        <v>0</v>
      </c>
      <c r="AC20" s="262">
        <v>0</v>
      </c>
      <c r="AD20" s="262">
        <v>0</v>
      </c>
      <c r="AE20" s="262">
        <v>0</v>
      </c>
      <c r="AF20" s="262">
        <v>0</v>
      </c>
      <c r="AG20" s="262">
        <v>0</v>
      </c>
      <c r="AH20" s="262">
        <v>0</v>
      </c>
      <c r="AI20" s="262">
        <v>0</v>
      </c>
      <c r="AJ20" s="262">
        <v>0</v>
      </c>
      <c r="AK20" s="262">
        <v>0</v>
      </c>
      <c r="AL20" s="262">
        <v>0</v>
      </c>
      <c r="AM20" s="262">
        <v>0</v>
      </c>
      <c r="AN20" s="262">
        <v>0</v>
      </c>
      <c r="AO20" s="262">
        <v>0</v>
      </c>
      <c r="AP20" s="262">
        <v>0</v>
      </c>
      <c r="AQ20" s="262">
        <v>0</v>
      </c>
    </row>
    <row r="21" spans="1:43" s="140" customFormat="1" x14ac:dyDescent="0.2">
      <c r="B21" s="362" t="s">
        <v>25</v>
      </c>
      <c r="C21" s="362"/>
      <c r="D21" s="265">
        <f t="shared" ref="D21:AQ21" si="4">IF(D1="","",D19*D20)</f>
        <v>0</v>
      </c>
      <c r="E21" s="265">
        <f t="shared" si="4"/>
        <v>0</v>
      </c>
      <c r="F21" s="265">
        <f t="shared" si="4"/>
        <v>0</v>
      </c>
      <c r="G21" s="265">
        <f t="shared" si="4"/>
        <v>0</v>
      </c>
      <c r="H21" s="265">
        <f t="shared" si="4"/>
        <v>0</v>
      </c>
      <c r="I21" s="265">
        <f t="shared" si="4"/>
        <v>0</v>
      </c>
      <c r="J21" s="265">
        <f t="shared" si="4"/>
        <v>0</v>
      </c>
      <c r="K21" s="265">
        <f t="shared" si="4"/>
        <v>0</v>
      </c>
      <c r="L21" s="265">
        <f t="shared" si="4"/>
        <v>0</v>
      </c>
      <c r="M21" s="265">
        <f t="shared" si="4"/>
        <v>0</v>
      </c>
      <c r="N21" s="265">
        <f t="shared" si="4"/>
        <v>0</v>
      </c>
      <c r="O21" s="265">
        <f t="shared" si="4"/>
        <v>0</v>
      </c>
      <c r="P21" s="265">
        <f t="shared" si="4"/>
        <v>0</v>
      </c>
      <c r="Q21" s="265">
        <f t="shared" si="4"/>
        <v>0</v>
      </c>
      <c r="R21" s="265">
        <f t="shared" si="4"/>
        <v>0</v>
      </c>
      <c r="S21" s="265">
        <f t="shared" si="4"/>
        <v>0</v>
      </c>
      <c r="T21" s="265">
        <f t="shared" si="4"/>
        <v>0</v>
      </c>
      <c r="U21" s="265">
        <f t="shared" si="4"/>
        <v>0</v>
      </c>
      <c r="V21" s="265">
        <f t="shared" si="4"/>
        <v>0</v>
      </c>
      <c r="W21" s="265">
        <f t="shared" si="4"/>
        <v>0</v>
      </c>
      <c r="X21" s="265">
        <f t="shared" si="4"/>
        <v>0</v>
      </c>
      <c r="Y21" s="265">
        <f t="shared" si="4"/>
        <v>0</v>
      </c>
      <c r="Z21" s="265">
        <f t="shared" si="4"/>
        <v>0</v>
      </c>
      <c r="AA21" s="265">
        <f t="shared" si="4"/>
        <v>0</v>
      </c>
      <c r="AB21" s="265">
        <f t="shared" si="4"/>
        <v>0</v>
      </c>
      <c r="AC21" s="265">
        <f t="shared" si="4"/>
        <v>0</v>
      </c>
      <c r="AD21" s="265">
        <f t="shared" si="4"/>
        <v>0</v>
      </c>
      <c r="AE21" s="265">
        <f t="shared" si="4"/>
        <v>0</v>
      </c>
      <c r="AF21" s="265">
        <f t="shared" si="4"/>
        <v>0</v>
      </c>
      <c r="AG21" s="265">
        <f t="shared" si="4"/>
        <v>0</v>
      </c>
      <c r="AH21" s="265">
        <f t="shared" si="4"/>
        <v>0</v>
      </c>
      <c r="AI21" s="265">
        <f t="shared" si="4"/>
        <v>0</v>
      </c>
      <c r="AJ21" s="265">
        <f t="shared" si="4"/>
        <v>0</v>
      </c>
      <c r="AK21" s="265" t="str">
        <f t="shared" si="4"/>
        <v/>
      </c>
      <c r="AL21" s="265" t="str">
        <f t="shared" si="4"/>
        <v/>
      </c>
      <c r="AM21" s="265" t="str">
        <f t="shared" si="4"/>
        <v/>
      </c>
      <c r="AN21" s="265" t="str">
        <f t="shared" si="4"/>
        <v/>
      </c>
      <c r="AO21" s="265" t="str">
        <f t="shared" si="4"/>
        <v/>
      </c>
      <c r="AP21" s="265" t="str">
        <f t="shared" si="4"/>
        <v/>
      </c>
      <c r="AQ21" s="265" t="str">
        <f t="shared" si="4"/>
        <v/>
      </c>
    </row>
    <row r="22" spans="1:43" s="140" customFormat="1" x14ac:dyDescent="0.2">
      <c r="B22" s="266"/>
      <c r="C22" s="266"/>
      <c r="D22" s="160"/>
      <c r="E22" s="160"/>
      <c r="F22" s="160"/>
      <c r="G22" s="160"/>
      <c r="H22" s="160"/>
      <c r="I22" s="160"/>
      <c r="J22" s="160"/>
      <c r="K22" s="160"/>
      <c r="L22" s="160"/>
      <c r="M22" s="160"/>
      <c r="N22" s="160"/>
      <c r="O22" s="160"/>
      <c r="P22" s="160"/>
      <c r="Q22" s="160"/>
      <c r="R22" s="160"/>
      <c r="S22" s="160"/>
      <c r="T22" s="160"/>
      <c r="U22" s="160"/>
      <c r="V22" s="160"/>
      <c r="W22" s="160"/>
      <c r="X22" s="160"/>
      <c r="Y22" s="160"/>
      <c r="Z22" s="160"/>
      <c r="AA22" s="160"/>
      <c r="AB22" s="160"/>
      <c r="AC22" s="160"/>
      <c r="AD22" s="160"/>
      <c r="AE22" s="160"/>
      <c r="AF22" s="160"/>
      <c r="AG22" s="160"/>
      <c r="AH22" s="160"/>
      <c r="AI22" s="160"/>
      <c r="AJ22" s="160"/>
      <c r="AK22" s="160"/>
      <c r="AL22" s="160"/>
      <c r="AM22" s="160"/>
      <c r="AN22" s="160"/>
      <c r="AO22" s="160"/>
      <c r="AP22" s="160"/>
      <c r="AQ22" s="160"/>
    </row>
    <row r="23" spans="1:43" x14ac:dyDescent="0.2">
      <c r="C23" s="266" t="s">
        <v>23</v>
      </c>
      <c r="D23" s="261">
        <v>0</v>
      </c>
      <c r="E23" s="261">
        <v>0</v>
      </c>
      <c r="F23" s="261">
        <v>0</v>
      </c>
      <c r="G23" s="261">
        <v>0</v>
      </c>
      <c r="H23" s="261">
        <v>0</v>
      </c>
      <c r="I23" s="261">
        <v>0</v>
      </c>
      <c r="J23" s="261">
        <v>0</v>
      </c>
      <c r="K23" s="261">
        <v>0</v>
      </c>
      <c r="L23" s="261">
        <v>0</v>
      </c>
      <c r="M23" s="261">
        <v>0</v>
      </c>
      <c r="N23" s="261">
        <v>0</v>
      </c>
      <c r="O23" s="261">
        <v>0</v>
      </c>
      <c r="P23" s="261">
        <v>0</v>
      </c>
      <c r="Q23" s="261">
        <v>0</v>
      </c>
      <c r="R23" s="261">
        <v>0</v>
      </c>
      <c r="S23" s="261">
        <v>0</v>
      </c>
      <c r="T23" s="261">
        <v>0</v>
      </c>
      <c r="U23" s="261">
        <v>0</v>
      </c>
      <c r="V23" s="261">
        <v>0</v>
      </c>
      <c r="W23" s="261">
        <v>0</v>
      </c>
      <c r="X23" s="261">
        <v>0</v>
      </c>
      <c r="Y23" s="261">
        <v>0</v>
      </c>
      <c r="Z23" s="261">
        <v>0</v>
      </c>
      <c r="AA23" s="261">
        <v>0</v>
      </c>
      <c r="AB23" s="261">
        <v>0</v>
      </c>
      <c r="AC23" s="261">
        <v>0</v>
      </c>
      <c r="AD23" s="261">
        <v>0</v>
      </c>
      <c r="AE23" s="261">
        <v>0</v>
      </c>
      <c r="AF23" s="261">
        <v>0</v>
      </c>
      <c r="AG23" s="261">
        <v>0</v>
      </c>
      <c r="AH23" s="261">
        <v>0</v>
      </c>
      <c r="AI23" s="261">
        <v>0</v>
      </c>
      <c r="AJ23" s="261">
        <v>0</v>
      </c>
      <c r="AK23" s="261">
        <v>0</v>
      </c>
      <c r="AL23" s="261">
        <v>0</v>
      </c>
      <c r="AM23" s="261">
        <v>0</v>
      </c>
      <c r="AN23" s="261">
        <v>0</v>
      </c>
      <c r="AO23" s="261">
        <v>0</v>
      </c>
      <c r="AP23" s="261">
        <v>0</v>
      </c>
      <c r="AQ23" s="261">
        <v>0</v>
      </c>
    </row>
    <row r="24" spans="1:43" x14ac:dyDescent="0.2">
      <c r="C24" s="266" t="s">
        <v>24</v>
      </c>
      <c r="D24" s="262">
        <v>0</v>
      </c>
      <c r="E24" s="262">
        <v>0</v>
      </c>
      <c r="F24" s="262">
        <v>0</v>
      </c>
      <c r="G24" s="262">
        <v>0</v>
      </c>
      <c r="H24" s="262">
        <v>0</v>
      </c>
      <c r="I24" s="262">
        <v>0</v>
      </c>
      <c r="J24" s="262">
        <v>0</v>
      </c>
      <c r="K24" s="262">
        <v>0</v>
      </c>
      <c r="L24" s="262">
        <v>0</v>
      </c>
      <c r="M24" s="262">
        <v>0</v>
      </c>
      <c r="N24" s="262">
        <v>0</v>
      </c>
      <c r="O24" s="262">
        <v>0</v>
      </c>
      <c r="P24" s="262">
        <v>0</v>
      </c>
      <c r="Q24" s="262">
        <v>0</v>
      </c>
      <c r="R24" s="262">
        <v>0</v>
      </c>
      <c r="S24" s="262">
        <v>0</v>
      </c>
      <c r="T24" s="262">
        <v>0</v>
      </c>
      <c r="U24" s="262">
        <v>0</v>
      </c>
      <c r="V24" s="262">
        <v>0</v>
      </c>
      <c r="W24" s="262">
        <v>0</v>
      </c>
      <c r="X24" s="262">
        <v>0</v>
      </c>
      <c r="Y24" s="262">
        <v>0</v>
      </c>
      <c r="Z24" s="262">
        <v>0</v>
      </c>
      <c r="AA24" s="262">
        <v>0</v>
      </c>
      <c r="AB24" s="262">
        <v>0</v>
      </c>
      <c r="AC24" s="262">
        <v>0</v>
      </c>
      <c r="AD24" s="262">
        <v>0</v>
      </c>
      <c r="AE24" s="262">
        <v>0</v>
      </c>
      <c r="AF24" s="262">
        <v>0</v>
      </c>
      <c r="AG24" s="262">
        <v>0</v>
      </c>
      <c r="AH24" s="262">
        <v>0</v>
      </c>
      <c r="AI24" s="262">
        <v>0</v>
      </c>
      <c r="AJ24" s="262">
        <v>0</v>
      </c>
      <c r="AK24" s="262">
        <v>0</v>
      </c>
      <c r="AL24" s="262">
        <v>0</v>
      </c>
      <c r="AM24" s="262">
        <v>0</v>
      </c>
      <c r="AN24" s="262">
        <v>0</v>
      </c>
      <c r="AO24" s="262">
        <v>0</v>
      </c>
      <c r="AP24" s="262">
        <v>0</v>
      </c>
      <c r="AQ24" s="262">
        <v>0</v>
      </c>
    </row>
    <row r="25" spans="1:43" s="140" customFormat="1" x14ac:dyDescent="0.2">
      <c r="B25" s="362" t="s">
        <v>25</v>
      </c>
      <c r="C25" s="362"/>
      <c r="D25" s="265">
        <f t="shared" ref="D25:AQ25" si="5">IF(D1="","",D23*D24)</f>
        <v>0</v>
      </c>
      <c r="E25" s="265">
        <f t="shared" si="5"/>
        <v>0</v>
      </c>
      <c r="F25" s="265">
        <f t="shared" si="5"/>
        <v>0</v>
      </c>
      <c r="G25" s="265">
        <f t="shared" si="5"/>
        <v>0</v>
      </c>
      <c r="H25" s="265">
        <f t="shared" si="5"/>
        <v>0</v>
      </c>
      <c r="I25" s="265">
        <f t="shared" si="5"/>
        <v>0</v>
      </c>
      <c r="J25" s="265">
        <f t="shared" si="5"/>
        <v>0</v>
      </c>
      <c r="K25" s="265">
        <f t="shared" si="5"/>
        <v>0</v>
      </c>
      <c r="L25" s="265">
        <f t="shared" si="5"/>
        <v>0</v>
      </c>
      <c r="M25" s="265">
        <f t="shared" si="5"/>
        <v>0</v>
      </c>
      <c r="N25" s="265">
        <f t="shared" si="5"/>
        <v>0</v>
      </c>
      <c r="O25" s="265">
        <f t="shared" si="5"/>
        <v>0</v>
      </c>
      <c r="P25" s="265">
        <f t="shared" si="5"/>
        <v>0</v>
      </c>
      <c r="Q25" s="265">
        <f t="shared" si="5"/>
        <v>0</v>
      </c>
      <c r="R25" s="265">
        <f t="shared" si="5"/>
        <v>0</v>
      </c>
      <c r="S25" s="265">
        <f t="shared" si="5"/>
        <v>0</v>
      </c>
      <c r="T25" s="265">
        <f t="shared" si="5"/>
        <v>0</v>
      </c>
      <c r="U25" s="265">
        <f t="shared" si="5"/>
        <v>0</v>
      </c>
      <c r="V25" s="265">
        <f t="shared" si="5"/>
        <v>0</v>
      </c>
      <c r="W25" s="265">
        <f t="shared" si="5"/>
        <v>0</v>
      </c>
      <c r="X25" s="265">
        <f t="shared" si="5"/>
        <v>0</v>
      </c>
      <c r="Y25" s="265">
        <f t="shared" si="5"/>
        <v>0</v>
      </c>
      <c r="Z25" s="265">
        <f t="shared" si="5"/>
        <v>0</v>
      </c>
      <c r="AA25" s="265">
        <f t="shared" si="5"/>
        <v>0</v>
      </c>
      <c r="AB25" s="265">
        <f t="shared" si="5"/>
        <v>0</v>
      </c>
      <c r="AC25" s="265">
        <f t="shared" si="5"/>
        <v>0</v>
      </c>
      <c r="AD25" s="265">
        <f t="shared" si="5"/>
        <v>0</v>
      </c>
      <c r="AE25" s="265">
        <f t="shared" si="5"/>
        <v>0</v>
      </c>
      <c r="AF25" s="265">
        <f t="shared" si="5"/>
        <v>0</v>
      </c>
      <c r="AG25" s="265">
        <f t="shared" si="5"/>
        <v>0</v>
      </c>
      <c r="AH25" s="265">
        <f t="shared" si="5"/>
        <v>0</v>
      </c>
      <c r="AI25" s="265">
        <f t="shared" si="5"/>
        <v>0</v>
      </c>
      <c r="AJ25" s="265">
        <f t="shared" si="5"/>
        <v>0</v>
      </c>
      <c r="AK25" s="265" t="str">
        <f t="shared" si="5"/>
        <v/>
      </c>
      <c r="AL25" s="265" t="str">
        <f t="shared" si="5"/>
        <v/>
      </c>
      <c r="AM25" s="265" t="str">
        <f t="shared" si="5"/>
        <v/>
      </c>
      <c r="AN25" s="265" t="str">
        <f t="shared" si="5"/>
        <v/>
      </c>
      <c r="AO25" s="265" t="str">
        <f t="shared" si="5"/>
        <v/>
      </c>
      <c r="AP25" s="265" t="str">
        <f t="shared" si="5"/>
        <v/>
      </c>
      <c r="AQ25" s="265" t="str">
        <f t="shared" si="5"/>
        <v/>
      </c>
    </row>
    <row r="26" spans="1:43" s="140" customFormat="1" x14ac:dyDescent="0.2">
      <c r="B26" s="266"/>
      <c r="C26" s="266"/>
      <c r="D26" s="160"/>
      <c r="E26" s="160"/>
      <c r="F26" s="160"/>
      <c r="G26" s="160"/>
      <c r="H26" s="160"/>
      <c r="I26" s="160"/>
      <c r="J26" s="160"/>
      <c r="K26" s="160"/>
      <c r="L26" s="160"/>
      <c r="M26" s="160"/>
      <c r="N26" s="160"/>
      <c r="O26" s="160"/>
      <c r="P26" s="160"/>
      <c r="Q26" s="160"/>
      <c r="R26" s="160"/>
      <c r="S26" s="160"/>
      <c r="T26" s="160"/>
      <c r="U26" s="160"/>
      <c r="V26" s="160"/>
      <c r="W26" s="160"/>
      <c r="X26" s="160"/>
      <c r="Y26" s="160"/>
      <c r="Z26" s="160"/>
      <c r="AA26" s="160"/>
      <c r="AB26" s="160"/>
      <c r="AC26" s="160"/>
      <c r="AD26" s="160"/>
      <c r="AE26" s="160"/>
      <c r="AF26" s="160"/>
      <c r="AG26" s="160"/>
      <c r="AH26" s="160"/>
      <c r="AI26" s="160"/>
      <c r="AJ26" s="160"/>
      <c r="AK26" s="160"/>
      <c r="AL26" s="160"/>
      <c r="AM26" s="160"/>
      <c r="AN26" s="160"/>
      <c r="AO26" s="160"/>
      <c r="AP26" s="160"/>
      <c r="AQ26" s="160"/>
    </row>
    <row r="27" spans="1:43" s="186" customFormat="1" x14ac:dyDescent="0.2">
      <c r="A27" s="267" t="s">
        <v>32</v>
      </c>
      <c r="B27" s="51"/>
      <c r="C27" s="51"/>
      <c r="D27" s="268">
        <f t="shared" ref="D27:AQ27" si="6">IF(D1="","",D5+D9+D13+D17+D21+D25)</f>
        <v>0</v>
      </c>
      <c r="E27" s="268">
        <f t="shared" si="6"/>
        <v>0</v>
      </c>
      <c r="F27" s="268">
        <f t="shared" si="6"/>
        <v>0</v>
      </c>
      <c r="G27" s="268">
        <f t="shared" si="6"/>
        <v>0</v>
      </c>
      <c r="H27" s="268">
        <f t="shared" si="6"/>
        <v>0</v>
      </c>
      <c r="I27" s="268">
        <f t="shared" si="6"/>
        <v>0</v>
      </c>
      <c r="J27" s="268">
        <f t="shared" si="6"/>
        <v>0</v>
      </c>
      <c r="K27" s="268">
        <f t="shared" si="6"/>
        <v>0</v>
      </c>
      <c r="L27" s="268">
        <f t="shared" si="6"/>
        <v>0</v>
      </c>
      <c r="M27" s="268">
        <f t="shared" si="6"/>
        <v>0</v>
      </c>
      <c r="N27" s="268">
        <f t="shared" si="6"/>
        <v>0</v>
      </c>
      <c r="O27" s="268">
        <f t="shared" si="6"/>
        <v>0</v>
      </c>
      <c r="P27" s="268">
        <f t="shared" si="6"/>
        <v>0</v>
      </c>
      <c r="Q27" s="268">
        <f t="shared" si="6"/>
        <v>0</v>
      </c>
      <c r="R27" s="268">
        <f t="shared" si="6"/>
        <v>0</v>
      </c>
      <c r="S27" s="268">
        <f t="shared" si="6"/>
        <v>0</v>
      </c>
      <c r="T27" s="268">
        <f t="shared" si="6"/>
        <v>0</v>
      </c>
      <c r="U27" s="268">
        <f t="shared" si="6"/>
        <v>0</v>
      </c>
      <c r="V27" s="268">
        <f t="shared" si="6"/>
        <v>0</v>
      </c>
      <c r="W27" s="268">
        <f t="shared" si="6"/>
        <v>0</v>
      </c>
      <c r="X27" s="268">
        <f t="shared" si="6"/>
        <v>0</v>
      </c>
      <c r="Y27" s="268">
        <f t="shared" si="6"/>
        <v>0</v>
      </c>
      <c r="Z27" s="268">
        <f t="shared" si="6"/>
        <v>0</v>
      </c>
      <c r="AA27" s="268">
        <f t="shared" si="6"/>
        <v>0</v>
      </c>
      <c r="AB27" s="268">
        <f t="shared" si="6"/>
        <v>0</v>
      </c>
      <c r="AC27" s="268">
        <f t="shared" si="6"/>
        <v>0</v>
      </c>
      <c r="AD27" s="268">
        <f t="shared" si="6"/>
        <v>0</v>
      </c>
      <c r="AE27" s="268">
        <f t="shared" si="6"/>
        <v>0</v>
      </c>
      <c r="AF27" s="268">
        <f t="shared" si="6"/>
        <v>0</v>
      </c>
      <c r="AG27" s="268">
        <f t="shared" si="6"/>
        <v>0</v>
      </c>
      <c r="AH27" s="268">
        <f t="shared" si="6"/>
        <v>0</v>
      </c>
      <c r="AI27" s="268">
        <f t="shared" si="6"/>
        <v>0</v>
      </c>
      <c r="AJ27" s="268">
        <f t="shared" si="6"/>
        <v>0</v>
      </c>
      <c r="AK27" s="268" t="str">
        <f t="shared" si="6"/>
        <v/>
      </c>
      <c r="AL27" s="268" t="str">
        <f t="shared" si="6"/>
        <v/>
      </c>
      <c r="AM27" s="268" t="str">
        <f t="shared" si="6"/>
        <v/>
      </c>
      <c r="AN27" s="268" t="str">
        <f t="shared" si="6"/>
        <v/>
      </c>
      <c r="AO27" s="268" t="str">
        <f t="shared" si="6"/>
        <v/>
      </c>
      <c r="AP27" s="268" t="str">
        <f t="shared" si="6"/>
        <v/>
      </c>
      <c r="AQ27" s="268" t="str">
        <f t="shared" si="6"/>
        <v/>
      </c>
    </row>
    <row r="38" spans="5:15" x14ac:dyDescent="0.2">
      <c r="E38" s="264"/>
    </row>
    <row r="46" spans="5:15" x14ac:dyDescent="0.2">
      <c r="O46" s="264"/>
    </row>
  </sheetData>
  <customSheetViews>
    <customSheetView guid="{DB7D8600-7BA7-4CE3-9713-A1F8E1674C32}" scale="85" showGridLines="0">
      <selection activeCell="K46" sqref="K46"/>
      <pageMargins left="0.7" right="0.7" top="0.78740157499999996" bottom="0.78740157499999996" header="0.3" footer="0.3"/>
      <pageSetup paperSize="9" orientation="portrait" r:id="rId1"/>
      <headerFooter>
        <oddHeader>&amp;RPríloha č. 3 Metodiky pre vypracovanie finančnej analýzy projektu 
Finančná Analýza</oddHeader>
      </headerFooter>
    </customSheetView>
  </customSheetViews>
  <mergeCells count="6">
    <mergeCell ref="B9:C9"/>
    <mergeCell ref="B5:C5"/>
    <mergeCell ref="B21:C21"/>
    <mergeCell ref="B25:C25"/>
    <mergeCell ref="B13:C13"/>
    <mergeCell ref="B17:C17"/>
  </mergeCells>
  <phoneticPr fontId="0" type="noConversion"/>
  <conditionalFormatting sqref="D3:AJ3">
    <cfRule type="expression" dxfId="26" priority="36">
      <formula>D$1=""</formula>
    </cfRule>
  </conditionalFormatting>
  <conditionalFormatting sqref="AK3:AQ3">
    <cfRule type="expression" dxfId="25" priority="35">
      <formula>AK$1=""</formula>
    </cfRule>
  </conditionalFormatting>
  <conditionalFormatting sqref="D4:AJ4">
    <cfRule type="expression" dxfId="24" priority="34">
      <formula>D$1=""</formula>
    </cfRule>
  </conditionalFormatting>
  <conditionalFormatting sqref="AK4:AQ4">
    <cfRule type="expression" dxfId="23" priority="33">
      <formula>AK$1=""</formula>
    </cfRule>
  </conditionalFormatting>
  <conditionalFormatting sqref="D7">
    <cfRule type="expression" dxfId="22" priority="32">
      <formula>D$1=""</formula>
    </cfRule>
  </conditionalFormatting>
  <conditionalFormatting sqref="E7:AQ7">
    <cfRule type="expression" dxfId="21" priority="31">
      <formula>E$1=""</formula>
    </cfRule>
  </conditionalFormatting>
  <conditionalFormatting sqref="D8">
    <cfRule type="expression" dxfId="20" priority="30">
      <formula>D$1=""</formula>
    </cfRule>
  </conditionalFormatting>
  <conditionalFormatting sqref="E8:AQ8">
    <cfRule type="expression" dxfId="19" priority="29">
      <formula>E$1=""</formula>
    </cfRule>
  </conditionalFormatting>
  <conditionalFormatting sqref="D11">
    <cfRule type="expression" dxfId="18" priority="28">
      <formula>D$1=""</formula>
    </cfRule>
  </conditionalFormatting>
  <conditionalFormatting sqref="E11:AQ11">
    <cfRule type="expression" dxfId="17" priority="27">
      <formula>E$1=""</formula>
    </cfRule>
  </conditionalFormatting>
  <conditionalFormatting sqref="D12">
    <cfRule type="expression" dxfId="16" priority="26">
      <formula>D$1=""</formula>
    </cfRule>
  </conditionalFormatting>
  <conditionalFormatting sqref="E12:AQ12">
    <cfRule type="expression" dxfId="15" priority="25">
      <formula>E$1=""</formula>
    </cfRule>
  </conditionalFormatting>
  <conditionalFormatting sqref="D15">
    <cfRule type="expression" dxfId="14" priority="24">
      <formula>D$1=""</formula>
    </cfRule>
  </conditionalFormatting>
  <conditionalFormatting sqref="E15:AQ15">
    <cfRule type="expression" dxfId="13" priority="23">
      <formula>E$1=""</formula>
    </cfRule>
  </conditionalFormatting>
  <conditionalFormatting sqref="D16">
    <cfRule type="expression" dxfId="12" priority="22">
      <formula>D$1=""</formula>
    </cfRule>
  </conditionalFormatting>
  <conditionalFormatting sqref="E16:AQ16">
    <cfRule type="expression" dxfId="11" priority="21">
      <formula>E$1=""</formula>
    </cfRule>
  </conditionalFormatting>
  <conditionalFormatting sqref="D19">
    <cfRule type="expression" dxfId="10" priority="20">
      <formula>D$1=""</formula>
    </cfRule>
  </conditionalFormatting>
  <conditionalFormatting sqref="E19:AQ19">
    <cfRule type="expression" dxfId="9" priority="19">
      <formula>E$1=""</formula>
    </cfRule>
  </conditionalFormatting>
  <conditionalFormatting sqref="D20">
    <cfRule type="expression" dxfId="8" priority="18">
      <formula>D$1=""</formula>
    </cfRule>
  </conditionalFormatting>
  <conditionalFormatting sqref="E20:AQ20">
    <cfRule type="expression" dxfId="7" priority="17">
      <formula>E$1=""</formula>
    </cfRule>
  </conditionalFormatting>
  <conditionalFormatting sqref="D23">
    <cfRule type="expression" dxfId="6" priority="16">
      <formula>D$1=""</formula>
    </cfRule>
  </conditionalFormatting>
  <conditionalFormatting sqref="E23:AQ23">
    <cfRule type="expression" dxfId="5" priority="15">
      <formula>E$1=""</formula>
    </cfRule>
  </conditionalFormatting>
  <conditionalFormatting sqref="D24:M24">
    <cfRule type="expression" dxfId="4" priority="14">
      <formula>D$1=""</formula>
    </cfRule>
  </conditionalFormatting>
  <conditionalFormatting sqref="E24:AQ24">
    <cfRule type="expression" dxfId="3" priority="13">
      <formula>E$1=""</formula>
    </cfRule>
  </conditionalFormatting>
  <pageMargins left="0.7" right="0.7" top="0.78740157499999996" bottom="0.78740157499999996" header="0.3" footer="0.3"/>
  <pageSetup paperSize="9" orientation="portrait" r:id="rId2"/>
  <headerFooter>
    <oddHeader>&amp;RPríloha č. 3 Metodiky pre vypracovanie finančnej analýzy projektu 
Finančná Analýza</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7">
    <tabColor indexed="43"/>
  </sheetPr>
  <dimension ref="A1:IQ40"/>
  <sheetViews>
    <sheetView showGridLines="0" zoomScale="85" zoomScaleNormal="85" workbookViewId="0">
      <selection activeCell="B11" sqref="B11"/>
    </sheetView>
  </sheetViews>
  <sheetFormatPr defaultColWidth="9.140625" defaultRowHeight="12.75" x14ac:dyDescent="0.2"/>
  <cols>
    <col min="1" max="1" width="22.28515625" style="140" customWidth="1"/>
    <col min="2" max="16384" width="9.140625" style="184"/>
  </cols>
  <sheetData>
    <row r="1" spans="1:251" s="140" customFormat="1" x14ac:dyDescent="0.2">
      <c r="A1" s="36" t="s">
        <v>119</v>
      </c>
      <c r="B1" s="164">
        <f>'Peňažné toky projektu'!B18</f>
        <v>2015</v>
      </c>
      <c r="C1" s="164">
        <f>'Peňažné toky projektu'!C18</f>
        <v>2016</v>
      </c>
      <c r="D1" s="164">
        <f>'Peňažné toky projektu'!D18</f>
        <v>2017</v>
      </c>
      <c r="E1" s="164">
        <f>'Peňažné toky projektu'!E18</f>
        <v>2018</v>
      </c>
      <c r="F1" s="164">
        <f>'Peňažné toky projektu'!F18</f>
        <v>2019</v>
      </c>
      <c r="G1" s="164">
        <f>'Peňažné toky projektu'!G18</f>
        <v>2020</v>
      </c>
      <c r="H1" s="164">
        <f>'Peňažné toky projektu'!H18</f>
        <v>2021</v>
      </c>
      <c r="I1" s="164">
        <f>'Peňažné toky projektu'!I18</f>
        <v>2022</v>
      </c>
      <c r="J1" s="164">
        <f>'Peňažné toky projektu'!J18</f>
        <v>2023</v>
      </c>
      <c r="K1" s="164">
        <f>'Peňažné toky projektu'!K18</f>
        <v>2024</v>
      </c>
      <c r="L1" s="164">
        <f>'Peňažné toky projektu'!L18</f>
        <v>2025</v>
      </c>
      <c r="M1" s="164">
        <f>'Peňažné toky projektu'!M18</f>
        <v>2026</v>
      </c>
      <c r="N1" s="164">
        <f>'Peňažné toky projektu'!N18</f>
        <v>2027</v>
      </c>
      <c r="O1" s="164">
        <f>'Peňažné toky projektu'!O18</f>
        <v>2028</v>
      </c>
      <c r="P1" s="164">
        <f>'Peňažné toky projektu'!P18</f>
        <v>2029</v>
      </c>
      <c r="Q1" s="164">
        <f>'Peňažné toky projektu'!Q18</f>
        <v>2030</v>
      </c>
      <c r="R1" s="164">
        <f>'Peňažné toky projektu'!R18</f>
        <v>2031</v>
      </c>
      <c r="S1" s="164">
        <f>'Peňažné toky projektu'!S18</f>
        <v>2032</v>
      </c>
      <c r="T1" s="164">
        <f>'Peňažné toky projektu'!T18</f>
        <v>2033</v>
      </c>
      <c r="U1" s="164">
        <f>'Peňažné toky projektu'!U18</f>
        <v>2034</v>
      </c>
      <c r="V1" s="164">
        <f>'Peňažné toky projektu'!V18</f>
        <v>2035</v>
      </c>
      <c r="W1" s="164">
        <f>'Peňažné toky projektu'!W18</f>
        <v>2036</v>
      </c>
      <c r="X1" s="164">
        <f>'Peňažné toky projektu'!X18</f>
        <v>2037</v>
      </c>
      <c r="Y1" s="164">
        <f>'Peňažné toky projektu'!Y18</f>
        <v>2038</v>
      </c>
      <c r="Z1" s="164">
        <f>'Peňažné toky projektu'!Z18</f>
        <v>2039</v>
      </c>
      <c r="AA1" s="164">
        <f>'Peňažné toky projektu'!AA18</f>
        <v>2040</v>
      </c>
      <c r="AB1" s="164">
        <f>'Peňažné toky projektu'!AB18</f>
        <v>2041</v>
      </c>
      <c r="AC1" s="164">
        <f>'Peňažné toky projektu'!AC18</f>
        <v>2042</v>
      </c>
      <c r="AD1" s="164">
        <f>'Peňažné toky projektu'!AD18</f>
        <v>2043</v>
      </c>
      <c r="AE1" s="164">
        <f>'Peňažné toky projektu'!AE18</f>
        <v>2044</v>
      </c>
      <c r="AF1" s="164">
        <f>'Peňažné toky projektu'!AF18</f>
        <v>2045</v>
      </c>
      <c r="AG1" s="164">
        <f>'Peňažné toky projektu'!AG18</f>
        <v>2046</v>
      </c>
      <c r="AH1" s="164">
        <f>'Peňažné toky projektu'!AH18</f>
        <v>2047</v>
      </c>
      <c r="AI1" s="164" t="str">
        <f>'Peňažné toky projektu'!AI18</f>
        <v/>
      </c>
      <c r="AJ1" s="164" t="str">
        <f>'Peňažné toky projektu'!AJ18</f>
        <v/>
      </c>
      <c r="AK1" s="164" t="str">
        <f>'Peňažné toky projektu'!AK18</f>
        <v/>
      </c>
      <c r="AL1" s="164" t="str">
        <f>'Peňažné toky projektu'!AL18</f>
        <v/>
      </c>
      <c r="AM1" s="164" t="str">
        <f>'Peňažné toky projektu'!AM18</f>
        <v/>
      </c>
      <c r="AN1" s="164" t="str">
        <f>'Peňažné toky projektu'!AN18</f>
        <v/>
      </c>
      <c r="AO1" s="164" t="str">
        <f>'Peňažné toky projektu'!AO18</f>
        <v/>
      </c>
    </row>
    <row r="2" spans="1:251" s="140" customFormat="1" x14ac:dyDescent="0.2">
      <c r="A2" s="258"/>
      <c r="B2" s="185"/>
      <c r="C2" s="185"/>
      <c r="D2" s="185"/>
      <c r="E2" s="185"/>
      <c r="F2" s="185"/>
      <c r="G2" s="185"/>
      <c r="H2" s="185"/>
      <c r="I2" s="185"/>
      <c r="J2" s="185"/>
      <c r="K2" s="185"/>
      <c r="L2" s="185"/>
      <c r="M2" s="185"/>
      <c r="N2" s="185"/>
      <c r="O2" s="185"/>
      <c r="P2" s="185"/>
      <c r="Q2" s="185"/>
      <c r="R2" s="185"/>
      <c r="S2" s="185"/>
      <c r="T2" s="185"/>
      <c r="U2" s="185"/>
      <c r="V2" s="185"/>
      <c r="W2" s="185"/>
      <c r="X2" s="185"/>
      <c r="Y2" s="185"/>
      <c r="Z2" s="185"/>
      <c r="AA2" s="185"/>
      <c r="AB2" s="185"/>
      <c r="AC2" s="185"/>
      <c r="AD2" s="185"/>
      <c r="AE2" s="185"/>
      <c r="AF2" s="185"/>
      <c r="AG2" s="185"/>
      <c r="AH2" s="185"/>
      <c r="AI2" s="185"/>
      <c r="AJ2" s="185"/>
      <c r="AK2" s="185"/>
      <c r="AL2" s="185"/>
      <c r="AM2" s="185"/>
      <c r="AN2" s="185"/>
      <c r="AO2" s="185"/>
    </row>
    <row r="3" spans="1:251" s="140" customFormat="1" ht="33" hidden="1" customHeight="1" x14ac:dyDescent="0.2">
      <c r="A3" s="180" t="s">
        <v>90</v>
      </c>
      <c r="B3" s="69">
        <f>IF(B1="","",B14-B8)</f>
        <v>0</v>
      </c>
      <c r="C3" s="69">
        <f t="shared" ref="C3:L3" si="0">IF(C1="","",C14-C8)</f>
        <v>0</v>
      </c>
      <c r="D3" s="69">
        <f t="shared" si="0"/>
        <v>0</v>
      </c>
      <c r="E3" s="69">
        <f t="shared" si="0"/>
        <v>0</v>
      </c>
      <c r="F3" s="69">
        <f t="shared" si="0"/>
        <v>0</v>
      </c>
      <c r="G3" s="69">
        <f t="shared" si="0"/>
        <v>0</v>
      </c>
      <c r="H3" s="69">
        <f t="shared" si="0"/>
        <v>0</v>
      </c>
      <c r="I3" s="69">
        <f t="shared" si="0"/>
        <v>0</v>
      </c>
      <c r="J3" s="69">
        <f t="shared" si="0"/>
        <v>0</v>
      </c>
      <c r="K3" s="69">
        <f t="shared" si="0"/>
        <v>0</v>
      </c>
      <c r="L3" s="69">
        <f t="shared" si="0"/>
        <v>0</v>
      </c>
      <c r="M3" s="69">
        <f t="shared" ref="M3:AO3" si="1">IF(M1="","",M14-M8)</f>
        <v>0</v>
      </c>
      <c r="N3" s="69">
        <f t="shared" si="1"/>
        <v>0</v>
      </c>
      <c r="O3" s="69">
        <f t="shared" si="1"/>
        <v>0</v>
      </c>
      <c r="P3" s="69">
        <f t="shared" si="1"/>
        <v>0</v>
      </c>
      <c r="Q3" s="69">
        <f t="shared" si="1"/>
        <v>0</v>
      </c>
      <c r="R3" s="69">
        <f t="shared" si="1"/>
        <v>0</v>
      </c>
      <c r="S3" s="69">
        <f t="shared" si="1"/>
        <v>0</v>
      </c>
      <c r="T3" s="69">
        <f t="shared" si="1"/>
        <v>0</v>
      </c>
      <c r="U3" s="69">
        <f t="shared" si="1"/>
        <v>0</v>
      </c>
      <c r="V3" s="69">
        <f t="shared" si="1"/>
        <v>0</v>
      </c>
      <c r="W3" s="69">
        <f t="shared" si="1"/>
        <v>0</v>
      </c>
      <c r="X3" s="69">
        <f t="shared" si="1"/>
        <v>0</v>
      </c>
      <c r="Y3" s="69">
        <f t="shared" si="1"/>
        <v>0</v>
      </c>
      <c r="Z3" s="69">
        <f t="shared" si="1"/>
        <v>0</v>
      </c>
      <c r="AA3" s="69">
        <f t="shared" si="1"/>
        <v>0</v>
      </c>
      <c r="AB3" s="69">
        <f t="shared" si="1"/>
        <v>0</v>
      </c>
      <c r="AC3" s="69">
        <f t="shared" si="1"/>
        <v>0</v>
      </c>
      <c r="AD3" s="69">
        <f t="shared" si="1"/>
        <v>0</v>
      </c>
      <c r="AE3" s="69">
        <f t="shared" si="1"/>
        <v>0</v>
      </c>
      <c r="AF3" s="69">
        <f t="shared" si="1"/>
        <v>0</v>
      </c>
      <c r="AG3" s="69">
        <f t="shared" si="1"/>
        <v>0</v>
      </c>
      <c r="AH3" s="69">
        <f t="shared" si="1"/>
        <v>0</v>
      </c>
      <c r="AI3" s="69" t="str">
        <f t="shared" si="1"/>
        <v/>
      </c>
      <c r="AJ3" s="69" t="str">
        <f t="shared" si="1"/>
        <v/>
      </c>
      <c r="AK3" s="69" t="str">
        <f t="shared" si="1"/>
        <v/>
      </c>
      <c r="AL3" s="69" t="str">
        <f t="shared" si="1"/>
        <v/>
      </c>
      <c r="AM3" s="69" t="str">
        <f t="shared" si="1"/>
        <v/>
      </c>
      <c r="AN3" s="69" t="str">
        <f t="shared" si="1"/>
        <v/>
      </c>
      <c r="AO3" s="69" t="str">
        <f t="shared" si="1"/>
        <v/>
      </c>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69"/>
      <c r="CC3" s="69"/>
      <c r="CD3" s="69"/>
      <c r="CE3" s="69"/>
      <c r="CF3" s="69"/>
      <c r="CG3" s="69"/>
      <c r="CH3" s="69"/>
      <c r="CI3" s="69"/>
      <c r="CJ3" s="69"/>
      <c r="CK3" s="69"/>
      <c r="CL3" s="69"/>
      <c r="CM3" s="69"/>
      <c r="CN3" s="69"/>
      <c r="CO3" s="69"/>
      <c r="CP3" s="69"/>
      <c r="CQ3" s="69"/>
      <c r="CR3" s="69"/>
      <c r="CS3" s="69"/>
      <c r="CT3" s="69"/>
      <c r="CU3" s="69"/>
      <c r="CV3" s="69"/>
      <c r="CW3" s="69"/>
      <c r="CX3" s="69"/>
      <c r="CY3" s="69"/>
      <c r="CZ3" s="69"/>
      <c r="DA3" s="69"/>
      <c r="DB3" s="69"/>
      <c r="DC3" s="69"/>
      <c r="DD3" s="69"/>
      <c r="DE3" s="69"/>
      <c r="DF3" s="69"/>
      <c r="DG3" s="69"/>
      <c r="DH3" s="69"/>
      <c r="DI3" s="69"/>
      <c r="DJ3" s="69"/>
      <c r="DK3" s="69"/>
      <c r="DL3" s="69"/>
      <c r="DM3" s="69"/>
      <c r="DN3" s="69"/>
      <c r="DO3" s="69"/>
      <c r="DP3" s="69"/>
      <c r="DQ3" s="69"/>
      <c r="DR3" s="69"/>
      <c r="DS3" s="69"/>
      <c r="DT3" s="69"/>
      <c r="DU3" s="69"/>
      <c r="DV3" s="69"/>
      <c r="DW3" s="69"/>
      <c r="DX3" s="69"/>
      <c r="DY3" s="69"/>
      <c r="DZ3" s="69"/>
      <c r="EA3" s="69"/>
      <c r="EB3" s="69"/>
      <c r="EC3" s="69"/>
      <c r="ED3" s="69"/>
      <c r="EE3" s="69"/>
      <c r="EF3" s="69"/>
      <c r="EG3" s="69"/>
      <c r="EH3" s="69"/>
      <c r="EI3" s="69"/>
      <c r="EJ3" s="69"/>
      <c r="EK3" s="69"/>
      <c r="EL3" s="69"/>
      <c r="EM3" s="69"/>
      <c r="EN3" s="69"/>
      <c r="EO3" s="69"/>
      <c r="EP3" s="69"/>
      <c r="EQ3" s="69"/>
      <c r="ER3" s="69"/>
      <c r="ES3" s="69"/>
      <c r="ET3" s="69"/>
      <c r="EU3" s="69"/>
      <c r="EV3" s="69"/>
      <c r="EW3" s="69"/>
      <c r="EX3" s="69"/>
      <c r="EY3" s="69"/>
      <c r="EZ3" s="69"/>
      <c r="FA3" s="69"/>
      <c r="FB3" s="69"/>
      <c r="FC3" s="69"/>
      <c r="FD3" s="69"/>
      <c r="FE3" s="69"/>
      <c r="FF3" s="69"/>
      <c r="FG3" s="69"/>
      <c r="FH3" s="69"/>
      <c r="FI3" s="69"/>
      <c r="FJ3" s="69"/>
      <c r="FK3" s="69"/>
      <c r="FL3" s="69"/>
      <c r="FM3" s="69"/>
      <c r="FN3" s="69"/>
      <c r="FO3" s="69"/>
      <c r="FP3" s="69"/>
      <c r="FQ3" s="69"/>
      <c r="FR3" s="69"/>
      <c r="FS3" s="69"/>
      <c r="FT3" s="69"/>
      <c r="FU3" s="69"/>
      <c r="FV3" s="69"/>
      <c r="FW3" s="69"/>
      <c r="FX3" s="69"/>
      <c r="FY3" s="69"/>
      <c r="FZ3" s="69"/>
      <c r="GA3" s="69"/>
      <c r="GB3" s="69"/>
      <c r="GC3" s="69"/>
      <c r="GD3" s="69"/>
      <c r="GE3" s="69"/>
      <c r="GF3" s="69"/>
      <c r="GG3" s="69"/>
      <c r="GH3" s="69"/>
      <c r="GI3" s="69"/>
      <c r="GJ3" s="69"/>
      <c r="GK3" s="69"/>
      <c r="GL3" s="69"/>
      <c r="GM3" s="69"/>
      <c r="GN3" s="69"/>
      <c r="GO3" s="69"/>
      <c r="GP3" s="69"/>
      <c r="GQ3" s="69"/>
      <c r="GR3" s="69"/>
      <c r="GS3" s="69"/>
      <c r="GT3" s="69"/>
      <c r="GU3" s="69"/>
      <c r="GV3" s="69"/>
      <c r="GW3" s="69"/>
      <c r="GX3" s="69"/>
      <c r="GY3" s="69"/>
      <c r="GZ3" s="69"/>
      <c r="HA3" s="69"/>
      <c r="HB3" s="69"/>
      <c r="HC3" s="69"/>
      <c r="HD3" s="69"/>
      <c r="HE3" s="69"/>
      <c r="HF3" s="69"/>
      <c r="HG3" s="69"/>
      <c r="HH3" s="69"/>
      <c r="HI3" s="69"/>
      <c r="HJ3" s="69"/>
      <c r="HK3" s="69"/>
      <c r="HL3" s="69"/>
      <c r="HM3" s="69"/>
      <c r="HN3" s="69"/>
      <c r="HO3" s="69"/>
      <c r="HP3" s="69"/>
      <c r="HQ3" s="69"/>
      <c r="HR3" s="69"/>
      <c r="HS3" s="69"/>
      <c r="HT3" s="69"/>
      <c r="HU3" s="69"/>
      <c r="HV3" s="69"/>
      <c r="HW3" s="69"/>
      <c r="HX3" s="69"/>
      <c r="HY3" s="69"/>
      <c r="HZ3" s="69"/>
      <c r="IA3" s="69"/>
      <c r="IB3" s="69"/>
      <c r="IC3" s="69"/>
      <c r="ID3" s="69"/>
      <c r="IE3" s="69"/>
      <c r="IF3" s="69"/>
      <c r="IG3" s="69"/>
      <c r="IH3" s="69"/>
      <c r="II3" s="69"/>
      <c r="IJ3" s="69"/>
      <c r="IK3" s="69"/>
      <c r="IL3" s="69"/>
      <c r="IM3" s="69"/>
      <c r="IN3" s="69"/>
      <c r="IO3" s="69"/>
      <c r="IP3" s="69"/>
      <c r="IQ3" s="69"/>
    </row>
    <row r="4" spans="1:251" s="140" customFormat="1" hidden="1" x14ac:dyDescent="0.2">
      <c r="A4" s="69"/>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c r="CA4" s="69"/>
      <c r="CB4" s="69"/>
      <c r="CC4" s="69"/>
      <c r="CD4" s="69"/>
      <c r="CE4" s="69"/>
      <c r="CF4" s="69"/>
      <c r="CG4" s="69"/>
      <c r="CH4" s="69"/>
      <c r="CI4" s="69"/>
      <c r="CJ4" s="69"/>
      <c r="CK4" s="69"/>
      <c r="CL4" s="69"/>
      <c r="CM4" s="69"/>
      <c r="CN4" s="69"/>
      <c r="CO4" s="69"/>
      <c r="CP4" s="69"/>
      <c r="CQ4" s="69"/>
      <c r="CR4" s="69"/>
      <c r="CS4" s="69"/>
      <c r="CT4" s="69"/>
      <c r="CU4" s="69"/>
      <c r="CV4" s="69"/>
      <c r="CW4" s="69"/>
      <c r="CX4" s="69"/>
      <c r="CY4" s="69"/>
      <c r="CZ4" s="69"/>
      <c r="DA4" s="69"/>
      <c r="DB4" s="69"/>
      <c r="DC4" s="69"/>
      <c r="DD4" s="69"/>
      <c r="DE4" s="69"/>
      <c r="DF4" s="69"/>
      <c r="DG4" s="69"/>
      <c r="DH4" s="69"/>
      <c r="DI4" s="69"/>
      <c r="DJ4" s="69"/>
      <c r="DK4" s="69"/>
      <c r="DL4" s="69"/>
      <c r="DM4" s="69"/>
      <c r="DN4" s="69"/>
      <c r="DO4" s="69"/>
      <c r="DP4" s="69"/>
      <c r="DQ4" s="69"/>
      <c r="DR4" s="69"/>
      <c r="DS4" s="69"/>
      <c r="DT4" s="69"/>
      <c r="DU4" s="69"/>
      <c r="DV4" s="69"/>
      <c r="DW4" s="69"/>
      <c r="DX4" s="69"/>
      <c r="DY4" s="69"/>
      <c r="DZ4" s="69"/>
      <c r="EA4" s="69"/>
      <c r="EB4" s="69"/>
      <c r="EC4" s="69"/>
      <c r="ED4" s="69"/>
      <c r="EE4" s="69"/>
      <c r="EF4" s="69"/>
      <c r="EG4" s="69"/>
      <c r="EH4" s="69"/>
      <c r="EI4" s="69"/>
      <c r="EJ4" s="69"/>
      <c r="EK4" s="69"/>
      <c r="EL4" s="69"/>
      <c r="EM4" s="69"/>
      <c r="EN4" s="69"/>
      <c r="EO4" s="69"/>
      <c r="EP4" s="69"/>
      <c r="EQ4" s="69"/>
      <c r="ER4" s="69"/>
      <c r="ES4" s="69"/>
      <c r="ET4" s="69"/>
      <c r="EU4" s="69"/>
      <c r="EV4" s="69"/>
      <c r="EW4" s="69"/>
      <c r="EX4" s="69"/>
      <c r="EY4" s="69"/>
      <c r="EZ4" s="69"/>
      <c r="FA4" s="69"/>
      <c r="FB4" s="69"/>
      <c r="FC4" s="69"/>
      <c r="FD4" s="69"/>
      <c r="FE4" s="69"/>
      <c r="FF4" s="69"/>
      <c r="FG4" s="69"/>
      <c r="FH4" s="69"/>
      <c r="FI4" s="69"/>
      <c r="FJ4" s="69"/>
      <c r="FK4" s="69"/>
      <c r="FL4" s="69"/>
      <c r="FM4" s="69"/>
      <c r="FN4" s="69"/>
      <c r="FO4" s="69"/>
      <c r="FP4" s="69"/>
      <c r="FQ4" s="69"/>
      <c r="FR4" s="69"/>
      <c r="FS4" s="69"/>
      <c r="FT4" s="69"/>
      <c r="FU4" s="69"/>
      <c r="FV4" s="69"/>
      <c r="FW4" s="69"/>
      <c r="FX4" s="69"/>
      <c r="FY4" s="69"/>
      <c r="FZ4" s="69"/>
      <c r="GA4" s="69"/>
      <c r="GB4" s="69"/>
      <c r="GC4" s="69"/>
      <c r="GD4" s="69"/>
      <c r="GE4" s="69"/>
      <c r="GF4" s="69"/>
      <c r="GG4" s="69"/>
      <c r="GH4" s="69"/>
      <c r="GI4" s="69"/>
      <c r="GJ4" s="69"/>
      <c r="GK4" s="69"/>
      <c r="GL4" s="69"/>
      <c r="GM4" s="69"/>
      <c r="GN4" s="69"/>
      <c r="GO4" s="69"/>
      <c r="GP4" s="69"/>
      <c r="GQ4" s="69"/>
      <c r="GR4" s="69"/>
      <c r="GS4" s="69"/>
      <c r="GT4" s="69"/>
      <c r="GU4" s="69"/>
      <c r="GV4" s="69"/>
      <c r="GW4" s="69"/>
      <c r="GX4" s="69"/>
      <c r="GY4" s="69"/>
      <c r="GZ4" s="69"/>
      <c r="HA4" s="69"/>
      <c r="HB4" s="69"/>
      <c r="HC4" s="69"/>
      <c r="HD4" s="69"/>
      <c r="HE4" s="69"/>
      <c r="HF4" s="69"/>
      <c r="HG4" s="69"/>
      <c r="HH4" s="69"/>
      <c r="HI4" s="69"/>
      <c r="HJ4" s="69"/>
      <c r="HK4" s="69"/>
      <c r="HL4" s="69"/>
      <c r="HM4" s="69"/>
      <c r="HN4" s="69"/>
      <c r="HO4" s="69"/>
      <c r="HP4" s="69"/>
      <c r="HQ4" s="69"/>
      <c r="HR4" s="69"/>
      <c r="HS4" s="69"/>
      <c r="HT4" s="69"/>
      <c r="HU4" s="69"/>
      <c r="HV4" s="69"/>
      <c r="HW4" s="69"/>
      <c r="HX4" s="69"/>
      <c r="HY4" s="69"/>
      <c r="HZ4" s="69"/>
      <c r="IA4" s="69"/>
      <c r="IB4" s="69"/>
      <c r="IC4" s="69"/>
      <c r="ID4" s="69"/>
      <c r="IE4" s="69"/>
      <c r="IF4" s="69"/>
      <c r="IG4" s="69"/>
      <c r="IH4" s="69"/>
      <c r="II4" s="69"/>
      <c r="IJ4" s="69"/>
      <c r="IK4" s="69"/>
      <c r="IL4" s="69"/>
      <c r="IM4" s="69"/>
      <c r="IN4" s="69"/>
      <c r="IO4" s="69"/>
      <c r="IP4" s="69"/>
      <c r="IQ4" s="69"/>
    </row>
    <row r="5" spans="1:251" s="140" customFormat="1" hidden="1" x14ac:dyDescent="0.2">
      <c r="A5" s="69" t="s">
        <v>89</v>
      </c>
      <c r="B5" s="176" t="e">
        <f>IRR(B3:AE3,0.05)</f>
        <v>#NUM!</v>
      </c>
      <c r="C5" s="69"/>
      <c r="D5" s="69"/>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c r="AW5" s="69"/>
      <c r="AX5" s="69"/>
      <c r="AY5" s="69"/>
      <c r="AZ5" s="69"/>
      <c r="BA5" s="69"/>
      <c r="BB5" s="69"/>
      <c r="BC5" s="69"/>
      <c r="BD5" s="69"/>
      <c r="BE5" s="69"/>
      <c r="BF5" s="69"/>
      <c r="BG5" s="69"/>
      <c r="BH5" s="69"/>
      <c r="BI5" s="69"/>
      <c r="BJ5" s="69"/>
      <c r="BK5" s="69"/>
      <c r="BL5" s="69"/>
      <c r="BM5" s="69"/>
      <c r="BN5" s="69"/>
      <c r="BO5" s="69"/>
      <c r="BP5" s="69"/>
      <c r="BQ5" s="69"/>
      <c r="BR5" s="69"/>
      <c r="BS5" s="69"/>
      <c r="BT5" s="69"/>
      <c r="BU5" s="69"/>
      <c r="BV5" s="69"/>
      <c r="BW5" s="69"/>
      <c r="BX5" s="69"/>
      <c r="BY5" s="69"/>
      <c r="BZ5" s="69"/>
      <c r="CA5" s="69"/>
      <c r="CB5" s="69"/>
      <c r="CC5" s="69"/>
      <c r="CD5" s="69"/>
      <c r="CE5" s="69"/>
      <c r="CF5" s="69"/>
      <c r="CG5" s="69"/>
      <c r="CH5" s="69"/>
      <c r="CI5" s="69"/>
      <c r="CJ5" s="69"/>
      <c r="CK5" s="69"/>
      <c r="CL5" s="69"/>
      <c r="CM5" s="69"/>
      <c r="CN5" s="69"/>
      <c r="CO5" s="69"/>
      <c r="CP5" s="69"/>
      <c r="CQ5" s="69"/>
      <c r="CR5" s="69"/>
      <c r="CS5" s="69"/>
      <c r="CT5" s="69"/>
      <c r="CU5" s="69"/>
      <c r="CV5" s="69"/>
      <c r="CW5" s="69"/>
      <c r="CX5" s="69"/>
      <c r="CY5" s="69"/>
      <c r="CZ5" s="69"/>
      <c r="DA5" s="69"/>
      <c r="DB5" s="69"/>
      <c r="DC5" s="69"/>
      <c r="DD5" s="69"/>
      <c r="DE5" s="69"/>
      <c r="DF5" s="69"/>
      <c r="DG5" s="69"/>
      <c r="DH5" s="69"/>
      <c r="DI5" s="69"/>
      <c r="DJ5" s="69"/>
      <c r="DK5" s="69"/>
      <c r="DL5" s="69"/>
      <c r="DM5" s="69"/>
      <c r="DN5" s="69"/>
      <c r="DO5" s="69"/>
      <c r="DP5" s="69"/>
      <c r="DQ5" s="69"/>
      <c r="DR5" s="69"/>
      <c r="DS5" s="69"/>
      <c r="DT5" s="69"/>
      <c r="DU5" s="69"/>
      <c r="DV5" s="69"/>
      <c r="DW5" s="69"/>
      <c r="DX5" s="69"/>
      <c r="DY5" s="69"/>
      <c r="DZ5" s="69"/>
      <c r="EA5" s="69"/>
      <c r="EB5" s="69"/>
      <c r="EC5" s="69"/>
      <c r="ED5" s="69"/>
      <c r="EE5" s="69"/>
      <c r="EF5" s="69"/>
      <c r="EG5" s="69"/>
      <c r="EH5" s="69"/>
      <c r="EI5" s="69"/>
      <c r="EJ5" s="69"/>
      <c r="EK5" s="69"/>
      <c r="EL5" s="69"/>
      <c r="EM5" s="69"/>
      <c r="EN5" s="69"/>
      <c r="EO5" s="69"/>
      <c r="EP5" s="69"/>
      <c r="EQ5" s="69"/>
      <c r="ER5" s="69"/>
      <c r="ES5" s="69"/>
      <c r="ET5" s="69"/>
      <c r="EU5" s="69"/>
      <c r="EV5" s="69"/>
      <c r="EW5" s="69"/>
      <c r="EX5" s="69"/>
      <c r="EY5" s="69"/>
      <c r="EZ5" s="69"/>
      <c r="FA5" s="69"/>
      <c r="FB5" s="69"/>
      <c r="FC5" s="69"/>
      <c r="FD5" s="69"/>
      <c r="FE5" s="69"/>
      <c r="FF5" s="69"/>
      <c r="FG5" s="69"/>
      <c r="FH5" s="69"/>
      <c r="FI5" s="69"/>
      <c r="FJ5" s="69"/>
      <c r="FK5" s="69"/>
      <c r="FL5" s="69"/>
      <c r="FM5" s="69"/>
      <c r="FN5" s="69"/>
      <c r="FO5" s="69"/>
      <c r="FP5" s="69"/>
      <c r="FQ5" s="69"/>
      <c r="FR5" s="69"/>
      <c r="FS5" s="69"/>
      <c r="FT5" s="69"/>
      <c r="FU5" s="69"/>
      <c r="FV5" s="69"/>
      <c r="FW5" s="69"/>
      <c r="FX5" s="69"/>
      <c r="FY5" s="69"/>
      <c r="FZ5" s="69"/>
      <c r="GA5" s="69"/>
      <c r="GB5" s="69"/>
      <c r="GC5" s="69"/>
      <c r="GD5" s="69"/>
      <c r="GE5" s="69"/>
      <c r="GF5" s="69"/>
      <c r="GG5" s="69"/>
      <c r="GH5" s="69"/>
      <c r="GI5" s="69"/>
      <c r="GJ5" s="69"/>
      <c r="GK5" s="69"/>
      <c r="GL5" s="69"/>
      <c r="GM5" s="69"/>
      <c r="GN5" s="69"/>
      <c r="GO5" s="69"/>
      <c r="GP5" s="69"/>
      <c r="GQ5" s="69"/>
      <c r="GR5" s="69"/>
      <c r="GS5" s="69"/>
      <c r="GT5" s="69"/>
      <c r="GU5" s="69"/>
      <c r="GV5" s="69"/>
      <c r="GW5" s="69"/>
      <c r="GX5" s="69"/>
      <c r="GY5" s="69"/>
      <c r="GZ5" s="69"/>
      <c r="HA5" s="69"/>
      <c r="HB5" s="69"/>
      <c r="HC5" s="69"/>
      <c r="HD5" s="69"/>
      <c r="HE5" s="69"/>
      <c r="HF5" s="69"/>
      <c r="HG5" s="69"/>
      <c r="HH5" s="69"/>
      <c r="HI5" s="69"/>
      <c r="HJ5" s="69"/>
      <c r="HK5" s="69"/>
      <c r="HL5" s="69"/>
      <c r="HM5" s="69"/>
      <c r="HN5" s="69"/>
      <c r="HO5" s="69"/>
      <c r="HP5" s="69"/>
      <c r="HQ5" s="69"/>
      <c r="HR5" s="69"/>
      <c r="HS5" s="69"/>
      <c r="HT5" s="69"/>
      <c r="HU5" s="69"/>
      <c r="HV5" s="69"/>
      <c r="HW5" s="69"/>
      <c r="HX5" s="69"/>
      <c r="HY5" s="69"/>
      <c r="HZ5" s="69"/>
      <c r="IA5" s="69"/>
      <c r="IB5" s="69"/>
      <c r="IC5" s="69"/>
      <c r="ID5" s="69"/>
      <c r="IE5" s="69"/>
      <c r="IF5" s="69"/>
      <c r="IG5" s="69"/>
      <c r="IH5" s="69"/>
      <c r="II5" s="69"/>
      <c r="IJ5" s="69"/>
      <c r="IK5" s="69"/>
      <c r="IL5" s="69"/>
      <c r="IM5" s="69"/>
      <c r="IN5" s="69"/>
      <c r="IO5" s="69"/>
      <c r="IP5" s="69"/>
      <c r="IQ5" s="69"/>
    </row>
    <row r="6" spans="1:251" s="140" customFormat="1" hidden="1" x14ac:dyDescent="0.2">
      <c r="A6" s="258"/>
      <c r="B6" s="185"/>
      <c r="C6" s="185"/>
      <c r="D6" s="185"/>
      <c r="E6" s="185"/>
      <c r="F6" s="185"/>
      <c r="G6" s="185"/>
      <c r="H6" s="185"/>
      <c r="I6" s="185"/>
      <c r="J6" s="185"/>
      <c r="K6" s="185"/>
      <c r="L6" s="185"/>
      <c r="M6" s="185"/>
      <c r="N6" s="185"/>
      <c r="O6" s="185"/>
      <c r="P6" s="185"/>
      <c r="Q6" s="185"/>
      <c r="R6" s="185"/>
      <c r="S6" s="185"/>
      <c r="T6" s="185"/>
      <c r="U6" s="185"/>
      <c r="V6" s="185"/>
      <c r="W6" s="185"/>
      <c r="X6" s="185"/>
      <c r="Y6" s="185"/>
      <c r="Z6" s="185"/>
      <c r="AA6" s="185"/>
      <c r="AB6" s="185"/>
      <c r="AC6" s="185"/>
      <c r="AD6" s="185"/>
      <c r="AE6" s="185"/>
      <c r="AF6" s="185"/>
      <c r="AG6" s="185"/>
      <c r="AH6" s="185"/>
      <c r="AI6" s="185"/>
      <c r="AJ6" s="185"/>
      <c r="AK6" s="185"/>
      <c r="AL6" s="185"/>
      <c r="AM6" s="185"/>
      <c r="AN6" s="185"/>
      <c r="AO6" s="185"/>
    </row>
    <row r="7" spans="1:251" s="140" customFormat="1" x14ac:dyDescent="0.2">
      <c r="A7" s="258"/>
      <c r="B7" s="185"/>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85"/>
      <c r="AD7" s="185"/>
      <c r="AE7" s="185"/>
      <c r="AF7" s="185"/>
      <c r="AG7" s="185"/>
      <c r="AH7" s="185"/>
      <c r="AI7" s="185"/>
      <c r="AJ7" s="185"/>
      <c r="AK7" s="185"/>
      <c r="AL7" s="185"/>
      <c r="AM7" s="185"/>
      <c r="AN7" s="185"/>
      <c r="AO7" s="185"/>
    </row>
    <row r="8" spans="1:251" x14ac:dyDescent="0.2">
      <c r="A8" s="160" t="s">
        <v>91</v>
      </c>
      <c r="B8" s="175">
        <v>0</v>
      </c>
      <c r="C8" s="175">
        <v>0</v>
      </c>
      <c r="D8" s="175">
        <v>0</v>
      </c>
      <c r="E8" s="175">
        <v>0</v>
      </c>
      <c r="F8" s="175">
        <v>0</v>
      </c>
      <c r="G8" s="175">
        <v>0</v>
      </c>
      <c r="H8" s="175">
        <v>0</v>
      </c>
      <c r="I8" s="175">
        <v>0</v>
      </c>
      <c r="J8" s="175">
        <v>0</v>
      </c>
      <c r="K8" s="175">
        <v>0</v>
      </c>
      <c r="L8" s="175">
        <v>0</v>
      </c>
      <c r="M8" s="175">
        <v>0</v>
      </c>
      <c r="N8" s="175">
        <v>0</v>
      </c>
      <c r="O8" s="175">
        <v>0</v>
      </c>
      <c r="P8" s="175">
        <v>0</v>
      </c>
      <c r="Q8" s="175">
        <v>0</v>
      </c>
      <c r="R8" s="175">
        <v>0</v>
      </c>
      <c r="S8" s="175">
        <v>0</v>
      </c>
      <c r="T8" s="175">
        <v>0</v>
      </c>
      <c r="U8" s="175">
        <v>0</v>
      </c>
      <c r="V8" s="175">
        <v>0</v>
      </c>
      <c r="W8" s="175">
        <v>0</v>
      </c>
      <c r="X8" s="175">
        <v>0</v>
      </c>
      <c r="Y8" s="175">
        <v>0</v>
      </c>
      <c r="Z8" s="175">
        <v>0</v>
      </c>
      <c r="AA8" s="175">
        <v>0</v>
      </c>
      <c r="AB8" s="175">
        <v>0</v>
      </c>
      <c r="AC8" s="175">
        <v>0</v>
      </c>
      <c r="AD8" s="175">
        <v>0</v>
      </c>
      <c r="AE8" s="175">
        <v>0</v>
      </c>
      <c r="AF8" s="175">
        <v>0</v>
      </c>
      <c r="AG8" s="175">
        <v>0</v>
      </c>
      <c r="AH8" s="175">
        <v>0</v>
      </c>
      <c r="AI8" s="175">
        <v>0</v>
      </c>
      <c r="AJ8" s="175">
        <v>0</v>
      </c>
      <c r="AK8" s="175">
        <v>0</v>
      </c>
      <c r="AL8" s="175">
        <v>0</v>
      </c>
      <c r="AM8" s="175">
        <v>0</v>
      </c>
      <c r="AN8" s="175">
        <v>0</v>
      </c>
      <c r="AO8" s="175">
        <v>0</v>
      </c>
    </row>
    <row r="9" spans="1:251" s="140" customFormat="1" x14ac:dyDescent="0.2">
      <c r="A9" s="258"/>
      <c r="B9" s="185"/>
      <c r="C9" s="185"/>
      <c r="D9" s="185"/>
      <c r="E9" s="185"/>
      <c r="F9" s="185"/>
      <c r="G9" s="185"/>
      <c r="H9" s="185"/>
      <c r="I9" s="185"/>
      <c r="J9" s="185"/>
      <c r="K9" s="185"/>
      <c r="L9" s="185"/>
      <c r="M9" s="185"/>
      <c r="N9" s="185"/>
      <c r="O9" s="185"/>
      <c r="P9" s="185"/>
      <c r="Q9" s="185"/>
      <c r="R9" s="185"/>
      <c r="S9" s="185"/>
      <c r="T9" s="185"/>
      <c r="U9" s="185"/>
      <c r="V9" s="185"/>
      <c r="W9" s="185"/>
      <c r="X9" s="185"/>
      <c r="Y9" s="185"/>
      <c r="Z9" s="185"/>
      <c r="AA9" s="185"/>
      <c r="AB9" s="185"/>
      <c r="AC9" s="185"/>
      <c r="AD9" s="185"/>
      <c r="AE9" s="185"/>
      <c r="AF9" s="185"/>
      <c r="AG9" s="185"/>
      <c r="AH9" s="185"/>
      <c r="AI9" s="185"/>
      <c r="AJ9" s="185"/>
      <c r="AK9" s="185"/>
      <c r="AL9" s="185"/>
      <c r="AM9" s="185"/>
      <c r="AN9" s="185"/>
      <c r="AO9" s="185"/>
    </row>
    <row r="10" spans="1:251" s="140" customFormat="1" x14ac:dyDescent="0.2">
      <c r="A10" s="259" t="s">
        <v>44</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row>
    <row r="11" spans="1:251" x14ac:dyDescent="0.2">
      <c r="A11" s="256" t="s">
        <v>93</v>
      </c>
      <c r="B11" s="226">
        <v>0</v>
      </c>
      <c r="C11" s="226">
        <v>0</v>
      </c>
      <c r="D11" s="226">
        <v>0</v>
      </c>
      <c r="E11" s="226">
        <v>0</v>
      </c>
      <c r="F11" s="226">
        <v>0</v>
      </c>
      <c r="G11" s="226">
        <v>0</v>
      </c>
      <c r="H11" s="226">
        <v>0</v>
      </c>
      <c r="I11" s="226">
        <v>0</v>
      </c>
      <c r="J11" s="226">
        <v>0</v>
      </c>
      <c r="K11" s="226">
        <v>0</v>
      </c>
      <c r="L11" s="226">
        <v>0</v>
      </c>
      <c r="M11" s="226">
        <v>0</v>
      </c>
      <c r="N11" s="226">
        <v>0</v>
      </c>
      <c r="O11" s="226">
        <v>0</v>
      </c>
      <c r="P11" s="226">
        <v>0</v>
      </c>
      <c r="Q11" s="226">
        <v>0</v>
      </c>
      <c r="R11" s="226">
        <v>0</v>
      </c>
      <c r="S11" s="226">
        <v>0</v>
      </c>
      <c r="T11" s="226">
        <v>0</v>
      </c>
      <c r="U11" s="226">
        <v>0</v>
      </c>
      <c r="V11" s="226">
        <v>0</v>
      </c>
      <c r="W11" s="226">
        <v>0</v>
      </c>
      <c r="X11" s="226">
        <v>0</v>
      </c>
      <c r="Y11" s="226">
        <v>0</v>
      </c>
      <c r="Z11" s="226">
        <v>0</v>
      </c>
      <c r="AA11" s="226">
        <v>0</v>
      </c>
      <c r="AB11" s="226">
        <v>0</v>
      </c>
      <c r="AC11" s="226">
        <v>0</v>
      </c>
      <c r="AD11" s="226">
        <v>0</v>
      </c>
      <c r="AE11" s="226">
        <v>0</v>
      </c>
      <c r="AF11" s="226">
        <v>0</v>
      </c>
      <c r="AG11" s="226">
        <v>0</v>
      </c>
      <c r="AH11" s="226">
        <v>0</v>
      </c>
      <c r="AI11" s="226">
        <v>0</v>
      </c>
      <c r="AJ11" s="226">
        <v>0</v>
      </c>
      <c r="AK11" s="226">
        <v>0</v>
      </c>
      <c r="AL11" s="226">
        <v>0</v>
      </c>
      <c r="AM11" s="226">
        <v>0</v>
      </c>
      <c r="AN11" s="226">
        <v>0</v>
      </c>
      <c r="AO11" s="226">
        <v>0</v>
      </c>
    </row>
    <row r="12" spans="1:251" x14ac:dyDescent="0.2">
      <c r="A12" s="256" t="s">
        <v>94</v>
      </c>
      <c r="B12" s="226">
        <v>0</v>
      </c>
      <c r="C12" s="226">
        <v>0</v>
      </c>
      <c r="D12" s="226">
        <v>0</v>
      </c>
      <c r="E12" s="226">
        <v>0</v>
      </c>
      <c r="F12" s="226">
        <v>0</v>
      </c>
      <c r="G12" s="226">
        <v>0</v>
      </c>
      <c r="H12" s="226">
        <v>0</v>
      </c>
      <c r="I12" s="226">
        <v>0</v>
      </c>
      <c r="J12" s="226">
        <v>0</v>
      </c>
      <c r="K12" s="226">
        <v>0</v>
      </c>
      <c r="L12" s="226">
        <v>0</v>
      </c>
      <c r="M12" s="226">
        <v>0</v>
      </c>
      <c r="N12" s="226">
        <v>0</v>
      </c>
      <c r="O12" s="226">
        <v>0</v>
      </c>
      <c r="P12" s="226">
        <v>0</v>
      </c>
      <c r="Q12" s="226">
        <v>0</v>
      </c>
      <c r="R12" s="226">
        <v>0</v>
      </c>
      <c r="S12" s="226">
        <v>0</v>
      </c>
      <c r="T12" s="226">
        <v>0</v>
      </c>
      <c r="U12" s="226">
        <v>0</v>
      </c>
      <c r="V12" s="226">
        <v>0</v>
      </c>
      <c r="W12" s="226">
        <v>0</v>
      </c>
      <c r="X12" s="226">
        <v>0</v>
      </c>
      <c r="Y12" s="226">
        <v>0</v>
      </c>
      <c r="Z12" s="226">
        <v>0</v>
      </c>
      <c r="AA12" s="226">
        <v>0</v>
      </c>
      <c r="AB12" s="226">
        <v>0</v>
      </c>
      <c r="AC12" s="226">
        <v>0</v>
      </c>
      <c r="AD12" s="226">
        <v>0</v>
      </c>
      <c r="AE12" s="226">
        <v>0</v>
      </c>
      <c r="AF12" s="226">
        <v>0</v>
      </c>
      <c r="AG12" s="226">
        <v>0</v>
      </c>
      <c r="AH12" s="226">
        <v>0</v>
      </c>
      <c r="AI12" s="226">
        <v>0</v>
      </c>
      <c r="AJ12" s="226">
        <v>0</v>
      </c>
      <c r="AK12" s="226">
        <v>0</v>
      </c>
      <c r="AL12" s="226">
        <v>0</v>
      </c>
      <c r="AM12" s="226">
        <v>0</v>
      </c>
      <c r="AN12" s="226">
        <v>0</v>
      </c>
      <c r="AO12" s="226">
        <v>0</v>
      </c>
    </row>
    <row r="13" spans="1:251" s="140" customFormat="1" x14ac:dyDescent="0.2">
      <c r="A13" s="256" t="s">
        <v>94</v>
      </c>
      <c r="B13" s="257">
        <f>IF(B1="","",B12)</f>
        <v>0</v>
      </c>
      <c r="C13" s="257">
        <f t="shared" ref="C13:L13" si="2">IF(C1="","",C12)</f>
        <v>0</v>
      </c>
      <c r="D13" s="257">
        <f t="shared" si="2"/>
        <v>0</v>
      </c>
      <c r="E13" s="257">
        <f t="shared" si="2"/>
        <v>0</v>
      </c>
      <c r="F13" s="257">
        <f t="shared" si="2"/>
        <v>0</v>
      </c>
      <c r="G13" s="257">
        <f t="shared" si="2"/>
        <v>0</v>
      </c>
      <c r="H13" s="257">
        <f t="shared" si="2"/>
        <v>0</v>
      </c>
      <c r="I13" s="257">
        <f t="shared" si="2"/>
        <v>0</v>
      </c>
      <c r="J13" s="257">
        <f t="shared" si="2"/>
        <v>0</v>
      </c>
      <c r="K13" s="257">
        <f t="shared" si="2"/>
        <v>0</v>
      </c>
      <c r="L13" s="257">
        <f t="shared" si="2"/>
        <v>0</v>
      </c>
      <c r="M13" s="257">
        <f t="shared" ref="M13:AO13" si="3">IF(M1="","",M12)</f>
        <v>0</v>
      </c>
      <c r="N13" s="257">
        <f t="shared" si="3"/>
        <v>0</v>
      </c>
      <c r="O13" s="257">
        <f t="shared" si="3"/>
        <v>0</v>
      </c>
      <c r="P13" s="257">
        <f t="shared" si="3"/>
        <v>0</v>
      </c>
      <c r="Q13" s="257">
        <f t="shared" si="3"/>
        <v>0</v>
      </c>
      <c r="R13" s="257">
        <f t="shared" si="3"/>
        <v>0</v>
      </c>
      <c r="S13" s="257">
        <f t="shared" si="3"/>
        <v>0</v>
      </c>
      <c r="T13" s="257">
        <f t="shared" si="3"/>
        <v>0</v>
      </c>
      <c r="U13" s="257">
        <f t="shared" si="3"/>
        <v>0</v>
      </c>
      <c r="V13" s="257">
        <f t="shared" si="3"/>
        <v>0</v>
      </c>
      <c r="W13" s="257">
        <f t="shared" si="3"/>
        <v>0</v>
      </c>
      <c r="X13" s="257">
        <f t="shared" si="3"/>
        <v>0</v>
      </c>
      <c r="Y13" s="257">
        <f t="shared" si="3"/>
        <v>0</v>
      </c>
      <c r="Z13" s="257">
        <f t="shared" si="3"/>
        <v>0</v>
      </c>
      <c r="AA13" s="257">
        <f t="shared" si="3"/>
        <v>0</v>
      </c>
      <c r="AB13" s="257">
        <f t="shared" si="3"/>
        <v>0</v>
      </c>
      <c r="AC13" s="257">
        <f t="shared" si="3"/>
        <v>0</v>
      </c>
      <c r="AD13" s="257">
        <f t="shared" si="3"/>
        <v>0</v>
      </c>
      <c r="AE13" s="257">
        <f t="shared" si="3"/>
        <v>0</v>
      </c>
      <c r="AF13" s="257">
        <f t="shared" si="3"/>
        <v>0</v>
      </c>
      <c r="AG13" s="257">
        <f t="shared" si="3"/>
        <v>0</v>
      </c>
      <c r="AH13" s="257">
        <f t="shared" si="3"/>
        <v>0</v>
      </c>
      <c r="AI13" s="257" t="str">
        <f t="shared" si="3"/>
        <v/>
      </c>
      <c r="AJ13" s="257" t="str">
        <f t="shared" si="3"/>
        <v/>
      </c>
      <c r="AK13" s="257" t="str">
        <f t="shared" si="3"/>
        <v/>
      </c>
      <c r="AL13" s="257" t="str">
        <f t="shared" si="3"/>
        <v/>
      </c>
      <c r="AM13" s="257" t="str">
        <f t="shared" si="3"/>
        <v/>
      </c>
      <c r="AN13" s="257" t="str">
        <f t="shared" si="3"/>
        <v/>
      </c>
      <c r="AO13" s="257" t="str">
        <f t="shared" si="3"/>
        <v/>
      </c>
    </row>
    <row r="14" spans="1:251" s="186" customFormat="1" x14ac:dyDescent="0.2">
      <c r="A14" s="256" t="s">
        <v>92</v>
      </c>
      <c r="B14" s="257">
        <f>IF(B1="","",B11+B12)</f>
        <v>0</v>
      </c>
      <c r="C14" s="257">
        <f t="shared" ref="C14:L14" si="4">IF(C1="","",C11+C12)</f>
        <v>0</v>
      </c>
      <c r="D14" s="257">
        <f t="shared" si="4"/>
        <v>0</v>
      </c>
      <c r="E14" s="257">
        <f t="shared" si="4"/>
        <v>0</v>
      </c>
      <c r="F14" s="257">
        <f t="shared" si="4"/>
        <v>0</v>
      </c>
      <c r="G14" s="257">
        <f t="shared" si="4"/>
        <v>0</v>
      </c>
      <c r="H14" s="257">
        <f t="shared" si="4"/>
        <v>0</v>
      </c>
      <c r="I14" s="257">
        <f t="shared" si="4"/>
        <v>0</v>
      </c>
      <c r="J14" s="257">
        <f t="shared" si="4"/>
        <v>0</v>
      </c>
      <c r="K14" s="257">
        <f t="shared" si="4"/>
        <v>0</v>
      </c>
      <c r="L14" s="257">
        <f t="shared" si="4"/>
        <v>0</v>
      </c>
      <c r="M14" s="257">
        <f t="shared" ref="M14:AO14" si="5">IF(M1="","",M11+M12)</f>
        <v>0</v>
      </c>
      <c r="N14" s="257">
        <f t="shared" si="5"/>
        <v>0</v>
      </c>
      <c r="O14" s="257">
        <f t="shared" si="5"/>
        <v>0</v>
      </c>
      <c r="P14" s="257">
        <f t="shared" si="5"/>
        <v>0</v>
      </c>
      <c r="Q14" s="257">
        <f t="shared" si="5"/>
        <v>0</v>
      </c>
      <c r="R14" s="257">
        <f t="shared" si="5"/>
        <v>0</v>
      </c>
      <c r="S14" s="257">
        <f t="shared" si="5"/>
        <v>0</v>
      </c>
      <c r="T14" s="257">
        <f t="shared" si="5"/>
        <v>0</v>
      </c>
      <c r="U14" s="257">
        <f t="shared" si="5"/>
        <v>0</v>
      </c>
      <c r="V14" s="257">
        <f t="shared" si="5"/>
        <v>0</v>
      </c>
      <c r="W14" s="257">
        <f t="shared" si="5"/>
        <v>0</v>
      </c>
      <c r="X14" s="257">
        <f t="shared" si="5"/>
        <v>0</v>
      </c>
      <c r="Y14" s="257">
        <f t="shared" si="5"/>
        <v>0</v>
      </c>
      <c r="Z14" s="257">
        <f t="shared" si="5"/>
        <v>0</v>
      </c>
      <c r="AA14" s="257">
        <f t="shared" si="5"/>
        <v>0</v>
      </c>
      <c r="AB14" s="257">
        <f t="shared" si="5"/>
        <v>0</v>
      </c>
      <c r="AC14" s="257">
        <f t="shared" si="5"/>
        <v>0</v>
      </c>
      <c r="AD14" s="257">
        <f t="shared" si="5"/>
        <v>0</v>
      </c>
      <c r="AE14" s="257">
        <f t="shared" si="5"/>
        <v>0</v>
      </c>
      <c r="AF14" s="257">
        <f t="shared" si="5"/>
        <v>0</v>
      </c>
      <c r="AG14" s="257">
        <f t="shared" si="5"/>
        <v>0</v>
      </c>
      <c r="AH14" s="257">
        <f t="shared" si="5"/>
        <v>0</v>
      </c>
      <c r="AI14" s="257" t="str">
        <f t="shared" si="5"/>
        <v/>
      </c>
      <c r="AJ14" s="257" t="str">
        <f t="shared" si="5"/>
        <v/>
      </c>
      <c r="AK14" s="257" t="str">
        <f t="shared" si="5"/>
        <v/>
      </c>
      <c r="AL14" s="257" t="str">
        <f t="shared" si="5"/>
        <v/>
      </c>
      <c r="AM14" s="257" t="str">
        <f t="shared" si="5"/>
        <v/>
      </c>
      <c r="AN14" s="257" t="str">
        <f t="shared" si="5"/>
        <v/>
      </c>
      <c r="AO14" s="257" t="str">
        <f t="shared" si="5"/>
        <v/>
      </c>
    </row>
    <row r="15" spans="1:251" x14ac:dyDescent="0.2">
      <c r="B15" s="181"/>
      <c r="C15" s="181"/>
      <c r="D15" s="181"/>
      <c r="E15" s="181"/>
      <c r="F15" s="181"/>
      <c r="G15" s="181"/>
      <c r="H15" s="181"/>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1"/>
    </row>
    <row r="40" spans="5:5" x14ac:dyDescent="0.2">
      <c r="E40" s="140"/>
    </row>
  </sheetData>
  <sheetProtection algorithmName="SHA-512" hashValue="JvLgirE3eFj5sfv8hvRvIV0j3AZarLuv8defKL5K+3FFVFrqAwHP79Dwsndtynov8a5YM9k5GOAsejt8SbfxvA==" saltValue="6O2ys1NyXKsttwOyhLip8A==" spinCount="100000" sheet="1" objects="1" scenarios="1"/>
  <customSheetViews>
    <customSheetView guid="{DB7D8600-7BA7-4CE3-9713-A1F8E1674C32}" scale="85" showGridLines="0">
      <selection activeCell="B5" sqref="B5"/>
      <pageMargins left="0.7" right="0.7" top="0.78740157499999996" bottom="0.78740157499999996" header="0.3" footer="0.3"/>
      <pageSetup paperSize="9" orientation="portrait" r:id="rId1"/>
      <headerFooter>
        <oddHeader>&amp;RPríloha č. 3 Metodiky pre vypracovanie finančnej analýzy projektu 
Finančná Analýza</oddHeader>
      </headerFooter>
    </customSheetView>
  </customSheetViews>
  <phoneticPr fontId="0" type="noConversion"/>
  <conditionalFormatting sqref="B8:AO8">
    <cfRule type="expression" dxfId="2" priority="2">
      <formula>B$1=""</formula>
    </cfRule>
  </conditionalFormatting>
  <conditionalFormatting sqref="B11:AO12">
    <cfRule type="expression" dxfId="1" priority="1">
      <formula>B$1=""</formula>
    </cfRule>
  </conditionalFormatting>
  <pageMargins left="0.7" right="0.7" top="0.78740157499999996" bottom="0.78740157499999996" header="0.3" footer="0.3"/>
  <pageSetup paperSize="9" orientation="portrait" r:id="rId2"/>
  <headerFooter>
    <oddHeader>&amp;RPríloha č. 3 Metodiky pre vypracovanie finančnej analýzy projektu 
Finančná Analýza</oddHeader>
  </headerFooter>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tabColor indexed="41"/>
    <pageSetUpPr fitToPage="1"/>
  </sheetPr>
  <dimension ref="A1:AP45"/>
  <sheetViews>
    <sheetView showGridLines="0" zoomScale="85" zoomScaleNormal="85" workbookViewId="0">
      <selection activeCell="K25" sqref="K25"/>
    </sheetView>
  </sheetViews>
  <sheetFormatPr defaultColWidth="9.140625" defaultRowHeight="12.75" x14ac:dyDescent="0.2"/>
  <cols>
    <col min="1" max="1" width="9.140625" style="140"/>
    <col min="2" max="2" width="10.5703125" style="140" customWidth="1"/>
    <col min="3" max="32" width="11" style="184" customWidth="1"/>
    <col min="33" max="16384" width="9.140625" style="184"/>
  </cols>
  <sheetData>
    <row r="1" spans="1:42" ht="21" customHeight="1" x14ac:dyDescent="0.2">
      <c r="A1" s="182" t="s">
        <v>30</v>
      </c>
      <c r="D1" s="183">
        <v>1</v>
      </c>
      <c r="E1" s="184" t="s">
        <v>42</v>
      </c>
    </row>
    <row r="3" spans="1:42" s="140" customFormat="1" x14ac:dyDescent="0.2">
      <c r="A3" s="36" t="s">
        <v>119</v>
      </c>
    </row>
    <row r="4" spans="1:42" s="140" customFormat="1" x14ac:dyDescent="0.2">
      <c r="C4" s="164">
        <f>'Peňažné toky projektu'!B18</f>
        <v>2015</v>
      </c>
      <c r="D4" s="164">
        <f>'Peňažné toky projektu'!C18</f>
        <v>2016</v>
      </c>
      <c r="E4" s="164">
        <f>'Peňažné toky projektu'!D18</f>
        <v>2017</v>
      </c>
      <c r="F4" s="164">
        <f>'Peňažné toky projektu'!E18</f>
        <v>2018</v>
      </c>
      <c r="G4" s="164">
        <f>'Peňažné toky projektu'!F18</f>
        <v>2019</v>
      </c>
      <c r="H4" s="164">
        <f>'Peňažné toky projektu'!G18</f>
        <v>2020</v>
      </c>
      <c r="I4" s="164">
        <f>'Peňažné toky projektu'!H18</f>
        <v>2021</v>
      </c>
      <c r="J4" s="164">
        <f>'Peňažné toky projektu'!I18</f>
        <v>2022</v>
      </c>
      <c r="K4" s="164">
        <f>'Peňažné toky projektu'!J18</f>
        <v>2023</v>
      </c>
      <c r="L4" s="164">
        <f>'Peňažné toky projektu'!K18</f>
        <v>2024</v>
      </c>
      <c r="M4" s="164">
        <f>'Peňažné toky projektu'!L18</f>
        <v>2025</v>
      </c>
      <c r="N4" s="164">
        <f>'Peňažné toky projektu'!M18</f>
        <v>2026</v>
      </c>
      <c r="O4" s="164">
        <f>'Peňažné toky projektu'!N18</f>
        <v>2027</v>
      </c>
      <c r="P4" s="164">
        <f>'Peňažné toky projektu'!O18</f>
        <v>2028</v>
      </c>
      <c r="Q4" s="164">
        <f>'Peňažné toky projektu'!P18</f>
        <v>2029</v>
      </c>
      <c r="R4" s="164">
        <f>'Peňažné toky projektu'!Q18</f>
        <v>2030</v>
      </c>
      <c r="S4" s="164">
        <f>'Peňažné toky projektu'!R18</f>
        <v>2031</v>
      </c>
      <c r="T4" s="164">
        <f>'Peňažné toky projektu'!S18</f>
        <v>2032</v>
      </c>
      <c r="U4" s="164">
        <f>'Peňažné toky projektu'!T18</f>
        <v>2033</v>
      </c>
      <c r="V4" s="164">
        <f>'Peňažné toky projektu'!U18</f>
        <v>2034</v>
      </c>
      <c r="W4" s="164">
        <f>'Peňažné toky projektu'!V18</f>
        <v>2035</v>
      </c>
      <c r="X4" s="164">
        <f>'Peňažné toky projektu'!W18</f>
        <v>2036</v>
      </c>
      <c r="Y4" s="164">
        <f>'Peňažné toky projektu'!X18</f>
        <v>2037</v>
      </c>
      <c r="Z4" s="164">
        <f>'Peňažné toky projektu'!Y18</f>
        <v>2038</v>
      </c>
      <c r="AA4" s="164">
        <f>'Peňažné toky projektu'!Z18</f>
        <v>2039</v>
      </c>
      <c r="AB4" s="164">
        <f>'Peňažné toky projektu'!AA18</f>
        <v>2040</v>
      </c>
      <c r="AC4" s="164">
        <f>'Peňažné toky projektu'!AB18</f>
        <v>2041</v>
      </c>
      <c r="AD4" s="164">
        <f>'Peňažné toky projektu'!AC18</f>
        <v>2042</v>
      </c>
      <c r="AE4" s="164">
        <f>'Peňažné toky projektu'!AD18</f>
        <v>2043</v>
      </c>
      <c r="AF4" s="164">
        <f>'Peňažné toky projektu'!AE18</f>
        <v>2044</v>
      </c>
      <c r="AG4" s="164">
        <f>'Peňažné toky projektu'!AF18</f>
        <v>2045</v>
      </c>
      <c r="AH4" s="164">
        <f>'Peňažné toky projektu'!AG18</f>
        <v>2046</v>
      </c>
      <c r="AI4" s="164">
        <f>'Peňažné toky projektu'!AH18</f>
        <v>2047</v>
      </c>
      <c r="AJ4" s="164" t="str">
        <f>'Peňažné toky projektu'!AI18</f>
        <v/>
      </c>
      <c r="AK4" s="164" t="str">
        <f>'Peňažné toky projektu'!AJ18</f>
        <v/>
      </c>
      <c r="AL4" s="164" t="str">
        <f>'Peňažné toky projektu'!AK18</f>
        <v/>
      </c>
      <c r="AM4" s="164" t="str">
        <f>'Peňažné toky projektu'!AL18</f>
        <v/>
      </c>
      <c r="AN4" s="164" t="str">
        <f>'Peňažné toky projektu'!AM18</f>
        <v/>
      </c>
      <c r="AO4" s="164" t="str">
        <f>'Peňažné toky projektu'!AN18</f>
        <v/>
      </c>
      <c r="AP4" s="164" t="str">
        <f>'Peňažné toky projektu'!AO18</f>
        <v/>
      </c>
    </row>
    <row r="5" spans="1:42" s="140" customFormat="1" x14ac:dyDescent="0.2">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row>
    <row r="6" spans="1:42" s="140" customFormat="1" x14ac:dyDescent="0.2">
      <c r="A6" s="186" t="s">
        <v>31</v>
      </c>
    </row>
    <row r="7" spans="1:42" s="188" customFormat="1" ht="25.5" x14ac:dyDescent="0.2">
      <c r="A7" s="187" t="s">
        <v>28</v>
      </c>
      <c r="B7" s="187" t="s">
        <v>29</v>
      </c>
    </row>
    <row r="8" spans="1:42" x14ac:dyDescent="0.2">
      <c r="A8" s="249">
        <v>1</v>
      </c>
      <c r="B8" s="249">
        <v>4</v>
      </c>
      <c r="C8" s="189">
        <v>0</v>
      </c>
      <c r="D8" s="189">
        <v>0</v>
      </c>
      <c r="E8" s="189">
        <v>0</v>
      </c>
      <c r="F8" s="189">
        <v>0</v>
      </c>
      <c r="G8" s="189">
        <v>0</v>
      </c>
      <c r="H8" s="189">
        <v>0</v>
      </c>
      <c r="I8" s="189">
        <v>0</v>
      </c>
      <c r="J8" s="189">
        <v>0</v>
      </c>
      <c r="K8" s="189">
        <v>0</v>
      </c>
      <c r="L8" s="189">
        <v>0</v>
      </c>
      <c r="M8" s="189">
        <v>0</v>
      </c>
      <c r="N8" s="189">
        <v>0</v>
      </c>
      <c r="O8" s="189">
        <v>0</v>
      </c>
      <c r="P8" s="189">
        <v>0</v>
      </c>
      <c r="Q8" s="189">
        <v>0</v>
      </c>
      <c r="R8" s="189">
        <v>0</v>
      </c>
      <c r="S8" s="189">
        <v>0</v>
      </c>
      <c r="T8" s="189">
        <v>0</v>
      </c>
      <c r="U8" s="189">
        <v>0</v>
      </c>
      <c r="V8" s="189">
        <v>0</v>
      </c>
      <c r="W8" s="189">
        <v>0</v>
      </c>
      <c r="X8" s="189">
        <v>0</v>
      </c>
      <c r="Y8" s="189">
        <v>0</v>
      </c>
      <c r="Z8" s="189">
        <v>0</v>
      </c>
      <c r="AA8" s="189">
        <v>0</v>
      </c>
      <c r="AB8" s="189">
        <v>0</v>
      </c>
      <c r="AC8" s="189">
        <v>0</v>
      </c>
      <c r="AD8" s="189">
        <v>0</v>
      </c>
      <c r="AE8" s="189">
        <v>0</v>
      </c>
      <c r="AF8" s="189">
        <v>0</v>
      </c>
      <c r="AG8" s="189">
        <v>0</v>
      </c>
      <c r="AH8" s="189">
        <v>0</v>
      </c>
      <c r="AI8" s="189">
        <v>0</v>
      </c>
      <c r="AJ8" s="189">
        <v>0</v>
      </c>
      <c r="AK8" s="189">
        <v>0</v>
      </c>
      <c r="AL8" s="189">
        <v>0</v>
      </c>
      <c r="AM8" s="189">
        <v>0</v>
      </c>
      <c r="AN8" s="189">
        <v>0</v>
      </c>
      <c r="AO8" s="189">
        <v>0</v>
      </c>
      <c r="AP8" s="189">
        <v>0</v>
      </c>
    </row>
    <row r="9" spans="1:42" x14ac:dyDescent="0.2">
      <c r="A9" s="249">
        <v>2</v>
      </c>
      <c r="B9" s="249">
        <v>6</v>
      </c>
      <c r="C9" s="189">
        <v>0</v>
      </c>
      <c r="D9" s="189">
        <v>0</v>
      </c>
      <c r="E9" s="189">
        <v>0</v>
      </c>
      <c r="F9" s="189">
        <v>0</v>
      </c>
      <c r="G9" s="189">
        <v>0</v>
      </c>
      <c r="H9" s="189">
        <v>0</v>
      </c>
      <c r="I9" s="189">
        <v>0</v>
      </c>
      <c r="J9" s="189">
        <v>0</v>
      </c>
      <c r="K9" s="189">
        <v>0</v>
      </c>
      <c r="L9" s="189">
        <v>0</v>
      </c>
      <c r="M9" s="189">
        <v>0</v>
      </c>
      <c r="N9" s="189">
        <v>0</v>
      </c>
      <c r="O9" s="189">
        <v>0</v>
      </c>
      <c r="P9" s="189">
        <v>0</v>
      </c>
      <c r="Q9" s="189">
        <v>0</v>
      </c>
      <c r="R9" s="189">
        <v>0</v>
      </c>
      <c r="S9" s="189">
        <v>0</v>
      </c>
      <c r="T9" s="189">
        <v>0</v>
      </c>
      <c r="U9" s="189">
        <v>0</v>
      </c>
      <c r="V9" s="189">
        <v>0</v>
      </c>
      <c r="W9" s="189">
        <v>0</v>
      </c>
      <c r="X9" s="189">
        <v>0</v>
      </c>
      <c r="Y9" s="189">
        <v>0</v>
      </c>
      <c r="Z9" s="189">
        <v>0</v>
      </c>
      <c r="AA9" s="189">
        <v>0</v>
      </c>
      <c r="AB9" s="189">
        <v>0</v>
      </c>
      <c r="AC9" s="189">
        <v>0</v>
      </c>
      <c r="AD9" s="189">
        <v>0</v>
      </c>
      <c r="AE9" s="189">
        <v>0</v>
      </c>
      <c r="AF9" s="189">
        <v>0</v>
      </c>
      <c r="AG9" s="189">
        <v>0</v>
      </c>
      <c r="AH9" s="189">
        <v>0</v>
      </c>
      <c r="AI9" s="189">
        <v>0</v>
      </c>
      <c r="AJ9" s="189">
        <v>0</v>
      </c>
      <c r="AK9" s="189">
        <v>0</v>
      </c>
      <c r="AL9" s="189">
        <v>0</v>
      </c>
      <c r="AM9" s="189">
        <v>0</v>
      </c>
      <c r="AN9" s="189">
        <v>0</v>
      </c>
      <c r="AO9" s="189">
        <v>0</v>
      </c>
      <c r="AP9" s="189">
        <v>0</v>
      </c>
    </row>
    <row r="10" spans="1:42" x14ac:dyDescent="0.2">
      <c r="A10" s="249">
        <v>3</v>
      </c>
      <c r="B10" s="249">
        <v>8</v>
      </c>
      <c r="C10" s="189">
        <v>0</v>
      </c>
      <c r="D10" s="189">
        <v>0</v>
      </c>
      <c r="E10" s="189">
        <v>0</v>
      </c>
      <c r="F10" s="189">
        <v>0</v>
      </c>
      <c r="G10" s="189">
        <v>0</v>
      </c>
      <c r="H10" s="189">
        <v>0</v>
      </c>
      <c r="I10" s="189">
        <v>0</v>
      </c>
      <c r="J10" s="189">
        <v>0</v>
      </c>
      <c r="K10" s="189">
        <v>0</v>
      </c>
      <c r="L10" s="189">
        <v>0</v>
      </c>
      <c r="M10" s="189">
        <v>0</v>
      </c>
      <c r="N10" s="189">
        <v>0</v>
      </c>
      <c r="O10" s="189">
        <v>0</v>
      </c>
      <c r="P10" s="189">
        <v>0</v>
      </c>
      <c r="Q10" s="189">
        <v>0</v>
      </c>
      <c r="R10" s="189">
        <v>0</v>
      </c>
      <c r="S10" s="189">
        <v>0</v>
      </c>
      <c r="T10" s="189">
        <v>0</v>
      </c>
      <c r="U10" s="189">
        <v>0</v>
      </c>
      <c r="V10" s="189">
        <v>0</v>
      </c>
      <c r="W10" s="189">
        <v>0</v>
      </c>
      <c r="X10" s="189">
        <v>0</v>
      </c>
      <c r="Y10" s="189">
        <v>0</v>
      </c>
      <c r="Z10" s="189">
        <v>0</v>
      </c>
      <c r="AA10" s="189">
        <v>0</v>
      </c>
      <c r="AB10" s="189">
        <v>0</v>
      </c>
      <c r="AC10" s="189">
        <v>0</v>
      </c>
      <c r="AD10" s="189">
        <v>0</v>
      </c>
      <c r="AE10" s="189">
        <v>0</v>
      </c>
      <c r="AF10" s="189">
        <v>0</v>
      </c>
      <c r="AG10" s="189">
        <v>0</v>
      </c>
      <c r="AH10" s="189">
        <v>0</v>
      </c>
      <c r="AI10" s="189">
        <v>0</v>
      </c>
      <c r="AJ10" s="189">
        <v>0</v>
      </c>
      <c r="AK10" s="189">
        <v>0</v>
      </c>
      <c r="AL10" s="189">
        <v>0</v>
      </c>
      <c r="AM10" s="189">
        <v>0</v>
      </c>
      <c r="AN10" s="189">
        <v>0</v>
      </c>
      <c r="AO10" s="189">
        <v>0</v>
      </c>
      <c r="AP10" s="189">
        <v>0</v>
      </c>
    </row>
    <row r="11" spans="1:42" x14ac:dyDescent="0.2">
      <c r="A11" s="249">
        <v>4</v>
      </c>
      <c r="B11" s="249">
        <v>12</v>
      </c>
      <c r="C11" s="189">
        <v>0</v>
      </c>
      <c r="D11" s="189">
        <v>0</v>
      </c>
      <c r="E11" s="189">
        <v>0</v>
      </c>
      <c r="F11" s="189">
        <v>0</v>
      </c>
      <c r="G11" s="189">
        <v>0</v>
      </c>
      <c r="H11" s="189">
        <v>0</v>
      </c>
      <c r="I11" s="189">
        <v>0</v>
      </c>
      <c r="J11" s="189">
        <v>0</v>
      </c>
      <c r="K11" s="189">
        <v>0</v>
      </c>
      <c r="L11" s="189">
        <v>0</v>
      </c>
      <c r="M11" s="189">
        <v>0</v>
      </c>
      <c r="N11" s="189">
        <v>0</v>
      </c>
      <c r="O11" s="189">
        <v>0</v>
      </c>
      <c r="P11" s="189">
        <v>0</v>
      </c>
      <c r="Q11" s="189">
        <v>0</v>
      </c>
      <c r="R11" s="189">
        <v>0</v>
      </c>
      <c r="S11" s="189">
        <v>0</v>
      </c>
      <c r="T11" s="189">
        <v>0</v>
      </c>
      <c r="U11" s="189">
        <v>0</v>
      </c>
      <c r="V11" s="189">
        <v>0</v>
      </c>
      <c r="W11" s="189">
        <v>0</v>
      </c>
      <c r="X11" s="189">
        <v>0</v>
      </c>
      <c r="Y11" s="189">
        <v>0</v>
      </c>
      <c r="Z11" s="189">
        <v>0</v>
      </c>
      <c r="AA11" s="189">
        <v>0</v>
      </c>
      <c r="AB11" s="189">
        <v>0</v>
      </c>
      <c r="AC11" s="189">
        <v>0</v>
      </c>
      <c r="AD11" s="189">
        <v>0</v>
      </c>
      <c r="AE11" s="189">
        <v>0</v>
      </c>
      <c r="AF11" s="189">
        <v>0</v>
      </c>
      <c r="AG11" s="189">
        <v>0</v>
      </c>
      <c r="AH11" s="189">
        <v>0</v>
      </c>
      <c r="AI11" s="189">
        <v>0</v>
      </c>
      <c r="AJ11" s="189">
        <v>0</v>
      </c>
      <c r="AK11" s="189">
        <v>0</v>
      </c>
      <c r="AL11" s="189">
        <v>0</v>
      </c>
      <c r="AM11" s="189">
        <v>0</v>
      </c>
      <c r="AN11" s="189">
        <v>0</v>
      </c>
      <c r="AO11" s="189">
        <v>0</v>
      </c>
      <c r="AP11" s="189">
        <v>0</v>
      </c>
    </row>
    <row r="12" spans="1:42" x14ac:dyDescent="0.2">
      <c r="A12" s="249">
        <v>5</v>
      </c>
      <c r="B12" s="249">
        <v>20</v>
      </c>
      <c r="C12" s="189">
        <v>0</v>
      </c>
      <c r="D12" s="189">
        <v>0</v>
      </c>
      <c r="E12" s="189">
        <v>0</v>
      </c>
      <c r="F12" s="189">
        <v>0</v>
      </c>
      <c r="G12" s="189">
        <v>0</v>
      </c>
      <c r="H12" s="189">
        <v>0</v>
      </c>
      <c r="I12" s="189">
        <v>0</v>
      </c>
      <c r="J12" s="189">
        <v>0</v>
      </c>
      <c r="K12" s="189">
        <v>0</v>
      </c>
      <c r="L12" s="189">
        <v>0</v>
      </c>
      <c r="M12" s="189">
        <v>0</v>
      </c>
      <c r="N12" s="189">
        <v>0</v>
      </c>
      <c r="O12" s="189">
        <v>0</v>
      </c>
      <c r="P12" s="189">
        <v>0</v>
      </c>
      <c r="Q12" s="189">
        <v>0</v>
      </c>
      <c r="R12" s="189">
        <v>0</v>
      </c>
      <c r="S12" s="189">
        <v>0</v>
      </c>
      <c r="T12" s="189">
        <v>0</v>
      </c>
      <c r="U12" s="189">
        <v>0</v>
      </c>
      <c r="V12" s="189">
        <v>0</v>
      </c>
      <c r="W12" s="189">
        <v>0</v>
      </c>
      <c r="X12" s="189">
        <v>0</v>
      </c>
      <c r="Y12" s="189">
        <v>0</v>
      </c>
      <c r="Z12" s="189">
        <v>0</v>
      </c>
      <c r="AA12" s="189">
        <v>0</v>
      </c>
      <c r="AB12" s="189">
        <v>0</v>
      </c>
      <c r="AC12" s="189">
        <v>0</v>
      </c>
      <c r="AD12" s="189">
        <v>0</v>
      </c>
      <c r="AE12" s="189">
        <v>0</v>
      </c>
      <c r="AF12" s="189">
        <v>0</v>
      </c>
      <c r="AG12" s="189">
        <v>0</v>
      </c>
      <c r="AH12" s="189">
        <v>0</v>
      </c>
      <c r="AI12" s="189">
        <v>0</v>
      </c>
      <c r="AJ12" s="189">
        <v>0</v>
      </c>
      <c r="AK12" s="189">
        <v>0</v>
      </c>
      <c r="AL12" s="189">
        <v>0</v>
      </c>
      <c r="AM12" s="189">
        <v>0</v>
      </c>
      <c r="AN12" s="189">
        <v>0</v>
      </c>
      <c r="AO12" s="189">
        <v>0</v>
      </c>
      <c r="AP12" s="189">
        <v>0</v>
      </c>
    </row>
    <row r="13" spans="1:42" x14ac:dyDescent="0.2">
      <c r="A13" s="249">
        <v>6</v>
      </c>
      <c r="B13" s="249">
        <v>40</v>
      </c>
      <c r="C13" s="189">
        <v>0</v>
      </c>
      <c r="D13" s="189">
        <v>0</v>
      </c>
      <c r="E13" s="189">
        <v>0</v>
      </c>
      <c r="F13" s="189">
        <v>0</v>
      </c>
      <c r="G13" s="189">
        <v>0</v>
      </c>
      <c r="H13" s="189">
        <v>0</v>
      </c>
      <c r="I13" s="189">
        <v>0</v>
      </c>
      <c r="J13" s="189">
        <v>0</v>
      </c>
      <c r="K13" s="189">
        <v>0</v>
      </c>
      <c r="L13" s="189">
        <v>0</v>
      </c>
      <c r="M13" s="189">
        <v>0</v>
      </c>
      <c r="N13" s="189">
        <v>0</v>
      </c>
      <c r="O13" s="189">
        <v>0</v>
      </c>
      <c r="P13" s="189">
        <v>0</v>
      </c>
      <c r="Q13" s="189">
        <v>0</v>
      </c>
      <c r="R13" s="189">
        <v>0</v>
      </c>
      <c r="S13" s="189">
        <v>0</v>
      </c>
      <c r="T13" s="189">
        <v>0</v>
      </c>
      <c r="U13" s="189">
        <v>0</v>
      </c>
      <c r="V13" s="189">
        <v>0</v>
      </c>
      <c r="W13" s="189">
        <v>0</v>
      </c>
      <c r="X13" s="189">
        <v>0</v>
      </c>
      <c r="Y13" s="189">
        <v>0</v>
      </c>
      <c r="Z13" s="189">
        <v>0</v>
      </c>
      <c r="AA13" s="189">
        <v>0</v>
      </c>
      <c r="AB13" s="189">
        <v>0</v>
      </c>
      <c r="AC13" s="189">
        <v>0</v>
      </c>
      <c r="AD13" s="189">
        <v>0</v>
      </c>
      <c r="AE13" s="189">
        <v>0</v>
      </c>
      <c r="AF13" s="189">
        <v>0</v>
      </c>
      <c r="AG13" s="189">
        <v>0</v>
      </c>
      <c r="AH13" s="189">
        <v>0</v>
      </c>
      <c r="AI13" s="189">
        <v>0</v>
      </c>
      <c r="AJ13" s="189">
        <v>0</v>
      </c>
      <c r="AK13" s="189">
        <v>0</v>
      </c>
      <c r="AL13" s="189">
        <v>0</v>
      </c>
      <c r="AM13" s="189">
        <v>0</v>
      </c>
      <c r="AN13" s="189">
        <v>0</v>
      </c>
      <c r="AO13" s="189">
        <v>0</v>
      </c>
      <c r="AP13" s="189">
        <v>0</v>
      </c>
    </row>
    <row r="14" spans="1:42" s="191" customFormat="1" x14ac:dyDescent="0.2">
      <c r="A14" s="363" t="s">
        <v>32</v>
      </c>
      <c r="B14" s="363"/>
      <c r="C14" s="190">
        <f>IF(C4="","",SUM(C8:C13))</f>
        <v>0</v>
      </c>
      <c r="D14" s="190">
        <f t="shared" ref="D14:M14" si="0">IF(D4="","",SUM(D8:D13))</f>
        <v>0</v>
      </c>
      <c r="E14" s="190">
        <f t="shared" si="0"/>
        <v>0</v>
      </c>
      <c r="F14" s="190">
        <f t="shared" si="0"/>
        <v>0</v>
      </c>
      <c r="G14" s="190">
        <f t="shared" si="0"/>
        <v>0</v>
      </c>
      <c r="H14" s="190">
        <f t="shared" si="0"/>
        <v>0</v>
      </c>
      <c r="I14" s="190">
        <f t="shared" si="0"/>
        <v>0</v>
      </c>
      <c r="J14" s="190">
        <f t="shared" si="0"/>
        <v>0</v>
      </c>
      <c r="K14" s="190">
        <f t="shared" si="0"/>
        <v>0</v>
      </c>
      <c r="L14" s="190">
        <f t="shared" si="0"/>
        <v>0</v>
      </c>
      <c r="M14" s="190">
        <f t="shared" si="0"/>
        <v>0</v>
      </c>
      <c r="N14" s="190">
        <f t="shared" ref="N14:AP14" si="1">IF(N4="","",SUM(N8:N13))</f>
        <v>0</v>
      </c>
      <c r="O14" s="190">
        <f t="shared" si="1"/>
        <v>0</v>
      </c>
      <c r="P14" s="190">
        <f t="shared" si="1"/>
        <v>0</v>
      </c>
      <c r="Q14" s="190">
        <f t="shared" si="1"/>
        <v>0</v>
      </c>
      <c r="R14" s="190">
        <f t="shared" si="1"/>
        <v>0</v>
      </c>
      <c r="S14" s="190">
        <f t="shared" si="1"/>
        <v>0</v>
      </c>
      <c r="T14" s="190">
        <f t="shared" si="1"/>
        <v>0</v>
      </c>
      <c r="U14" s="190">
        <f t="shared" si="1"/>
        <v>0</v>
      </c>
      <c r="V14" s="190">
        <f t="shared" si="1"/>
        <v>0</v>
      </c>
      <c r="W14" s="190">
        <f t="shared" si="1"/>
        <v>0</v>
      </c>
      <c r="X14" s="190">
        <f t="shared" si="1"/>
        <v>0</v>
      </c>
      <c r="Y14" s="190">
        <f t="shared" si="1"/>
        <v>0</v>
      </c>
      <c r="Z14" s="190">
        <f t="shared" si="1"/>
        <v>0</v>
      </c>
      <c r="AA14" s="190">
        <f t="shared" si="1"/>
        <v>0</v>
      </c>
      <c r="AB14" s="190">
        <f t="shared" si="1"/>
        <v>0</v>
      </c>
      <c r="AC14" s="190">
        <f t="shared" si="1"/>
        <v>0</v>
      </c>
      <c r="AD14" s="190">
        <f t="shared" si="1"/>
        <v>0</v>
      </c>
      <c r="AE14" s="190">
        <f t="shared" si="1"/>
        <v>0</v>
      </c>
      <c r="AF14" s="190">
        <f t="shared" si="1"/>
        <v>0</v>
      </c>
      <c r="AG14" s="190">
        <f t="shared" si="1"/>
        <v>0</v>
      </c>
      <c r="AH14" s="190">
        <f t="shared" si="1"/>
        <v>0</v>
      </c>
      <c r="AI14" s="190">
        <f t="shared" si="1"/>
        <v>0</v>
      </c>
      <c r="AJ14" s="190" t="str">
        <f t="shared" si="1"/>
        <v/>
      </c>
      <c r="AK14" s="190" t="str">
        <f t="shared" si="1"/>
        <v/>
      </c>
      <c r="AL14" s="190" t="str">
        <f t="shared" si="1"/>
        <v/>
      </c>
      <c r="AM14" s="190" t="str">
        <f t="shared" si="1"/>
        <v/>
      </c>
      <c r="AN14" s="190" t="str">
        <f t="shared" si="1"/>
        <v/>
      </c>
      <c r="AO14" s="190" t="str">
        <f t="shared" si="1"/>
        <v/>
      </c>
      <c r="AP14" s="190" t="str">
        <f t="shared" si="1"/>
        <v/>
      </c>
    </row>
    <row r="15" spans="1:42" s="140" customFormat="1" x14ac:dyDescent="0.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c r="AP15" s="192"/>
    </row>
    <row r="16" spans="1:42" s="140" customFormat="1" x14ac:dyDescent="0.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row>
    <row r="17" spans="1:42" s="140" customFormat="1" x14ac:dyDescent="0.2">
      <c r="A17" s="186" t="s">
        <v>43</v>
      </c>
      <c r="C17" s="192"/>
      <c r="D17" s="192"/>
      <c r="E17" s="192"/>
      <c r="F17" s="192"/>
      <c r="G17" s="192"/>
      <c r="H17" s="192"/>
      <c r="I17" s="192"/>
      <c r="J17" s="192"/>
      <c r="K17" s="192"/>
      <c r="L17" s="192"/>
      <c r="M17" s="192"/>
      <c r="N17" s="192"/>
      <c r="O17" s="192"/>
      <c r="P17" s="192"/>
      <c r="Q17" s="192"/>
      <c r="R17" s="192"/>
      <c r="S17" s="192"/>
      <c r="T17" s="192"/>
      <c r="U17" s="192"/>
      <c r="V17" s="192"/>
      <c r="W17" s="192"/>
      <c r="X17" s="192"/>
      <c r="Y17" s="192"/>
      <c r="Z17" s="192"/>
      <c r="AA17" s="192"/>
      <c r="AB17" s="192"/>
      <c r="AC17" s="192"/>
      <c r="AD17" s="192"/>
      <c r="AE17" s="192"/>
      <c r="AF17" s="192"/>
      <c r="AG17" s="192"/>
      <c r="AH17" s="192"/>
      <c r="AI17" s="192"/>
      <c r="AJ17" s="192"/>
      <c r="AK17" s="192"/>
      <c r="AL17" s="192"/>
      <c r="AM17" s="192"/>
      <c r="AN17" s="192"/>
      <c r="AO17" s="192"/>
      <c r="AP17" s="192"/>
    </row>
    <row r="18" spans="1:42" s="188" customFormat="1" ht="25.5" x14ac:dyDescent="0.2">
      <c r="A18" s="187" t="s">
        <v>28</v>
      </c>
      <c r="B18" s="187" t="s">
        <v>29</v>
      </c>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3"/>
      <c r="AG18" s="193"/>
      <c r="AH18" s="193"/>
      <c r="AI18" s="193"/>
      <c r="AJ18" s="193"/>
      <c r="AK18" s="193"/>
      <c r="AL18" s="193"/>
      <c r="AM18" s="193"/>
      <c r="AN18" s="193"/>
      <c r="AO18" s="193"/>
      <c r="AP18" s="193"/>
    </row>
    <row r="19" spans="1:42" s="188" customFormat="1" x14ac:dyDescent="0.2">
      <c r="A19" s="249">
        <v>1</v>
      </c>
      <c r="B19" s="249">
        <v>4</v>
      </c>
      <c r="C19" s="192">
        <f>IF(C$4="","",IF($D$1=2,'POM_Odpisy zrychlene'!D10,'POM_Odpisy linearne'!D20))</f>
        <v>0</v>
      </c>
      <c r="D19" s="192">
        <f>IF(D$4="","",IF($D$1=2,'POM_Odpisy zrychlene'!E10,'POM_Odpisy linearne'!E20))</f>
        <v>0</v>
      </c>
      <c r="E19" s="192">
        <f>IF(E$4="","",IF($D$1=2,'POM_Odpisy zrychlene'!F10,'POM_Odpisy linearne'!F20))</f>
        <v>0</v>
      </c>
      <c r="F19" s="192">
        <f>IF(F$4="","",IF($D$1=2,'POM_Odpisy zrychlene'!G10,'POM_Odpisy linearne'!G20))</f>
        <v>0</v>
      </c>
      <c r="G19" s="192">
        <f>IF(G$4="","",IF($D$1=2,'POM_Odpisy zrychlene'!H10,'POM_Odpisy linearne'!H20))</f>
        <v>0</v>
      </c>
      <c r="H19" s="192">
        <f>IF(H$4="","",IF($D$1=2,'POM_Odpisy zrychlene'!I10,'POM_Odpisy linearne'!I20))</f>
        <v>0</v>
      </c>
      <c r="I19" s="192">
        <f>IF(I$4="","",IF($D$1=2,'POM_Odpisy zrychlene'!J10,'POM_Odpisy linearne'!J20))</f>
        <v>0</v>
      </c>
      <c r="J19" s="192">
        <f>IF(J$4="","",IF($D$1=2,'POM_Odpisy zrychlene'!K10,'POM_Odpisy linearne'!K20))</f>
        <v>0</v>
      </c>
      <c r="K19" s="192">
        <f>IF(K$4="","",IF($D$1=2,'POM_Odpisy zrychlene'!L10,'POM_Odpisy linearne'!L20))</f>
        <v>0</v>
      </c>
      <c r="L19" s="192">
        <f>IF(L$4="","",IF($D$1=2,'POM_Odpisy zrychlene'!M10,'POM_Odpisy linearne'!M20))</f>
        <v>0</v>
      </c>
      <c r="M19" s="192">
        <f>IF(M$4="","",IF($D$1=2,'POM_Odpisy zrychlene'!N10,'POM_Odpisy linearne'!N20))</f>
        <v>0</v>
      </c>
      <c r="N19" s="192">
        <f>IF(N$4="","",IF($D$1=2,'POM_Odpisy zrychlene'!O10,'POM_Odpisy linearne'!O20))</f>
        <v>0</v>
      </c>
      <c r="O19" s="192">
        <f>IF(O$4="","",IF($D$1=2,'POM_Odpisy zrychlene'!P10,'POM_Odpisy linearne'!P20))</f>
        <v>0</v>
      </c>
      <c r="P19" s="192">
        <f>IF(P$4="","",IF($D$1=2,'POM_Odpisy zrychlene'!Q10,'POM_Odpisy linearne'!Q20))</f>
        <v>0</v>
      </c>
      <c r="Q19" s="192">
        <f>IF(Q$4="","",IF($D$1=2,'POM_Odpisy zrychlene'!R10,'POM_Odpisy linearne'!R20))</f>
        <v>0</v>
      </c>
      <c r="R19" s="192">
        <f>IF(R$4="","",IF($D$1=2,'POM_Odpisy zrychlene'!S10,'POM_Odpisy linearne'!S20))</f>
        <v>0</v>
      </c>
      <c r="S19" s="192">
        <f>IF(S$4="","",IF($D$1=2,'POM_Odpisy zrychlene'!T10,'POM_Odpisy linearne'!T20))</f>
        <v>0</v>
      </c>
      <c r="T19" s="192">
        <f>IF(T$4="","",IF($D$1=2,'POM_Odpisy zrychlene'!U10,'POM_Odpisy linearne'!U20))</f>
        <v>0</v>
      </c>
      <c r="U19" s="192">
        <f>IF(U$4="","",IF($D$1=2,'POM_Odpisy zrychlene'!V10,'POM_Odpisy linearne'!V20))</f>
        <v>0</v>
      </c>
      <c r="V19" s="192">
        <f>IF(V$4="","",IF($D$1=2,'POM_Odpisy zrychlene'!W10,'POM_Odpisy linearne'!W20))</f>
        <v>0</v>
      </c>
      <c r="W19" s="192">
        <f>IF(W$4="","",IF($D$1=2,'POM_Odpisy zrychlene'!X10,'POM_Odpisy linearne'!X20))</f>
        <v>0</v>
      </c>
      <c r="X19" s="192">
        <f>IF(X$4="","",IF($D$1=2,'POM_Odpisy zrychlene'!Y10,'POM_Odpisy linearne'!Y20))</f>
        <v>0</v>
      </c>
      <c r="Y19" s="192">
        <f>IF(Y$4="","",IF($D$1=2,'POM_Odpisy zrychlene'!Z10,'POM_Odpisy linearne'!Z20))</f>
        <v>0</v>
      </c>
      <c r="Z19" s="192">
        <f>IF(Z$4="","",IF($D$1=2,'POM_Odpisy zrychlene'!AA10,'POM_Odpisy linearne'!AA20))</f>
        <v>0</v>
      </c>
      <c r="AA19" s="192">
        <f>IF(AA$4="","",IF($D$1=2,'POM_Odpisy zrychlene'!AB10,'POM_Odpisy linearne'!AB20))</f>
        <v>0</v>
      </c>
      <c r="AB19" s="192">
        <f>IF(AB$4="","",IF($D$1=2,'POM_Odpisy zrychlene'!AC10,'POM_Odpisy linearne'!AC20))</f>
        <v>0</v>
      </c>
      <c r="AC19" s="192">
        <f>IF(AC$4="","",IF($D$1=2,'POM_Odpisy zrychlene'!AD10,'POM_Odpisy linearne'!AD20))</f>
        <v>0</v>
      </c>
      <c r="AD19" s="192">
        <f>IF(AD$4="","",IF($D$1=2,'POM_Odpisy zrychlene'!AE10,'POM_Odpisy linearne'!AE20))</f>
        <v>0</v>
      </c>
      <c r="AE19" s="192">
        <f>IF(AE$4="","",IF($D$1=2,'POM_Odpisy zrychlene'!AF10,'POM_Odpisy linearne'!AF20))</f>
        <v>0</v>
      </c>
      <c r="AF19" s="192">
        <f>IF(AF$4="","",IF($D$1=2,'POM_Odpisy zrychlene'!AG10,'POM_Odpisy linearne'!AG20))</f>
        <v>0</v>
      </c>
      <c r="AG19" s="192">
        <f>IF(AG$4="","",IF($D$1=2,'POM_Odpisy zrychlene'!AH10,'POM_Odpisy linearne'!AH20))</f>
        <v>0</v>
      </c>
      <c r="AH19" s="192">
        <f>IF(AH$4="","",IF($D$1=2,'POM_Odpisy zrychlene'!AI10,'POM_Odpisy linearne'!AI20))</f>
        <v>0</v>
      </c>
      <c r="AI19" s="192">
        <f>IF(AI$4="","",IF($D$1=2,'POM_Odpisy zrychlene'!AJ10,'POM_Odpisy linearne'!AJ20))</f>
        <v>0</v>
      </c>
      <c r="AJ19" s="192" t="str">
        <f>IF(AJ$4="","",IF($D$1=2,'POM_Odpisy zrychlene'!AK10,'POM_Odpisy linearne'!AK20))</f>
        <v/>
      </c>
      <c r="AK19" s="192" t="str">
        <f>IF(AK$4="","",IF($D$1=2,'POM_Odpisy zrychlene'!AQ10,'POM_Odpisy linearne'!AL20))</f>
        <v/>
      </c>
      <c r="AL19" s="192" t="str">
        <f>IF(AL$4="","",IF($D$1=2,'POM_Odpisy zrychlene'!AR10,'POM_Odpisy linearne'!AM20))</f>
        <v/>
      </c>
      <c r="AM19" s="192" t="str">
        <f>IF(AM$4="","",IF($D$1=2,'POM_Odpisy zrychlene'!AS10,'POM_Odpisy linearne'!AN20))</f>
        <v/>
      </c>
      <c r="AN19" s="192" t="str">
        <f>IF(AN$4="","",IF($D$1=2,'POM_Odpisy zrychlene'!AT10,'POM_Odpisy linearne'!AO20))</f>
        <v/>
      </c>
      <c r="AO19" s="192" t="str">
        <f>IF(AO$4="","",IF($D$1=2,'POM_Odpisy zrychlene'!AU10,'POM_Odpisy linearne'!AP20))</f>
        <v/>
      </c>
      <c r="AP19" s="192" t="str">
        <f>IF(AP$4="","",IF($D$1=2,'POM_Odpisy zrychlene'!AV10,'POM_Odpisy linearne'!AQ20))</f>
        <v/>
      </c>
    </row>
    <row r="20" spans="1:42" s="140" customFormat="1" x14ac:dyDescent="0.2">
      <c r="A20" s="249">
        <v>2</v>
      </c>
      <c r="B20" s="249">
        <v>6</v>
      </c>
      <c r="C20" s="192">
        <f>IF(C$4="","",IF($D$1=2,'POM_Odpisy zrychlene'!D11,'POM_Odpisy linearne'!D21))</f>
        <v>0</v>
      </c>
      <c r="D20" s="192">
        <f>IF(D$4="","",IF($D$1=2,'POM_Odpisy zrychlene'!E11,'POM_Odpisy linearne'!E21))</f>
        <v>0</v>
      </c>
      <c r="E20" s="192">
        <f>IF(E$4="","",IF($D$1=2,'POM_Odpisy zrychlene'!F11,'POM_Odpisy linearne'!F21))</f>
        <v>0</v>
      </c>
      <c r="F20" s="192">
        <f>IF(F$4="","",IF($D$1=2,'POM_Odpisy zrychlene'!G11,'POM_Odpisy linearne'!G21))</f>
        <v>0</v>
      </c>
      <c r="G20" s="192">
        <f>IF(G$4="","",IF($D$1=2,'POM_Odpisy zrychlene'!H11,'POM_Odpisy linearne'!H21))</f>
        <v>0</v>
      </c>
      <c r="H20" s="192">
        <f>IF(H$4="","",IF($D$1=2,'POM_Odpisy zrychlene'!I11,'POM_Odpisy linearne'!I21))</f>
        <v>0</v>
      </c>
      <c r="I20" s="192">
        <f>IF(I$4="","",IF($D$1=2,'POM_Odpisy zrychlene'!J11,'POM_Odpisy linearne'!J21))</f>
        <v>0</v>
      </c>
      <c r="J20" s="192">
        <f>IF(J$4="","",IF($D$1=2,'POM_Odpisy zrychlene'!K11,'POM_Odpisy linearne'!K21))</f>
        <v>0</v>
      </c>
      <c r="K20" s="192">
        <f>IF(K$4="","",IF($D$1=2,'POM_Odpisy zrychlene'!L11,'POM_Odpisy linearne'!L21))</f>
        <v>0</v>
      </c>
      <c r="L20" s="192">
        <f>IF(L$4="","",IF($D$1=2,'POM_Odpisy zrychlene'!M11,'POM_Odpisy linearne'!M21))</f>
        <v>0</v>
      </c>
      <c r="M20" s="192">
        <f>IF(M$4="","",IF($D$1=2,'POM_Odpisy zrychlene'!N11,'POM_Odpisy linearne'!N21))</f>
        <v>0</v>
      </c>
      <c r="N20" s="192">
        <f>IF(N$4="","",IF($D$1=2,'POM_Odpisy zrychlene'!O11,'POM_Odpisy linearne'!O21))</f>
        <v>0</v>
      </c>
      <c r="O20" s="192">
        <f>IF(O$4="","",IF($D$1=2,'POM_Odpisy zrychlene'!P11,'POM_Odpisy linearne'!P21))</f>
        <v>0</v>
      </c>
      <c r="P20" s="192">
        <f>IF(P$4="","",IF($D$1=2,'POM_Odpisy zrychlene'!Q11,'POM_Odpisy linearne'!Q21))</f>
        <v>0</v>
      </c>
      <c r="Q20" s="192">
        <f>IF(Q$4="","",IF($D$1=2,'POM_Odpisy zrychlene'!R11,'POM_Odpisy linearne'!R21))</f>
        <v>0</v>
      </c>
      <c r="R20" s="192">
        <f>IF(R$4="","",IF($D$1=2,'POM_Odpisy zrychlene'!S11,'POM_Odpisy linearne'!S21))</f>
        <v>0</v>
      </c>
      <c r="S20" s="192">
        <f>IF(S$4="","",IF($D$1=2,'POM_Odpisy zrychlene'!T11,'POM_Odpisy linearne'!T21))</f>
        <v>0</v>
      </c>
      <c r="T20" s="192">
        <f>IF(T$4="","",IF($D$1=2,'POM_Odpisy zrychlene'!U11,'POM_Odpisy linearne'!U21))</f>
        <v>0</v>
      </c>
      <c r="U20" s="192">
        <f>IF(U$4="","",IF($D$1=2,'POM_Odpisy zrychlene'!V11,'POM_Odpisy linearne'!V21))</f>
        <v>0</v>
      </c>
      <c r="V20" s="192">
        <f>IF(V$4="","",IF($D$1=2,'POM_Odpisy zrychlene'!W11,'POM_Odpisy linearne'!W21))</f>
        <v>0</v>
      </c>
      <c r="W20" s="192">
        <f>IF(W$4="","",IF($D$1=2,'POM_Odpisy zrychlene'!X11,'POM_Odpisy linearne'!X21))</f>
        <v>0</v>
      </c>
      <c r="X20" s="192">
        <f>IF(X$4="","",IF($D$1=2,'POM_Odpisy zrychlene'!Y11,'POM_Odpisy linearne'!Y21))</f>
        <v>0</v>
      </c>
      <c r="Y20" s="192">
        <f>IF(Y$4="","",IF($D$1=2,'POM_Odpisy zrychlene'!Z11,'POM_Odpisy linearne'!Z21))</f>
        <v>0</v>
      </c>
      <c r="Z20" s="192">
        <f>IF(Z$4="","",IF($D$1=2,'POM_Odpisy zrychlene'!AA11,'POM_Odpisy linearne'!AA21))</f>
        <v>0</v>
      </c>
      <c r="AA20" s="192">
        <f>IF(AA$4="","",IF($D$1=2,'POM_Odpisy zrychlene'!AB11,'POM_Odpisy linearne'!AB21))</f>
        <v>0</v>
      </c>
      <c r="AB20" s="192">
        <f>IF(AB$4="","",IF($D$1=2,'POM_Odpisy zrychlene'!AC11,'POM_Odpisy linearne'!AC21))</f>
        <v>0</v>
      </c>
      <c r="AC20" s="192">
        <f>IF(AC$4="","",IF($D$1=2,'POM_Odpisy zrychlene'!AD11,'POM_Odpisy linearne'!AD21))</f>
        <v>0</v>
      </c>
      <c r="AD20" s="192">
        <f>IF(AD$4="","",IF($D$1=2,'POM_Odpisy zrychlene'!AE11,'POM_Odpisy linearne'!AE21))</f>
        <v>0</v>
      </c>
      <c r="AE20" s="192">
        <f>IF(AE$4="","",IF($D$1=2,'POM_Odpisy zrychlene'!AF11,'POM_Odpisy linearne'!AF21))</f>
        <v>0</v>
      </c>
      <c r="AF20" s="192">
        <f>IF(AF$4="","",IF($D$1=2,'POM_Odpisy zrychlene'!AG11,'POM_Odpisy linearne'!AG21))</f>
        <v>0</v>
      </c>
      <c r="AG20" s="192">
        <f>IF(AG$4="","",IF($D$1=2,'POM_Odpisy zrychlene'!AH11,'POM_Odpisy linearne'!AH21))</f>
        <v>0</v>
      </c>
      <c r="AH20" s="192">
        <f>IF(AH$4="","",IF($D$1=2,'POM_Odpisy zrychlene'!AI11,'POM_Odpisy linearne'!AI21))</f>
        <v>0</v>
      </c>
      <c r="AI20" s="192">
        <f>IF(AI$4="","",IF($D$1=2,'POM_Odpisy zrychlene'!AJ11,'POM_Odpisy linearne'!AJ21))</f>
        <v>0</v>
      </c>
      <c r="AJ20" s="192" t="str">
        <f>IF(AJ$4="","",IF($D$1=2,'POM_Odpisy zrychlene'!AK11,'POM_Odpisy linearne'!AK21))</f>
        <v/>
      </c>
      <c r="AK20" s="192" t="str">
        <f>IF(AK$4="","",IF($D$1=2,'POM_Odpisy zrychlene'!AQ11,'POM_Odpisy linearne'!AL21))</f>
        <v/>
      </c>
      <c r="AL20" s="192" t="str">
        <f>IF(AL$4="","",IF($D$1=2,'POM_Odpisy zrychlene'!AR11,'POM_Odpisy linearne'!AM21))</f>
        <v/>
      </c>
      <c r="AM20" s="192" t="str">
        <f>IF(AM$4="","",IF($D$1=2,'POM_Odpisy zrychlene'!AS11,'POM_Odpisy linearne'!AN21))</f>
        <v/>
      </c>
      <c r="AN20" s="192" t="str">
        <f>IF(AN$4="","",IF($D$1=2,'POM_Odpisy zrychlene'!AT11,'POM_Odpisy linearne'!AO21))</f>
        <v/>
      </c>
      <c r="AO20" s="192" t="str">
        <f>IF(AO$4="","",IF($D$1=2,'POM_Odpisy zrychlene'!AU11,'POM_Odpisy linearne'!AP21))</f>
        <v/>
      </c>
      <c r="AP20" s="192" t="str">
        <f>IF(AP$4="","",IF($D$1=2,'POM_Odpisy zrychlene'!AV11,'POM_Odpisy linearne'!AQ21))</f>
        <v/>
      </c>
    </row>
    <row r="21" spans="1:42" s="140" customFormat="1" x14ac:dyDescent="0.2">
      <c r="A21" s="249">
        <v>3</v>
      </c>
      <c r="B21" s="249">
        <v>8</v>
      </c>
      <c r="C21" s="192">
        <f>IF(C$4="","",IF($D$1=2,'POM_Odpisy zrychlene'!D12,'POM_Odpisy linearne'!D22))</f>
        <v>0</v>
      </c>
      <c r="D21" s="192">
        <f>IF(D$4="","",IF($D$1=2,'POM_Odpisy zrychlene'!E12,'POM_Odpisy linearne'!E22))</f>
        <v>0</v>
      </c>
      <c r="E21" s="192">
        <f>IF(E$4="","",IF($D$1=2,'POM_Odpisy zrychlene'!F12,'POM_Odpisy linearne'!F22))</f>
        <v>0</v>
      </c>
      <c r="F21" s="192">
        <f>IF(F$4="","",IF($D$1=2,'POM_Odpisy zrychlene'!G12,'POM_Odpisy linearne'!G22))</f>
        <v>0</v>
      </c>
      <c r="G21" s="192">
        <f>IF(G$4="","",IF($D$1=2,'POM_Odpisy zrychlene'!H12,'POM_Odpisy linearne'!H22))</f>
        <v>0</v>
      </c>
      <c r="H21" s="192">
        <f>IF(H$4="","",IF($D$1=2,'POM_Odpisy zrychlene'!I12,'POM_Odpisy linearne'!I22))</f>
        <v>0</v>
      </c>
      <c r="I21" s="192">
        <f>IF(I$4="","",IF($D$1=2,'POM_Odpisy zrychlene'!J12,'POM_Odpisy linearne'!J22))</f>
        <v>0</v>
      </c>
      <c r="J21" s="192">
        <f>IF(J$4="","",IF($D$1=2,'POM_Odpisy zrychlene'!K12,'POM_Odpisy linearne'!K22))</f>
        <v>0</v>
      </c>
      <c r="K21" s="192">
        <f>IF(K$4="","",IF($D$1=2,'POM_Odpisy zrychlene'!L12,'POM_Odpisy linearne'!L22))</f>
        <v>0</v>
      </c>
      <c r="L21" s="192">
        <f>IF(L$4="","",IF($D$1=2,'POM_Odpisy zrychlene'!M12,'POM_Odpisy linearne'!M22))</f>
        <v>0</v>
      </c>
      <c r="M21" s="192">
        <f>IF(M$4="","",IF($D$1=2,'POM_Odpisy zrychlene'!N12,'POM_Odpisy linearne'!N22))</f>
        <v>0</v>
      </c>
      <c r="N21" s="192">
        <f>IF(N$4="","",IF($D$1=2,'POM_Odpisy zrychlene'!O12,'POM_Odpisy linearne'!O22))</f>
        <v>0</v>
      </c>
      <c r="O21" s="192">
        <f>IF(O$4="","",IF($D$1=2,'POM_Odpisy zrychlene'!P12,'POM_Odpisy linearne'!P22))</f>
        <v>0</v>
      </c>
      <c r="P21" s="192">
        <f>IF(P$4="","",IF($D$1=2,'POM_Odpisy zrychlene'!Q12,'POM_Odpisy linearne'!Q22))</f>
        <v>0</v>
      </c>
      <c r="Q21" s="192">
        <f>IF(Q$4="","",IF($D$1=2,'POM_Odpisy zrychlene'!R12,'POM_Odpisy linearne'!R22))</f>
        <v>0</v>
      </c>
      <c r="R21" s="192">
        <f>IF(R$4="","",IF($D$1=2,'POM_Odpisy zrychlene'!S12,'POM_Odpisy linearne'!S22))</f>
        <v>0</v>
      </c>
      <c r="S21" s="192">
        <f>IF(S$4="","",IF($D$1=2,'POM_Odpisy zrychlene'!T12,'POM_Odpisy linearne'!T22))</f>
        <v>0</v>
      </c>
      <c r="T21" s="192">
        <f>IF(T$4="","",IF($D$1=2,'POM_Odpisy zrychlene'!U12,'POM_Odpisy linearne'!U22))</f>
        <v>0</v>
      </c>
      <c r="U21" s="192">
        <f>IF(U$4="","",IF($D$1=2,'POM_Odpisy zrychlene'!V12,'POM_Odpisy linearne'!V22))</f>
        <v>0</v>
      </c>
      <c r="V21" s="192">
        <f>IF(V$4="","",IF($D$1=2,'POM_Odpisy zrychlene'!W12,'POM_Odpisy linearne'!W22))</f>
        <v>0</v>
      </c>
      <c r="W21" s="192">
        <f>IF(W$4="","",IF($D$1=2,'POM_Odpisy zrychlene'!X12,'POM_Odpisy linearne'!X22))</f>
        <v>0</v>
      </c>
      <c r="X21" s="192">
        <f>IF(X$4="","",IF($D$1=2,'POM_Odpisy zrychlene'!Y12,'POM_Odpisy linearne'!Y22))</f>
        <v>0</v>
      </c>
      <c r="Y21" s="192">
        <f>IF(Y$4="","",IF($D$1=2,'POM_Odpisy zrychlene'!Z12,'POM_Odpisy linearne'!Z22))</f>
        <v>0</v>
      </c>
      <c r="Z21" s="192">
        <f>IF(Z$4="","",IF($D$1=2,'POM_Odpisy zrychlene'!AA12,'POM_Odpisy linearne'!AA22))</f>
        <v>0</v>
      </c>
      <c r="AA21" s="192">
        <f>IF(AA$4="","",IF($D$1=2,'POM_Odpisy zrychlene'!AB12,'POM_Odpisy linearne'!AB22))</f>
        <v>0</v>
      </c>
      <c r="AB21" s="192">
        <f>IF(AB$4="","",IF($D$1=2,'POM_Odpisy zrychlene'!AC12,'POM_Odpisy linearne'!AC22))</f>
        <v>0</v>
      </c>
      <c r="AC21" s="192">
        <f>IF(AC$4="","",IF($D$1=2,'POM_Odpisy zrychlene'!AD12,'POM_Odpisy linearne'!AD22))</f>
        <v>0</v>
      </c>
      <c r="AD21" s="192">
        <f>IF(AD$4="","",IF($D$1=2,'POM_Odpisy zrychlene'!AE12,'POM_Odpisy linearne'!AE22))</f>
        <v>0</v>
      </c>
      <c r="AE21" s="192">
        <f>IF(AE$4="","",IF($D$1=2,'POM_Odpisy zrychlene'!AF12,'POM_Odpisy linearne'!AF22))</f>
        <v>0</v>
      </c>
      <c r="AF21" s="192">
        <f>IF(AF$4="","",IF($D$1=2,'POM_Odpisy zrychlene'!AG12,'POM_Odpisy linearne'!AG22))</f>
        <v>0</v>
      </c>
      <c r="AG21" s="192">
        <f>IF(AG$4="","",IF($D$1=2,'POM_Odpisy zrychlene'!AH12,'POM_Odpisy linearne'!AH22))</f>
        <v>0</v>
      </c>
      <c r="AH21" s="192">
        <f>IF(AH$4="","",IF($D$1=2,'POM_Odpisy zrychlene'!AI12,'POM_Odpisy linearne'!AI22))</f>
        <v>0</v>
      </c>
      <c r="AI21" s="192">
        <f>IF(AI$4="","",IF($D$1=2,'POM_Odpisy zrychlene'!AJ12,'POM_Odpisy linearne'!AJ22))</f>
        <v>0</v>
      </c>
      <c r="AJ21" s="192" t="str">
        <f>IF(AJ$4="","",IF($D$1=2,'POM_Odpisy zrychlene'!AK12,'POM_Odpisy linearne'!AK22))</f>
        <v/>
      </c>
      <c r="AK21" s="192" t="str">
        <f>IF(AK$4="","",IF($D$1=2,'POM_Odpisy zrychlene'!AQ12,'POM_Odpisy linearne'!AL22))</f>
        <v/>
      </c>
      <c r="AL21" s="192" t="str">
        <f>IF(AL$4="","",IF($D$1=2,'POM_Odpisy zrychlene'!AR12,'POM_Odpisy linearne'!AM22))</f>
        <v/>
      </c>
      <c r="AM21" s="192" t="str">
        <f>IF(AM$4="","",IF($D$1=2,'POM_Odpisy zrychlene'!AS12,'POM_Odpisy linearne'!AN22))</f>
        <v/>
      </c>
      <c r="AN21" s="192" t="str">
        <f>IF(AN$4="","",IF($D$1=2,'POM_Odpisy zrychlene'!AT12,'POM_Odpisy linearne'!AO22))</f>
        <v/>
      </c>
      <c r="AO21" s="192" t="str">
        <f>IF(AO$4="","",IF($D$1=2,'POM_Odpisy zrychlene'!AU12,'POM_Odpisy linearne'!AP22))</f>
        <v/>
      </c>
      <c r="AP21" s="192" t="str">
        <f>IF(AP$4="","",IF($D$1=2,'POM_Odpisy zrychlene'!AV12,'POM_Odpisy linearne'!AQ22))</f>
        <v/>
      </c>
    </row>
    <row r="22" spans="1:42" s="140" customFormat="1" x14ac:dyDescent="0.2">
      <c r="A22" s="249">
        <v>4</v>
      </c>
      <c r="B22" s="249">
        <v>12</v>
      </c>
      <c r="C22" s="192">
        <f>IF(C$4="","",IF($D$1=2,'POM_Odpisy zrychlene'!D13,'POM_Odpisy linearne'!D23))</f>
        <v>0</v>
      </c>
      <c r="D22" s="192">
        <f>IF(D$4="","",IF($D$1=2,'POM_Odpisy zrychlene'!E13,'POM_Odpisy linearne'!E23))</f>
        <v>0</v>
      </c>
      <c r="E22" s="192">
        <f>IF(E$4="","",IF($D$1=2,'POM_Odpisy zrychlene'!F13,'POM_Odpisy linearne'!F23))</f>
        <v>0</v>
      </c>
      <c r="F22" s="192">
        <f>IF(F$4="","",IF($D$1=2,'POM_Odpisy zrychlene'!G13,'POM_Odpisy linearne'!G23))</f>
        <v>0</v>
      </c>
      <c r="G22" s="192">
        <f>IF(G$4="","",IF($D$1=2,'POM_Odpisy zrychlene'!H13,'POM_Odpisy linearne'!H23))</f>
        <v>0</v>
      </c>
      <c r="H22" s="192">
        <f>IF(H$4="","",IF($D$1=2,'POM_Odpisy zrychlene'!I13,'POM_Odpisy linearne'!I23))</f>
        <v>0</v>
      </c>
      <c r="I22" s="192">
        <f>IF(I$4="","",IF($D$1=2,'POM_Odpisy zrychlene'!J13,'POM_Odpisy linearne'!J23))</f>
        <v>0</v>
      </c>
      <c r="J22" s="192">
        <f>IF(J$4="","",IF($D$1=2,'POM_Odpisy zrychlene'!K13,'POM_Odpisy linearne'!K23))</f>
        <v>0</v>
      </c>
      <c r="K22" s="192">
        <f>IF(K$4="","",IF($D$1=2,'POM_Odpisy zrychlene'!L13,'POM_Odpisy linearne'!L23))</f>
        <v>0</v>
      </c>
      <c r="L22" s="192">
        <f>IF(L$4="","",IF($D$1=2,'POM_Odpisy zrychlene'!M13,'POM_Odpisy linearne'!M23))</f>
        <v>0</v>
      </c>
      <c r="M22" s="192">
        <f>IF(M$4="","",IF($D$1=2,'POM_Odpisy zrychlene'!N13,'POM_Odpisy linearne'!N23))</f>
        <v>0</v>
      </c>
      <c r="N22" s="192">
        <f>IF(N$4="","",IF($D$1=2,'POM_Odpisy zrychlene'!O13,'POM_Odpisy linearne'!O23))</f>
        <v>0</v>
      </c>
      <c r="O22" s="192">
        <f>IF(O$4="","",IF($D$1=2,'POM_Odpisy zrychlene'!P13,'POM_Odpisy linearne'!P23))</f>
        <v>0</v>
      </c>
      <c r="P22" s="192">
        <f>IF(P$4="","",IF($D$1=2,'POM_Odpisy zrychlene'!Q13,'POM_Odpisy linearne'!Q23))</f>
        <v>0</v>
      </c>
      <c r="Q22" s="192">
        <f>IF(Q$4="","",IF($D$1=2,'POM_Odpisy zrychlene'!R13,'POM_Odpisy linearne'!R23))</f>
        <v>0</v>
      </c>
      <c r="R22" s="192">
        <f>IF(R$4="","",IF($D$1=2,'POM_Odpisy zrychlene'!S13,'POM_Odpisy linearne'!S23))</f>
        <v>0</v>
      </c>
      <c r="S22" s="192">
        <f>IF(S$4="","",IF($D$1=2,'POM_Odpisy zrychlene'!T13,'POM_Odpisy linearne'!T23))</f>
        <v>0</v>
      </c>
      <c r="T22" s="192">
        <f>IF(T$4="","",IF($D$1=2,'POM_Odpisy zrychlene'!U13,'POM_Odpisy linearne'!U23))</f>
        <v>0</v>
      </c>
      <c r="U22" s="192">
        <f>IF(U$4="","",IF($D$1=2,'POM_Odpisy zrychlene'!V13,'POM_Odpisy linearne'!V23))</f>
        <v>0</v>
      </c>
      <c r="V22" s="192">
        <f>IF(V$4="","",IF($D$1=2,'POM_Odpisy zrychlene'!W13,'POM_Odpisy linearne'!W23))</f>
        <v>0</v>
      </c>
      <c r="W22" s="192">
        <f>IF(W$4="","",IF($D$1=2,'POM_Odpisy zrychlene'!X13,'POM_Odpisy linearne'!X23))</f>
        <v>0</v>
      </c>
      <c r="X22" s="192">
        <f>IF(X$4="","",IF($D$1=2,'POM_Odpisy zrychlene'!Y13,'POM_Odpisy linearne'!Y23))</f>
        <v>0</v>
      </c>
      <c r="Y22" s="192">
        <f>IF(Y$4="","",IF($D$1=2,'POM_Odpisy zrychlene'!Z13,'POM_Odpisy linearne'!Z23))</f>
        <v>0</v>
      </c>
      <c r="Z22" s="192">
        <f>IF(Z$4="","",IF($D$1=2,'POM_Odpisy zrychlene'!AA13,'POM_Odpisy linearne'!AA23))</f>
        <v>0</v>
      </c>
      <c r="AA22" s="192">
        <f>IF(AA$4="","",IF($D$1=2,'POM_Odpisy zrychlene'!AB13,'POM_Odpisy linearne'!AB23))</f>
        <v>0</v>
      </c>
      <c r="AB22" s="192">
        <f>IF(AB$4="","",IF($D$1=2,'POM_Odpisy zrychlene'!AC13,'POM_Odpisy linearne'!AC23))</f>
        <v>0</v>
      </c>
      <c r="AC22" s="192">
        <f>IF(AC$4="","",IF($D$1=2,'POM_Odpisy zrychlene'!AD13,'POM_Odpisy linearne'!AD23))</f>
        <v>0</v>
      </c>
      <c r="AD22" s="192">
        <f>IF(AD$4="","",IF($D$1=2,'POM_Odpisy zrychlene'!AE13,'POM_Odpisy linearne'!AE23))</f>
        <v>0</v>
      </c>
      <c r="AE22" s="192">
        <f>IF(AE$4="","",IF($D$1=2,'POM_Odpisy zrychlene'!AF13,'POM_Odpisy linearne'!AF23))</f>
        <v>0</v>
      </c>
      <c r="AF22" s="192">
        <f>IF(AF$4="","",IF($D$1=2,'POM_Odpisy zrychlene'!AG13,'POM_Odpisy linearne'!AG23))</f>
        <v>0</v>
      </c>
      <c r="AG22" s="192">
        <f>IF(AG$4="","",IF($D$1=2,'POM_Odpisy zrychlene'!AH13,'POM_Odpisy linearne'!AH23))</f>
        <v>0</v>
      </c>
      <c r="AH22" s="192">
        <f>IF(AH$4="","",IF($D$1=2,'POM_Odpisy zrychlene'!AI13,'POM_Odpisy linearne'!AI23))</f>
        <v>0</v>
      </c>
      <c r="AI22" s="192">
        <f>IF(AI$4="","",IF($D$1=2,'POM_Odpisy zrychlene'!AJ13,'POM_Odpisy linearne'!AJ23))</f>
        <v>0</v>
      </c>
      <c r="AJ22" s="192" t="str">
        <f>IF(AJ$4="","",IF($D$1=2,'POM_Odpisy zrychlene'!AK13,'POM_Odpisy linearne'!AK23))</f>
        <v/>
      </c>
      <c r="AK22" s="192" t="str">
        <f>IF(AK$4="","",IF($D$1=2,'POM_Odpisy zrychlene'!AQ13,'POM_Odpisy linearne'!AL23))</f>
        <v/>
      </c>
      <c r="AL22" s="192" t="str">
        <f>IF(AL$4="","",IF($D$1=2,'POM_Odpisy zrychlene'!AR13,'POM_Odpisy linearne'!AM23))</f>
        <v/>
      </c>
      <c r="AM22" s="192" t="str">
        <f>IF(AM$4="","",IF($D$1=2,'POM_Odpisy zrychlene'!AS13,'POM_Odpisy linearne'!AN23))</f>
        <v/>
      </c>
      <c r="AN22" s="192" t="str">
        <f>IF(AN$4="","",IF($D$1=2,'POM_Odpisy zrychlene'!AT13,'POM_Odpisy linearne'!AO23))</f>
        <v/>
      </c>
      <c r="AO22" s="192" t="str">
        <f>IF(AO$4="","",IF($D$1=2,'POM_Odpisy zrychlene'!AU13,'POM_Odpisy linearne'!AP23))</f>
        <v/>
      </c>
      <c r="AP22" s="192" t="str">
        <f>IF(AP$4="","",IF($D$1=2,'POM_Odpisy zrychlene'!AV13,'POM_Odpisy linearne'!AQ23))</f>
        <v/>
      </c>
    </row>
    <row r="23" spans="1:42" s="140" customFormat="1" x14ac:dyDescent="0.2">
      <c r="A23" s="249">
        <v>5</v>
      </c>
      <c r="B23" s="249">
        <v>20</v>
      </c>
      <c r="C23" s="192">
        <f>IF(C$4="","",IF($D$1=2,'POM_Odpisy zrychlene'!D14,'POM_Odpisy linearne'!D24))</f>
        <v>0</v>
      </c>
      <c r="D23" s="192">
        <f>IF(D$4="","",IF($D$1=2,'POM_Odpisy zrychlene'!E14,'POM_Odpisy linearne'!E24))</f>
        <v>0</v>
      </c>
      <c r="E23" s="192">
        <f>IF(E$4="","",IF($D$1=2,'POM_Odpisy zrychlene'!F14,'POM_Odpisy linearne'!F24))</f>
        <v>0</v>
      </c>
      <c r="F23" s="192">
        <f>IF(F$4="","",IF($D$1=2,'POM_Odpisy zrychlene'!G14,'POM_Odpisy linearne'!G24))</f>
        <v>0</v>
      </c>
      <c r="G23" s="192">
        <f>IF(G$4="","",IF($D$1=2,'POM_Odpisy zrychlene'!H14,'POM_Odpisy linearne'!H24))</f>
        <v>0</v>
      </c>
      <c r="H23" s="192">
        <f>IF(H$4="","",IF($D$1=2,'POM_Odpisy zrychlene'!I14,'POM_Odpisy linearne'!I24))</f>
        <v>0</v>
      </c>
      <c r="I23" s="192">
        <f>IF(I$4="","",IF($D$1=2,'POM_Odpisy zrychlene'!J14,'POM_Odpisy linearne'!J24))</f>
        <v>0</v>
      </c>
      <c r="J23" s="192">
        <f>IF(J$4="","",IF($D$1=2,'POM_Odpisy zrychlene'!K14,'POM_Odpisy linearne'!K24))</f>
        <v>0</v>
      </c>
      <c r="K23" s="192">
        <f>IF(K$4="","",IF($D$1=2,'POM_Odpisy zrychlene'!L14,'POM_Odpisy linearne'!L24))</f>
        <v>0</v>
      </c>
      <c r="L23" s="192">
        <f>IF(L$4="","",IF($D$1=2,'POM_Odpisy zrychlene'!M14,'POM_Odpisy linearne'!M24))</f>
        <v>0</v>
      </c>
      <c r="M23" s="192">
        <f>IF(M$4="","",IF($D$1=2,'POM_Odpisy zrychlene'!N14,'POM_Odpisy linearne'!N24))</f>
        <v>0</v>
      </c>
      <c r="N23" s="192">
        <f>IF(N$4="","",IF($D$1=2,'POM_Odpisy zrychlene'!O14,'POM_Odpisy linearne'!O24))</f>
        <v>0</v>
      </c>
      <c r="O23" s="192">
        <f>IF(O$4="","",IF($D$1=2,'POM_Odpisy zrychlene'!P14,'POM_Odpisy linearne'!P24))</f>
        <v>0</v>
      </c>
      <c r="P23" s="192">
        <f>IF(P$4="","",IF($D$1=2,'POM_Odpisy zrychlene'!Q14,'POM_Odpisy linearne'!Q24))</f>
        <v>0</v>
      </c>
      <c r="Q23" s="192">
        <f>IF(Q$4="","",IF($D$1=2,'POM_Odpisy zrychlene'!R14,'POM_Odpisy linearne'!R24))</f>
        <v>0</v>
      </c>
      <c r="R23" s="192">
        <f>IF(R$4="","",IF($D$1=2,'POM_Odpisy zrychlene'!S14,'POM_Odpisy linearne'!S24))</f>
        <v>0</v>
      </c>
      <c r="S23" s="192">
        <f>IF(S$4="","",IF($D$1=2,'POM_Odpisy zrychlene'!T14,'POM_Odpisy linearne'!T24))</f>
        <v>0</v>
      </c>
      <c r="T23" s="192">
        <f>IF(T$4="","",IF($D$1=2,'POM_Odpisy zrychlene'!U14,'POM_Odpisy linearne'!U24))</f>
        <v>0</v>
      </c>
      <c r="U23" s="192">
        <f>IF(U$4="","",IF($D$1=2,'POM_Odpisy zrychlene'!V14,'POM_Odpisy linearne'!V24))</f>
        <v>0</v>
      </c>
      <c r="V23" s="192">
        <f>IF(V$4="","",IF($D$1=2,'POM_Odpisy zrychlene'!W14,'POM_Odpisy linearne'!W24))</f>
        <v>0</v>
      </c>
      <c r="W23" s="192">
        <f>IF(W$4="","",IF($D$1=2,'POM_Odpisy zrychlene'!X14,'POM_Odpisy linearne'!X24))</f>
        <v>0</v>
      </c>
      <c r="X23" s="192">
        <f>IF(X$4="","",IF($D$1=2,'POM_Odpisy zrychlene'!Y14,'POM_Odpisy linearne'!Y24))</f>
        <v>0</v>
      </c>
      <c r="Y23" s="192">
        <f>IF(Y$4="","",IF($D$1=2,'POM_Odpisy zrychlene'!Z14,'POM_Odpisy linearne'!Z24))</f>
        <v>0</v>
      </c>
      <c r="Z23" s="192">
        <f>IF(Z$4="","",IF($D$1=2,'POM_Odpisy zrychlene'!AA14,'POM_Odpisy linearne'!AA24))</f>
        <v>0</v>
      </c>
      <c r="AA23" s="192">
        <f>IF(AA$4="","",IF($D$1=2,'POM_Odpisy zrychlene'!AB14,'POM_Odpisy linearne'!AB24))</f>
        <v>0</v>
      </c>
      <c r="AB23" s="192">
        <f>IF(AB$4="","",IF($D$1=2,'POM_Odpisy zrychlene'!AC14,'POM_Odpisy linearne'!AC24))</f>
        <v>0</v>
      </c>
      <c r="AC23" s="192">
        <f>IF(AC$4="","",IF($D$1=2,'POM_Odpisy zrychlene'!AD14,'POM_Odpisy linearne'!AD24))</f>
        <v>0</v>
      </c>
      <c r="AD23" s="192">
        <f>IF(AD$4="","",IF($D$1=2,'POM_Odpisy zrychlene'!AE14,'POM_Odpisy linearne'!AE24))</f>
        <v>0</v>
      </c>
      <c r="AE23" s="192">
        <f>IF(AE$4="","",IF($D$1=2,'POM_Odpisy zrychlene'!AF14,'POM_Odpisy linearne'!AF24))</f>
        <v>0</v>
      </c>
      <c r="AF23" s="192">
        <f>IF(AF$4="","",IF($D$1=2,'POM_Odpisy zrychlene'!AG14,'POM_Odpisy linearne'!AG24))</f>
        <v>0</v>
      </c>
      <c r="AG23" s="192">
        <f>IF(AG$4="","",IF($D$1=2,'POM_Odpisy zrychlene'!AH14,'POM_Odpisy linearne'!AH24))</f>
        <v>0</v>
      </c>
      <c r="AH23" s="192">
        <f>IF(AH$4="","",IF($D$1=2,'POM_Odpisy zrychlene'!AI14,'POM_Odpisy linearne'!AI24))</f>
        <v>0</v>
      </c>
      <c r="AI23" s="192">
        <f>IF(AI$4="","",IF($D$1=2,'POM_Odpisy zrychlene'!AJ14,'POM_Odpisy linearne'!AJ24))</f>
        <v>0</v>
      </c>
      <c r="AJ23" s="192" t="str">
        <f>IF(AJ$4="","",IF($D$1=2,'POM_Odpisy zrychlene'!AK14,'POM_Odpisy linearne'!AK24))</f>
        <v/>
      </c>
      <c r="AK23" s="192" t="str">
        <f>IF(AK$4="","",IF($D$1=2,'POM_Odpisy zrychlene'!AQ14,'POM_Odpisy linearne'!AL24))</f>
        <v/>
      </c>
      <c r="AL23" s="192" t="str">
        <f>IF(AL$4="","",IF($D$1=2,'POM_Odpisy zrychlene'!AR14,'POM_Odpisy linearne'!AM24))</f>
        <v/>
      </c>
      <c r="AM23" s="192" t="str">
        <f>IF(AM$4="","",IF($D$1=2,'POM_Odpisy zrychlene'!AS14,'POM_Odpisy linearne'!AN24))</f>
        <v/>
      </c>
      <c r="AN23" s="192" t="str">
        <f>IF(AN$4="","",IF($D$1=2,'POM_Odpisy zrychlene'!AT14,'POM_Odpisy linearne'!AO24))</f>
        <v/>
      </c>
      <c r="AO23" s="192" t="str">
        <f>IF(AO$4="","",IF($D$1=2,'POM_Odpisy zrychlene'!AU14,'POM_Odpisy linearne'!AP24))</f>
        <v/>
      </c>
      <c r="AP23" s="192" t="str">
        <f>IF(AP$4="","",IF($D$1=2,'POM_Odpisy zrychlene'!AV14,'POM_Odpisy linearne'!AQ24))</f>
        <v/>
      </c>
    </row>
    <row r="24" spans="1:42" s="140" customFormat="1" x14ac:dyDescent="0.2">
      <c r="A24" s="249">
        <v>6</v>
      </c>
      <c r="B24" s="249">
        <v>40</v>
      </c>
      <c r="C24" s="192">
        <f>IF(C$4="","",IF($D$1=2,'POM_Odpisy zrychlene'!D15,'POM_Odpisy linearne'!D25))</f>
        <v>0</v>
      </c>
      <c r="D24" s="192">
        <f>IF(D$4="","",IF($D$1=2,'POM_Odpisy zrychlene'!E14,'POM_Odpisy linearne'!E25))</f>
        <v>0</v>
      </c>
      <c r="E24" s="192">
        <f>IF(E$4="","",IF($D$1=2,'POM_Odpisy zrychlene'!F15,'POM_Odpisy linearne'!F25))</f>
        <v>0</v>
      </c>
      <c r="F24" s="192">
        <f>IF(F$4="","",IF($D$1=2,'POM_Odpisy zrychlene'!G15,'POM_Odpisy linearne'!G25))</f>
        <v>0</v>
      </c>
      <c r="G24" s="192">
        <f>IF(G$4="","",IF($D$1=2,'POM_Odpisy zrychlene'!H15,'POM_Odpisy linearne'!H25))</f>
        <v>0</v>
      </c>
      <c r="H24" s="192">
        <f>IF(H$4="","",IF($D$1=2,'POM_Odpisy zrychlene'!I15,'POM_Odpisy linearne'!I25))</f>
        <v>0</v>
      </c>
      <c r="I24" s="192">
        <f>IF(I$4="","",IF($D$1=2,'POM_Odpisy zrychlene'!J15,'POM_Odpisy linearne'!J25))</f>
        <v>0</v>
      </c>
      <c r="J24" s="192">
        <f>IF(J$4="","",IF($D$1=2,'POM_Odpisy zrychlene'!K15,'POM_Odpisy linearne'!K25))</f>
        <v>0</v>
      </c>
      <c r="K24" s="192">
        <f>IF(K$4="","",IF($D$1=2,'POM_Odpisy zrychlene'!L15,'POM_Odpisy linearne'!L25))</f>
        <v>0</v>
      </c>
      <c r="L24" s="192">
        <f>IF(L$4="","",IF($D$1=2,'POM_Odpisy zrychlene'!M15,'POM_Odpisy linearne'!M25))</f>
        <v>0</v>
      </c>
      <c r="M24" s="192">
        <f>IF(M$4="","",IF($D$1=2,'POM_Odpisy zrychlene'!N15,'POM_Odpisy linearne'!N25))</f>
        <v>0</v>
      </c>
      <c r="N24" s="192">
        <f>IF(N$4="","",IF($D$1=2,'POM_Odpisy zrychlene'!O15,'POM_Odpisy linearne'!O25))</f>
        <v>0</v>
      </c>
      <c r="O24" s="192">
        <f>IF(O$4="","",IF($D$1=2,'POM_Odpisy zrychlene'!P15,'POM_Odpisy linearne'!P25))</f>
        <v>0</v>
      </c>
      <c r="P24" s="192">
        <f>IF(P$4="","",IF($D$1=2,'POM_Odpisy zrychlene'!Q15,'POM_Odpisy linearne'!Q25))</f>
        <v>0</v>
      </c>
      <c r="Q24" s="192">
        <f>IF(Q$4="","",IF($D$1=2,'POM_Odpisy zrychlene'!R15,'POM_Odpisy linearne'!R25))</f>
        <v>0</v>
      </c>
      <c r="R24" s="192">
        <f>IF(R$4="","",IF($D$1=2,'POM_Odpisy zrychlene'!S15,'POM_Odpisy linearne'!S25))</f>
        <v>0</v>
      </c>
      <c r="S24" s="192">
        <f>IF(S$4="","",IF($D$1=2,'POM_Odpisy zrychlene'!T15,'POM_Odpisy linearne'!T25))</f>
        <v>0</v>
      </c>
      <c r="T24" s="192">
        <f>IF(T$4="","",IF($D$1=2,'POM_Odpisy zrychlene'!U15,'POM_Odpisy linearne'!U25))</f>
        <v>0</v>
      </c>
      <c r="U24" s="192">
        <f>IF(U$4="","",IF($D$1=2,'POM_Odpisy zrychlene'!V15,'POM_Odpisy linearne'!V25))</f>
        <v>0</v>
      </c>
      <c r="V24" s="192">
        <f>IF(V$4="","",IF($D$1=2,'POM_Odpisy zrychlene'!W15,'POM_Odpisy linearne'!W25))</f>
        <v>0</v>
      </c>
      <c r="W24" s="192">
        <f>IF(W$4="","",IF($D$1=2,'POM_Odpisy zrychlene'!X15,'POM_Odpisy linearne'!X25))</f>
        <v>0</v>
      </c>
      <c r="X24" s="192">
        <f>IF(X$4="","",IF($D$1=2,'POM_Odpisy zrychlene'!Y15,'POM_Odpisy linearne'!Y25))</f>
        <v>0</v>
      </c>
      <c r="Y24" s="192">
        <f>IF(Y$4="","",IF($D$1=2,'POM_Odpisy zrychlene'!Z15,'POM_Odpisy linearne'!Z25))</f>
        <v>0</v>
      </c>
      <c r="Z24" s="192">
        <f>IF(Z$4="","",IF($D$1=2,'POM_Odpisy zrychlene'!AA15,'POM_Odpisy linearne'!AA25))</f>
        <v>0</v>
      </c>
      <c r="AA24" s="192">
        <f>IF(AA$4="","",IF($D$1=2,'POM_Odpisy zrychlene'!AB15,'POM_Odpisy linearne'!AB25))</f>
        <v>0</v>
      </c>
      <c r="AB24" s="192">
        <f>IF(AB$4="","",IF($D$1=2,'POM_Odpisy zrychlene'!AC15,'POM_Odpisy linearne'!AC25))</f>
        <v>0</v>
      </c>
      <c r="AC24" s="192">
        <f>IF(AC$4="","",IF($D$1=2,'POM_Odpisy zrychlene'!AD15,'POM_Odpisy linearne'!AD25))</f>
        <v>0</v>
      </c>
      <c r="AD24" s="192">
        <f>IF(AD$4="","",IF($D$1=2,'POM_Odpisy zrychlene'!AE15,'POM_Odpisy linearne'!AE25))</f>
        <v>0</v>
      </c>
      <c r="AE24" s="192">
        <f>IF(AE$4="","",IF($D$1=2,'POM_Odpisy zrychlene'!AF15,'POM_Odpisy linearne'!AF25))</f>
        <v>0</v>
      </c>
      <c r="AF24" s="192">
        <f>IF(AF$4="","",IF($D$1=2,'POM_Odpisy zrychlene'!AG15,'POM_Odpisy linearne'!AG25))</f>
        <v>0</v>
      </c>
      <c r="AG24" s="192">
        <f>IF(AG$4="","",IF($D$1=2,'POM_Odpisy zrychlene'!AH15,'POM_Odpisy linearne'!AH25))</f>
        <v>0</v>
      </c>
      <c r="AH24" s="192">
        <f>IF(AH$4="","",IF($D$1=2,'POM_Odpisy zrychlene'!AI15,'POM_Odpisy linearne'!AI25))</f>
        <v>0</v>
      </c>
      <c r="AI24" s="192">
        <f>IF(AI$4="","",IF($D$1=2,'POM_Odpisy zrychlene'!AJ15,'POM_Odpisy linearne'!AJ25))</f>
        <v>0</v>
      </c>
      <c r="AJ24" s="192" t="str">
        <f>IF(AJ$4="","",IF($D$1=2,'POM_Odpisy zrychlene'!AK15,'POM_Odpisy linearne'!AK25))</f>
        <v/>
      </c>
      <c r="AK24" s="192" t="str">
        <f>IF(AK$4="","",IF($D$1=2,'POM_Odpisy zrychlene'!AQ15,'POM_Odpisy linearne'!AL25))</f>
        <v/>
      </c>
      <c r="AL24" s="192" t="str">
        <f>IF(AL$4="","",IF($D$1=2,'POM_Odpisy zrychlene'!AR15,'POM_Odpisy linearne'!AM25))</f>
        <v/>
      </c>
      <c r="AM24" s="192" t="str">
        <f>IF(AM$4="","",IF($D$1=2,'POM_Odpisy zrychlene'!AS15,'POM_Odpisy linearne'!AN25))</f>
        <v/>
      </c>
      <c r="AN24" s="192" t="str">
        <f>IF(AN$4="","",IF($D$1=2,'POM_Odpisy zrychlene'!AT15,'POM_Odpisy linearne'!AO25))</f>
        <v/>
      </c>
      <c r="AO24" s="192" t="str">
        <f>IF(AO$4="","",IF($D$1=2,'POM_Odpisy zrychlene'!AU15,'POM_Odpisy linearne'!AP25))</f>
        <v/>
      </c>
      <c r="AP24" s="192" t="str">
        <f>IF(AP$4="","",IF($D$1=2,'POM_Odpisy zrychlene'!AV15,'POM_Odpisy linearne'!AQ25))</f>
        <v/>
      </c>
    </row>
    <row r="25" spans="1:42" s="186" customFormat="1" x14ac:dyDescent="0.2">
      <c r="A25" s="364" t="s">
        <v>32</v>
      </c>
      <c r="B25" s="364"/>
      <c r="C25" s="194">
        <f>IF(C4="","",SUM(C19:C24))</f>
        <v>0</v>
      </c>
      <c r="D25" s="194">
        <f t="shared" ref="D25:M25" si="2">IF(D4="","",SUM(D19:D24))</f>
        <v>0</v>
      </c>
      <c r="E25" s="194">
        <f t="shared" si="2"/>
        <v>0</v>
      </c>
      <c r="F25" s="194">
        <f t="shared" si="2"/>
        <v>0</v>
      </c>
      <c r="G25" s="194">
        <f t="shared" si="2"/>
        <v>0</v>
      </c>
      <c r="H25" s="194">
        <f t="shared" si="2"/>
        <v>0</v>
      </c>
      <c r="I25" s="194">
        <f t="shared" si="2"/>
        <v>0</v>
      </c>
      <c r="J25" s="194">
        <f t="shared" si="2"/>
        <v>0</v>
      </c>
      <c r="K25" s="194">
        <f t="shared" si="2"/>
        <v>0</v>
      </c>
      <c r="L25" s="194">
        <f t="shared" si="2"/>
        <v>0</v>
      </c>
      <c r="M25" s="194">
        <f t="shared" si="2"/>
        <v>0</v>
      </c>
      <c r="N25" s="194">
        <f t="shared" ref="N25:AP25" si="3">IF(N4="","",SUM(N19:N24))</f>
        <v>0</v>
      </c>
      <c r="O25" s="194">
        <f t="shared" si="3"/>
        <v>0</v>
      </c>
      <c r="P25" s="194">
        <f t="shared" si="3"/>
        <v>0</v>
      </c>
      <c r="Q25" s="194">
        <f t="shared" si="3"/>
        <v>0</v>
      </c>
      <c r="R25" s="194">
        <f t="shared" si="3"/>
        <v>0</v>
      </c>
      <c r="S25" s="194">
        <f t="shared" si="3"/>
        <v>0</v>
      </c>
      <c r="T25" s="194">
        <f t="shared" si="3"/>
        <v>0</v>
      </c>
      <c r="U25" s="194">
        <f t="shared" si="3"/>
        <v>0</v>
      </c>
      <c r="V25" s="194">
        <f t="shared" si="3"/>
        <v>0</v>
      </c>
      <c r="W25" s="194">
        <f t="shared" si="3"/>
        <v>0</v>
      </c>
      <c r="X25" s="194">
        <f t="shared" si="3"/>
        <v>0</v>
      </c>
      <c r="Y25" s="194">
        <f t="shared" si="3"/>
        <v>0</v>
      </c>
      <c r="Z25" s="194">
        <f t="shared" si="3"/>
        <v>0</v>
      </c>
      <c r="AA25" s="194">
        <f t="shared" si="3"/>
        <v>0</v>
      </c>
      <c r="AB25" s="194">
        <f t="shared" si="3"/>
        <v>0</v>
      </c>
      <c r="AC25" s="194">
        <f t="shared" si="3"/>
        <v>0</v>
      </c>
      <c r="AD25" s="194">
        <f t="shared" si="3"/>
        <v>0</v>
      </c>
      <c r="AE25" s="194">
        <f t="shared" si="3"/>
        <v>0</v>
      </c>
      <c r="AF25" s="194">
        <f t="shared" si="3"/>
        <v>0</v>
      </c>
      <c r="AG25" s="194">
        <f t="shared" si="3"/>
        <v>0</v>
      </c>
      <c r="AH25" s="194">
        <f t="shared" si="3"/>
        <v>0</v>
      </c>
      <c r="AI25" s="194">
        <f t="shared" si="3"/>
        <v>0</v>
      </c>
      <c r="AJ25" s="194" t="str">
        <f t="shared" si="3"/>
        <v/>
      </c>
      <c r="AK25" s="194" t="str">
        <f t="shared" si="3"/>
        <v/>
      </c>
      <c r="AL25" s="194" t="str">
        <f t="shared" si="3"/>
        <v/>
      </c>
      <c r="AM25" s="194" t="str">
        <f t="shared" si="3"/>
        <v/>
      </c>
      <c r="AN25" s="194" t="str">
        <f t="shared" si="3"/>
        <v/>
      </c>
      <c r="AO25" s="194" t="str">
        <f t="shared" si="3"/>
        <v/>
      </c>
      <c r="AP25" s="194" t="str">
        <f t="shared" si="3"/>
        <v/>
      </c>
    </row>
    <row r="26" spans="1:42" s="140" customFormat="1" x14ac:dyDescent="0.2"/>
    <row r="27" spans="1:42" s="140" customFormat="1" x14ac:dyDescent="0.2"/>
    <row r="28" spans="1:42" s="140" customFormat="1" x14ac:dyDescent="0.2"/>
    <row r="29" spans="1:42" s="140" customFormat="1" x14ac:dyDescent="0.2"/>
    <row r="30" spans="1:42" s="140" customFormat="1" x14ac:dyDescent="0.2"/>
    <row r="31" spans="1:42" s="140" customFormat="1" x14ac:dyDescent="0.2"/>
    <row r="32" spans="1:42" s="140" customFormat="1" x14ac:dyDescent="0.2"/>
    <row r="33" s="140" customFormat="1" x14ac:dyDescent="0.2"/>
    <row r="34" s="140" customFormat="1" x14ac:dyDescent="0.2"/>
    <row r="35" s="140" customFormat="1" x14ac:dyDescent="0.2"/>
    <row r="36" s="140" customFormat="1" x14ac:dyDescent="0.2"/>
    <row r="37" s="140" customFormat="1" x14ac:dyDescent="0.2"/>
    <row r="38" s="140" customFormat="1" x14ac:dyDescent="0.2"/>
    <row r="39" s="140" customFormat="1" x14ac:dyDescent="0.2"/>
    <row r="40" s="140" customFormat="1" x14ac:dyDescent="0.2"/>
    <row r="41" s="140" customFormat="1" x14ac:dyDescent="0.2"/>
    <row r="42" s="140" customFormat="1" x14ac:dyDescent="0.2"/>
    <row r="43" s="140" customFormat="1" x14ac:dyDescent="0.2"/>
    <row r="44" s="140" customFormat="1" x14ac:dyDescent="0.2"/>
    <row r="45" s="140" customFormat="1" x14ac:dyDescent="0.2"/>
  </sheetData>
  <sheetProtection algorithmName="SHA-512" hashValue="a8nXRkMzSj+zSXjcO+JEkVsPq2gDLdvQ02X2OkpamXDL9pkP6PZdGn9osLa2HklF+8u53T5RY9kTHfchvUspWg==" saltValue="c0RO0U54IlhKmFV0AE5VAg==" spinCount="100000" sheet="1" objects="1" scenarios="1"/>
  <customSheetViews>
    <customSheetView guid="{DB7D8600-7BA7-4CE3-9713-A1F8E1674C32}" scale="85" showGridLines="0" fitToPage="1">
      <pageMargins left="0.70866141732283472" right="0.70866141732283472" top="0.78740157480314965" bottom="0.78740157480314965" header="0.31496062992125984" footer="0.31496062992125984"/>
      <pageSetup paperSize="9" scale="20" orientation="portrait" r:id="rId1"/>
      <headerFooter>
        <oddHeader>&amp;RPríloha č. 3 Metodiky pre vypracovanie finančnej analýzy projektu 
Finančná Analýza</oddHeader>
      </headerFooter>
    </customSheetView>
  </customSheetViews>
  <mergeCells count="2">
    <mergeCell ref="A14:B14"/>
    <mergeCell ref="A25:B25"/>
  </mergeCells>
  <phoneticPr fontId="0" type="noConversion"/>
  <conditionalFormatting sqref="C8:AP13">
    <cfRule type="expression" dxfId="0" priority="1">
      <formula>C$4=""</formula>
    </cfRule>
  </conditionalFormatting>
  <pageMargins left="0.70866141732283472" right="0.70866141732283472" top="0.78740157480314965" bottom="0.78740157480314965" header="0.31496062992125984" footer="0.31496062992125984"/>
  <pageSetup paperSize="9" scale="20" orientation="portrait" r:id="rId2"/>
  <headerFooter>
    <oddHeader>&amp;RPríloha č. 3 Metodiky pre vypracovanie finančnej analýzy projektu 
Finančná Analýza</oddHeader>
  </headerFooter>
  <drawing r:id="rId3"/>
  <legacyDrawing r:id="rId4"/>
  <mc:AlternateContent xmlns:mc="http://schemas.openxmlformats.org/markup-compatibility/2006">
    <mc:Choice Requires="x14">
      <controls>
        <mc:AlternateContent xmlns:mc="http://schemas.openxmlformats.org/markup-compatibility/2006">
          <mc:Choice Requires="x14">
            <control shapeId="3077" r:id="rId5" name="Option Button 5">
              <controlPr defaultSize="0" autoFill="0" autoLine="0" autoPict="0">
                <anchor moveWithCells="1">
                  <from>
                    <xdr:col>2</xdr:col>
                    <xdr:colOff>628650</xdr:colOff>
                    <xdr:row>0</xdr:row>
                    <xdr:rowOff>9525</xdr:rowOff>
                  </from>
                  <to>
                    <xdr:col>6</xdr:col>
                    <xdr:colOff>38100</xdr:colOff>
                    <xdr:row>1</xdr:row>
                    <xdr:rowOff>19050</xdr:rowOff>
                  </to>
                </anchor>
              </controlPr>
            </control>
          </mc:Choice>
        </mc:AlternateContent>
        <mc:AlternateContent xmlns:mc="http://schemas.openxmlformats.org/markup-compatibility/2006">
          <mc:Choice Requires="x14">
            <control shapeId="3078" r:id="rId6" name="Option Button 6">
              <controlPr defaultSize="0" autoFill="0" autoLine="0" autoPict="0">
                <anchor moveWithCells="1">
                  <from>
                    <xdr:col>6</xdr:col>
                    <xdr:colOff>9525</xdr:colOff>
                    <xdr:row>0</xdr:row>
                    <xdr:rowOff>9525</xdr:rowOff>
                  </from>
                  <to>
                    <xdr:col>8</xdr:col>
                    <xdr:colOff>314325</xdr:colOff>
                    <xdr:row>1</xdr:row>
                    <xdr:rowOff>19050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8">
    <pageSetUpPr fitToPage="1"/>
  </sheetPr>
  <dimension ref="A1:AP56"/>
  <sheetViews>
    <sheetView showGridLines="0" topLeftCell="A35" zoomScale="80" zoomScaleNormal="80" workbookViewId="0">
      <selection activeCell="K71" sqref="K71"/>
    </sheetView>
  </sheetViews>
  <sheetFormatPr defaultColWidth="9.140625" defaultRowHeight="12.75" x14ac:dyDescent="0.2"/>
  <cols>
    <col min="1" max="1" width="1.140625" style="140" customWidth="1"/>
    <col min="2" max="2" width="30.5703125" style="140" customWidth="1"/>
    <col min="3" max="3" width="12.140625" style="140" customWidth="1"/>
    <col min="4" max="12" width="15.5703125" style="140" bestFit="1" customWidth="1"/>
    <col min="13" max="22" width="10.7109375" style="140" bestFit="1" customWidth="1"/>
    <col min="23" max="16384" width="9.140625" style="140"/>
  </cols>
  <sheetData>
    <row r="1" spans="2:42" s="142" customFormat="1" hidden="1" x14ac:dyDescent="0.2">
      <c r="B1" s="141" t="s">
        <v>166</v>
      </c>
    </row>
    <row r="2" spans="2:42" s="142" customFormat="1" hidden="1" x14ac:dyDescent="0.2"/>
    <row r="3" spans="2:42" s="142" customFormat="1" hidden="1" x14ac:dyDescent="0.2">
      <c r="B3" s="143" t="s">
        <v>100</v>
      </c>
      <c r="C3" s="143" t="s">
        <v>106</v>
      </c>
      <c r="J3" s="142" t="s">
        <v>108</v>
      </c>
    </row>
    <row r="4" spans="2:42" s="142" customFormat="1" hidden="1" x14ac:dyDescent="0.2">
      <c r="B4" s="144">
        <f>SUM('Peňažné toky projektu'!B46:AE46)</f>
        <v>0</v>
      </c>
      <c r="C4" s="143" t="b">
        <f>AND(B4&lt;&gt;0)</f>
        <v>0</v>
      </c>
      <c r="J4" s="143" t="b">
        <f>AND(COUNTIF(F20:AF20,"&lt;0")&lt;=0)</f>
        <v>1</v>
      </c>
      <c r="L4" s="142" t="s">
        <v>107</v>
      </c>
    </row>
    <row r="5" spans="2:42" s="142" customFormat="1" hidden="1" x14ac:dyDescent="0.2">
      <c r="B5" s="143"/>
      <c r="C5" s="143"/>
    </row>
    <row r="6" spans="2:42" s="142" customFormat="1" hidden="1" x14ac:dyDescent="0.2">
      <c r="B6" s="143" t="s">
        <v>91</v>
      </c>
      <c r="C6" s="143" t="s">
        <v>105</v>
      </c>
      <c r="J6" s="142" t="s">
        <v>109</v>
      </c>
    </row>
    <row r="7" spans="2:42" s="142" customFormat="1" hidden="1" x14ac:dyDescent="0.2">
      <c r="B7" s="144">
        <f>SUM(Úver!B8:AE8)</f>
        <v>0</v>
      </c>
      <c r="C7" s="143" t="b">
        <f>OR(B7&gt;0,B10&gt;0)</f>
        <v>0</v>
      </c>
      <c r="J7" s="143" t="b">
        <f>AND(COUNTIF(C24:AF24,"&lt;0")&lt;=0)</f>
        <v>1</v>
      </c>
    </row>
    <row r="8" spans="2:42" s="142" customFormat="1" hidden="1" x14ac:dyDescent="0.2">
      <c r="B8" s="143"/>
      <c r="C8" s="143"/>
    </row>
    <row r="9" spans="2:42" s="142" customFormat="1" hidden="1" x14ac:dyDescent="0.2">
      <c r="B9" s="143" t="s">
        <v>101</v>
      </c>
      <c r="C9" s="143" t="s">
        <v>104</v>
      </c>
    </row>
    <row r="10" spans="2:42" s="142" customFormat="1" hidden="1" x14ac:dyDescent="0.2">
      <c r="B10" s="144">
        <f>SUM(Úver!B11:AE11)</f>
        <v>0</v>
      </c>
      <c r="C10" s="143" t="b">
        <f>AND(B7=B10)</f>
        <v>1</v>
      </c>
    </row>
    <row r="11" spans="2:42" s="142" customFormat="1" hidden="1" x14ac:dyDescent="0.2">
      <c r="B11" s="143"/>
      <c r="C11" s="143"/>
    </row>
    <row r="12" spans="2:42" s="142" customFormat="1" hidden="1" x14ac:dyDescent="0.2">
      <c r="B12" s="143" t="s">
        <v>102</v>
      </c>
      <c r="C12" s="143" t="s">
        <v>135</v>
      </c>
      <c r="D12" s="143"/>
      <c r="E12" s="143"/>
      <c r="F12" s="143"/>
    </row>
    <row r="13" spans="2:42" s="142" customFormat="1" hidden="1" x14ac:dyDescent="0.2">
      <c r="B13" s="254">
        <f>'Investičné výdavky'!B85:C85</f>
        <v>0</v>
      </c>
      <c r="C13" s="143" t="b">
        <f>AND(B7&gt;=B13)</f>
        <v>1</v>
      </c>
    </row>
    <row r="14" spans="2:42" s="142" customFormat="1" hidden="1" x14ac:dyDescent="0.2"/>
    <row r="15" spans="2:42" s="142" customFormat="1" hidden="1" x14ac:dyDescent="0.2"/>
    <row r="16" spans="2:42" s="142" customFormat="1" hidden="1" x14ac:dyDescent="0.2">
      <c r="B16" s="142" t="s">
        <v>212</v>
      </c>
      <c r="C16" s="255">
        <f>'Peňažné toky projektu'!$B$18</f>
        <v>2015</v>
      </c>
      <c r="D16" s="255">
        <f>C16+1</f>
        <v>2016</v>
      </c>
      <c r="E16" s="255">
        <f t="shared" ref="E16:M16" si="0">D16+1</f>
        <v>2017</v>
      </c>
      <c r="F16" s="255">
        <f t="shared" si="0"/>
        <v>2018</v>
      </c>
      <c r="G16" s="255">
        <f t="shared" si="0"/>
        <v>2019</v>
      </c>
      <c r="H16" s="255">
        <f t="shared" si="0"/>
        <v>2020</v>
      </c>
      <c r="I16" s="255">
        <f t="shared" si="0"/>
        <v>2021</v>
      </c>
      <c r="J16" s="255">
        <f t="shared" si="0"/>
        <v>2022</v>
      </c>
      <c r="K16" s="255">
        <f t="shared" si="0"/>
        <v>2023</v>
      </c>
      <c r="L16" s="255">
        <f t="shared" si="0"/>
        <v>2024</v>
      </c>
      <c r="M16" s="255">
        <f t="shared" si="0"/>
        <v>2025</v>
      </c>
      <c r="N16" s="255">
        <f t="shared" ref="N16" si="1">M16+1</f>
        <v>2026</v>
      </c>
      <c r="O16" s="255">
        <f t="shared" ref="O16" si="2">N16+1</f>
        <v>2027</v>
      </c>
      <c r="P16" s="255">
        <f t="shared" ref="P16" si="3">O16+1</f>
        <v>2028</v>
      </c>
      <c r="Q16" s="255">
        <f t="shared" ref="Q16" si="4">P16+1</f>
        <v>2029</v>
      </c>
      <c r="R16" s="255">
        <f t="shared" ref="R16" si="5">Q16+1</f>
        <v>2030</v>
      </c>
      <c r="S16" s="255">
        <f t="shared" ref="S16" si="6">R16+1</f>
        <v>2031</v>
      </c>
      <c r="T16" s="255">
        <f t="shared" ref="T16" si="7">S16+1</f>
        <v>2032</v>
      </c>
      <c r="U16" s="255">
        <f t="shared" ref="U16" si="8">T16+1</f>
        <v>2033</v>
      </c>
      <c r="V16" s="255">
        <f t="shared" ref="V16" si="9">U16+1</f>
        <v>2034</v>
      </c>
      <c r="W16" s="255">
        <f t="shared" ref="W16" si="10">V16+1</f>
        <v>2035</v>
      </c>
      <c r="X16" s="255">
        <f t="shared" ref="X16" si="11">W16+1</f>
        <v>2036</v>
      </c>
      <c r="Y16" s="255">
        <f t="shared" ref="Y16" si="12">X16+1</f>
        <v>2037</v>
      </c>
      <c r="Z16" s="255">
        <f t="shared" ref="Z16" si="13">Y16+1</f>
        <v>2038</v>
      </c>
      <c r="AA16" s="255">
        <f t="shared" ref="AA16" si="14">Z16+1</f>
        <v>2039</v>
      </c>
      <c r="AB16" s="255">
        <f t="shared" ref="AB16" si="15">AA16+1</f>
        <v>2040</v>
      </c>
      <c r="AC16" s="255">
        <f t="shared" ref="AC16" si="16">AB16+1</f>
        <v>2041</v>
      </c>
      <c r="AD16" s="255">
        <f t="shared" ref="AD16" si="17">AC16+1</f>
        <v>2042</v>
      </c>
      <c r="AE16" s="255">
        <f t="shared" ref="AE16" si="18">AD16+1</f>
        <v>2043</v>
      </c>
      <c r="AF16" s="255">
        <f t="shared" ref="AF16" si="19">AE16+1</f>
        <v>2044</v>
      </c>
      <c r="AG16" s="255">
        <f t="shared" ref="AG16" si="20">AF16+1</f>
        <v>2045</v>
      </c>
      <c r="AH16" s="255">
        <f t="shared" ref="AH16" si="21">AG16+1</f>
        <v>2046</v>
      </c>
      <c r="AI16" s="255">
        <f t="shared" ref="AI16" si="22">AH16+1</f>
        <v>2047</v>
      </c>
      <c r="AJ16" s="255">
        <f t="shared" ref="AJ16" si="23">AI16+1</f>
        <v>2048</v>
      </c>
      <c r="AK16" s="255">
        <f t="shared" ref="AK16" si="24">AJ16+1</f>
        <v>2049</v>
      </c>
      <c r="AL16" s="255">
        <f t="shared" ref="AL16" si="25">AK16+1</f>
        <v>2050</v>
      </c>
      <c r="AM16" s="255">
        <f t="shared" ref="AM16" si="26">AL16+1</f>
        <v>2051</v>
      </c>
      <c r="AN16" s="255">
        <f t="shared" ref="AN16" si="27">AM16+1</f>
        <v>2052</v>
      </c>
      <c r="AO16" s="255">
        <f t="shared" ref="AO16:AP16" si="28">AN16+1</f>
        <v>2053</v>
      </c>
      <c r="AP16" s="255">
        <f t="shared" si="28"/>
        <v>2054</v>
      </c>
    </row>
    <row r="17" spans="2:42" s="142" customFormat="1" hidden="1" x14ac:dyDescent="0.2">
      <c r="B17" s="69" t="s">
        <v>70</v>
      </c>
      <c r="C17" s="54">
        <f>'Peňažné toky projektu'!B22</f>
        <v>0</v>
      </c>
      <c r="D17" s="54">
        <f>'Peňažné toky projektu'!C22</f>
        <v>0</v>
      </c>
      <c r="E17" s="54">
        <f>'Peňažné toky projektu'!D22</f>
        <v>0</v>
      </c>
      <c r="F17" s="54">
        <f>'Peňažné toky projektu'!E22</f>
        <v>0</v>
      </c>
      <c r="G17" s="54">
        <f>'Peňažné toky projektu'!F22</f>
        <v>0</v>
      </c>
      <c r="H17" s="54">
        <f>'Peňažné toky projektu'!G22</f>
        <v>0</v>
      </c>
      <c r="I17" s="54">
        <f>'Peňažné toky projektu'!H22</f>
        <v>0</v>
      </c>
      <c r="J17" s="54">
        <f>'Peňažné toky projektu'!I22</f>
        <v>0</v>
      </c>
      <c r="K17" s="54">
        <f>'Peňažné toky projektu'!J22</f>
        <v>0</v>
      </c>
      <c r="L17" s="54">
        <f>'Peňažné toky projektu'!K22</f>
        <v>0</v>
      </c>
      <c r="M17" s="54">
        <f>'Peňažné toky projektu'!L22</f>
        <v>0</v>
      </c>
      <c r="N17" s="54">
        <f>'Peňažné toky projektu'!M22</f>
        <v>0</v>
      </c>
      <c r="O17" s="54">
        <f>'Peňažné toky projektu'!N22</f>
        <v>0</v>
      </c>
      <c r="P17" s="54">
        <f>'Peňažné toky projektu'!O22</f>
        <v>0</v>
      </c>
      <c r="Q17" s="54">
        <f>'Peňažné toky projektu'!P22</f>
        <v>0</v>
      </c>
      <c r="R17" s="54">
        <f>'Peňažné toky projektu'!Q22</f>
        <v>0</v>
      </c>
      <c r="S17" s="54">
        <f>'Peňažné toky projektu'!R22</f>
        <v>0</v>
      </c>
      <c r="T17" s="54">
        <f>'Peňažné toky projektu'!S22</f>
        <v>0</v>
      </c>
      <c r="U17" s="54">
        <f>'Peňažné toky projektu'!T22</f>
        <v>0</v>
      </c>
      <c r="V17" s="54">
        <f>'Peňažné toky projektu'!U22</f>
        <v>0</v>
      </c>
      <c r="W17" s="54">
        <f>'Peňažné toky projektu'!V22</f>
        <v>0</v>
      </c>
      <c r="X17" s="54">
        <f>'Peňažné toky projektu'!W22</f>
        <v>0</v>
      </c>
      <c r="Y17" s="54">
        <f>'Peňažné toky projektu'!X22</f>
        <v>0</v>
      </c>
      <c r="Z17" s="54">
        <f>'Peňažné toky projektu'!Y22</f>
        <v>0</v>
      </c>
      <c r="AA17" s="54">
        <f>'Peňažné toky projektu'!Z22</f>
        <v>0</v>
      </c>
      <c r="AB17" s="54">
        <f>'Peňažné toky projektu'!AA22</f>
        <v>0</v>
      </c>
      <c r="AC17" s="54">
        <f>'Peňažné toky projektu'!AB22</f>
        <v>0</v>
      </c>
      <c r="AD17" s="54">
        <f>'Peňažné toky projektu'!AC22</f>
        <v>0</v>
      </c>
      <c r="AE17" s="54">
        <f>'Peňažné toky projektu'!AD22</f>
        <v>0</v>
      </c>
      <c r="AF17" s="54">
        <f>'Peňažné toky projektu'!AE22</f>
        <v>0</v>
      </c>
      <c r="AG17" s="54">
        <f>'Peňažné toky projektu'!AF22</f>
        <v>0</v>
      </c>
      <c r="AH17" s="54">
        <f>'Peňažné toky projektu'!AG22</f>
        <v>0</v>
      </c>
      <c r="AI17" s="54">
        <f>'Peňažné toky projektu'!AH22</f>
        <v>0</v>
      </c>
      <c r="AJ17" s="54" t="str">
        <f>'Peňažné toky projektu'!AI22</f>
        <v/>
      </c>
      <c r="AK17" s="54" t="str">
        <f>'Peňažné toky projektu'!AJ22</f>
        <v/>
      </c>
      <c r="AL17" s="54" t="str">
        <f>'Peňažné toky projektu'!AK22</f>
        <v/>
      </c>
      <c r="AM17" s="54" t="str">
        <f>'Peňažné toky projektu'!AL22</f>
        <v/>
      </c>
      <c r="AN17" s="54" t="str">
        <f>'Peňažné toky projektu'!AM22</f>
        <v/>
      </c>
      <c r="AO17" s="54" t="str">
        <f>'Peňažné toky projektu'!AN22</f>
        <v/>
      </c>
      <c r="AP17" s="54" t="str">
        <f>'Peňažné toky projektu'!AO22</f>
        <v/>
      </c>
    </row>
    <row r="18" spans="2:42" s="142" customFormat="1" hidden="1" x14ac:dyDescent="0.2">
      <c r="B18" s="69" t="s">
        <v>71</v>
      </c>
      <c r="C18" s="54">
        <f>'Peňažné toky projektu'!B28</f>
        <v>0</v>
      </c>
      <c r="D18" s="54">
        <f>'Peňažné toky projektu'!C28</f>
        <v>0</v>
      </c>
      <c r="E18" s="54">
        <f>'Peňažné toky projektu'!D28</f>
        <v>0</v>
      </c>
      <c r="F18" s="54">
        <f>'Peňažné toky projektu'!E28</f>
        <v>0</v>
      </c>
      <c r="G18" s="54">
        <f>'Peňažné toky projektu'!F28</f>
        <v>0</v>
      </c>
      <c r="H18" s="54">
        <f>'Peňažné toky projektu'!G28</f>
        <v>0</v>
      </c>
      <c r="I18" s="54">
        <f>'Peňažné toky projektu'!H28</f>
        <v>0</v>
      </c>
      <c r="J18" s="54">
        <f>'Peňažné toky projektu'!I28</f>
        <v>0</v>
      </c>
      <c r="K18" s="54">
        <f>'Peňažné toky projektu'!J28</f>
        <v>0</v>
      </c>
      <c r="L18" s="54">
        <f>'Peňažné toky projektu'!K28</f>
        <v>0</v>
      </c>
      <c r="M18" s="54">
        <f>'Peňažné toky projektu'!L28</f>
        <v>0</v>
      </c>
      <c r="N18" s="54">
        <f>'Peňažné toky projektu'!M28</f>
        <v>0</v>
      </c>
      <c r="O18" s="54">
        <f>'Peňažné toky projektu'!N28</f>
        <v>0</v>
      </c>
      <c r="P18" s="54">
        <f>'Peňažné toky projektu'!O28</f>
        <v>0</v>
      </c>
      <c r="Q18" s="54">
        <f>'Peňažné toky projektu'!P28</f>
        <v>0</v>
      </c>
      <c r="R18" s="54">
        <f>'Peňažné toky projektu'!Q28</f>
        <v>0</v>
      </c>
      <c r="S18" s="54">
        <f>'Peňažné toky projektu'!R28</f>
        <v>0</v>
      </c>
      <c r="T18" s="54">
        <f>'Peňažné toky projektu'!S28</f>
        <v>0</v>
      </c>
      <c r="U18" s="54">
        <f>'Peňažné toky projektu'!T28</f>
        <v>0</v>
      </c>
      <c r="V18" s="54">
        <f>'Peňažné toky projektu'!U28</f>
        <v>0</v>
      </c>
      <c r="W18" s="54">
        <f>'Peňažné toky projektu'!V28</f>
        <v>0</v>
      </c>
      <c r="X18" s="54">
        <f>'Peňažné toky projektu'!W28</f>
        <v>0</v>
      </c>
      <c r="Y18" s="54">
        <f>'Peňažné toky projektu'!X28</f>
        <v>0</v>
      </c>
      <c r="Z18" s="54">
        <f>'Peňažné toky projektu'!Y28</f>
        <v>0</v>
      </c>
      <c r="AA18" s="54">
        <f>'Peňažné toky projektu'!Z28</f>
        <v>0</v>
      </c>
      <c r="AB18" s="54">
        <f>'Peňažné toky projektu'!AA28</f>
        <v>0</v>
      </c>
      <c r="AC18" s="54">
        <f>'Peňažné toky projektu'!AB28</f>
        <v>0</v>
      </c>
      <c r="AD18" s="54">
        <f>'Peňažné toky projektu'!AC28</f>
        <v>0</v>
      </c>
      <c r="AE18" s="54">
        <f>'Peňažné toky projektu'!AD28</f>
        <v>0</v>
      </c>
      <c r="AF18" s="54">
        <f>'Peňažné toky projektu'!AE28</f>
        <v>0</v>
      </c>
      <c r="AG18" s="54">
        <f>'Peňažné toky projektu'!AF28</f>
        <v>0</v>
      </c>
      <c r="AH18" s="54">
        <f>'Peňažné toky projektu'!AG28</f>
        <v>0</v>
      </c>
      <c r="AI18" s="54">
        <f>'Peňažné toky projektu'!AH28</f>
        <v>0</v>
      </c>
      <c r="AJ18" s="54" t="str">
        <f>'Peňažné toky projektu'!AI28</f>
        <v/>
      </c>
      <c r="AK18" s="54" t="str">
        <f>'Peňažné toky projektu'!AJ28</f>
        <v/>
      </c>
      <c r="AL18" s="54" t="str">
        <f>'Peňažné toky projektu'!AK28</f>
        <v/>
      </c>
      <c r="AM18" s="54" t="str">
        <f>'Peňažné toky projektu'!AL28</f>
        <v/>
      </c>
      <c r="AN18" s="54" t="str">
        <f>'Peňažné toky projektu'!AM28</f>
        <v/>
      </c>
      <c r="AO18" s="54" t="str">
        <f>'Peňažné toky projektu'!AN28</f>
        <v/>
      </c>
      <c r="AP18" s="54" t="str">
        <f>'Peňažné toky projektu'!AO28</f>
        <v/>
      </c>
    </row>
    <row r="19" spans="2:42" s="142" customFormat="1" hidden="1" x14ac:dyDescent="0.2">
      <c r="B19" s="69"/>
      <c r="C19" s="54"/>
      <c r="D19" s="54"/>
      <c r="E19" s="54"/>
      <c r="F19" s="54"/>
      <c r="G19" s="54"/>
      <c r="H19" s="54"/>
      <c r="I19" s="54"/>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4"/>
      <c r="AI19" s="54"/>
      <c r="AJ19" s="54"/>
      <c r="AK19" s="54"/>
      <c r="AL19" s="54"/>
      <c r="AM19" s="54"/>
      <c r="AN19" s="54"/>
      <c r="AO19" s="54"/>
      <c r="AP19" s="54"/>
    </row>
    <row r="20" spans="2:42" s="142" customFormat="1" hidden="1" x14ac:dyDescent="0.2">
      <c r="B20" s="69" t="s">
        <v>103</v>
      </c>
      <c r="C20" s="145">
        <f>C17-C18</f>
        <v>0</v>
      </c>
      <c r="D20" s="145">
        <f t="shared" ref="D20:M20" si="29">D17-D18</f>
        <v>0</v>
      </c>
      <c r="E20" s="145">
        <f t="shared" si="29"/>
        <v>0</v>
      </c>
      <c r="F20" s="145">
        <f t="shared" si="29"/>
        <v>0</v>
      </c>
      <c r="G20" s="145">
        <f t="shared" si="29"/>
        <v>0</v>
      </c>
      <c r="H20" s="145">
        <f t="shared" si="29"/>
        <v>0</v>
      </c>
      <c r="I20" s="145">
        <f t="shared" si="29"/>
        <v>0</v>
      </c>
      <c r="J20" s="145">
        <f t="shared" si="29"/>
        <v>0</v>
      </c>
      <c r="K20" s="145">
        <f t="shared" si="29"/>
        <v>0</v>
      </c>
      <c r="L20" s="145">
        <f t="shared" si="29"/>
        <v>0</v>
      </c>
      <c r="M20" s="145">
        <f t="shared" si="29"/>
        <v>0</v>
      </c>
      <c r="N20" s="145">
        <f t="shared" ref="N20:AM20" si="30">N17-N18</f>
        <v>0</v>
      </c>
      <c r="O20" s="145">
        <f t="shared" si="30"/>
        <v>0</v>
      </c>
      <c r="P20" s="145">
        <f t="shared" si="30"/>
        <v>0</v>
      </c>
      <c r="Q20" s="145">
        <f t="shared" si="30"/>
        <v>0</v>
      </c>
      <c r="R20" s="145">
        <f t="shared" si="30"/>
        <v>0</v>
      </c>
      <c r="S20" s="145">
        <f t="shared" si="30"/>
        <v>0</v>
      </c>
      <c r="T20" s="145">
        <f t="shared" si="30"/>
        <v>0</v>
      </c>
      <c r="U20" s="145">
        <f t="shared" si="30"/>
        <v>0</v>
      </c>
      <c r="V20" s="145">
        <f t="shared" si="30"/>
        <v>0</v>
      </c>
      <c r="W20" s="145">
        <f t="shared" si="30"/>
        <v>0</v>
      </c>
      <c r="X20" s="145">
        <f t="shared" si="30"/>
        <v>0</v>
      </c>
      <c r="Y20" s="145">
        <f t="shared" si="30"/>
        <v>0</v>
      </c>
      <c r="Z20" s="145">
        <f t="shared" si="30"/>
        <v>0</v>
      </c>
      <c r="AA20" s="145">
        <f t="shared" si="30"/>
        <v>0</v>
      </c>
      <c r="AB20" s="145">
        <f t="shared" si="30"/>
        <v>0</v>
      </c>
      <c r="AC20" s="145">
        <f t="shared" si="30"/>
        <v>0</v>
      </c>
      <c r="AD20" s="145">
        <f t="shared" si="30"/>
        <v>0</v>
      </c>
      <c r="AE20" s="145">
        <f t="shared" si="30"/>
        <v>0</v>
      </c>
      <c r="AF20" s="145">
        <f t="shared" si="30"/>
        <v>0</v>
      </c>
      <c r="AG20" s="145">
        <f t="shared" si="30"/>
        <v>0</v>
      </c>
      <c r="AH20" s="145">
        <f t="shared" si="30"/>
        <v>0</v>
      </c>
      <c r="AI20" s="145">
        <f t="shared" si="30"/>
        <v>0</v>
      </c>
      <c r="AJ20" s="145" t="e">
        <f t="shared" si="30"/>
        <v>#VALUE!</v>
      </c>
      <c r="AK20" s="145" t="e">
        <f t="shared" si="30"/>
        <v>#VALUE!</v>
      </c>
      <c r="AL20" s="145" t="e">
        <f t="shared" si="30"/>
        <v>#VALUE!</v>
      </c>
      <c r="AM20" s="145" t="e">
        <f t="shared" si="30"/>
        <v>#VALUE!</v>
      </c>
      <c r="AN20" s="145" t="e">
        <f t="shared" ref="AN20:AO20" si="31">AN17-AN18</f>
        <v>#VALUE!</v>
      </c>
      <c r="AO20" s="145" t="e">
        <f t="shared" si="31"/>
        <v>#VALUE!</v>
      </c>
      <c r="AP20" s="145" t="e">
        <f t="shared" ref="AP20" si="32">AP17-AP18</f>
        <v>#VALUE!</v>
      </c>
    </row>
    <row r="21" spans="2:42" s="142" customFormat="1" hidden="1" x14ac:dyDescent="0.2">
      <c r="B21" s="69" t="s">
        <v>6</v>
      </c>
      <c r="C21" s="69"/>
      <c r="D21" s="146" t="e">
        <f>D17/C17-1</f>
        <v>#DIV/0!</v>
      </c>
      <c r="E21" s="146" t="e">
        <f t="shared" ref="E21:M21" si="33">E17/D17-1</f>
        <v>#DIV/0!</v>
      </c>
      <c r="F21" s="146" t="e">
        <f t="shared" si="33"/>
        <v>#DIV/0!</v>
      </c>
      <c r="G21" s="146" t="e">
        <f t="shared" si="33"/>
        <v>#DIV/0!</v>
      </c>
      <c r="H21" s="146" t="e">
        <f t="shared" si="33"/>
        <v>#DIV/0!</v>
      </c>
      <c r="I21" s="146" t="e">
        <f t="shared" si="33"/>
        <v>#DIV/0!</v>
      </c>
      <c r="J21" s="146" t="e">
        <f t="shared" si="33"/>
        <v>#DIV/0!</v>
      </c>
      <c r="K21" s="146" t="e">
        <f t="shared" si="33"/>
        <v>#DIV/0!</v>
      </c>
      <c r="L21" s="146" t="e">
        <f t="shared" si="33"/>
        <v>#DIV/0!</v>
      </c>
      <c r="M21" s="146" t="e">
        <f t="shared" si="33"/>
        <v>#DIV/0!</v>
      </c>
      <c r="N21" s="146" t="e">
        <f t="shared" ref="N21:N22" si="34">N17/M17-1</f>
        <v>#DIV/0!</v>
      </c>
      <c r="O21" s="146" t="e">
        <f t="shared" ref="O21:O22" si="35">O17/N17-1</f>
        <v>#DIV/0!</v>
      </c>
      <c r="P21" s="146" t="e">
        <f t="shared" ref="P21:P22" si="36">P17/O17-1</f>
        <v>#DIV/0!</v>
      </c>
      <c r="Q21" s="146" t="e">
        <f t="shared" ref="Q21:Q22" si="37">Q17/P17-1</f>
        <v>#DIV/0!</v>
      </c>
      <c r="R21" s="146" t="e">
        <f t="shared" ref="R21:R22" si="38">R17/Q17-1</f>
        <v>#DIV/0!</v>
      </c>
      <c r="S21" s="146" t="e">
        <f t="shared" ref="S21:S22" si="39">S17/R17-1</f>
        <v>#DIV/0!</v>
      </c>
      <c r="T21" s="146" t="e">
        <f t="shared" ref="T21:T22" si="40">T17/S17-1</f>
        <v>#DIV/0!</v>
      </c>
      <c r="U21" s="146" t="e">
        <f t="shared" ref="U21:U22" si="41">U17/T17-1</f>
        <v>#DIV/0!</v>
      </c>
      <c r="V21" s="146" t="e">
        <f t="shared" ref="V21:V22" si="42">V17/U17-1</f>
        <v>#DIV/0!</v>
      </c>
      <c r="W21" s="146" t="e">
        <f t="shared" ref="W21:W22" si="43">W17/V17-1</f>
        <v>#DIV/0!</v>
      </c>
      <c r="X21" s="146" t="e">
        <f t="shared" ref="X21:X22" si="44">X17/W17-1</f>
        <v>#DIV/0!</v>
      </c>
      <c r="Y21" s="146" t="e">
        <f t="shared" ref="Y21:Y22" si="45">Y17/X17-1</f>
        <v>#DIV/0!</v>
      </c>
      <c r="Z21" s="146" t="e">
        <f t="shared" ref="Z21:Z22" si="46">Z17/Y17-1</f>
        <v>#DIV/0!</v>
      </c>
      <c r="AA21" s="146" t="e">
        <f t="shared" ref="AA21:AA22" si="47">AA17/Z17-1</f>
        <v>#DIV/0!</v>
      </c>
      <c r="AB21" s="146" t="e">
        <f t="shared" ref="AB21:AB22" si="48">AB17/AA17-1</f>
        <v>#DIV/0!</v>
      </c>
      <c r="AC21" s="146" t="e">
        <f t="shared" ref="AC21:AC22" si="49">AC17/AB17-1</f>
        <v>#DIV/0!</v>
      </c>
      <c r="AD21" s="146" t="e">
        <f t="shared" ref="AD21:AD22" si="50">AD17/AC17-1</f>
        <v>#DIV/0!</v>
      </c>
      <c r="AE21" s="146" t="e">
        <f t="shared" ref="AE21:AE22" si="51">AE17/AD17-1</f>
        <v>#DIV/0!</v>
      </c>
      <c r="AF21" s="146" t="e">
        <f t="shared" ref="AF21:AF22" si="52">AF17/AE17-1</f>
        <v>#DIV/0!</v>
      </c>
      <c r="AG21" s="146" t="e">
        <f t="shared" ref="AG21:AG22" si="53">AG17/AF17-1</f>
        <v>#DIV/0!</v>
      </c>
      <c r="AH21" s="146" t="e">
        <f t="shared" ref="AH21:AH22" si="54">AH17/AG17-1</f>
        <v>#DIV/0!</v>
      </c>
      <c r="AI21" s="146" t="e">
        <f t="shared" ref="AI21:AI22" si="55">AI17/AH17-1</f>
        <v>#DIV/0!</v>
      </c>
      <c r="AJ21" s="146" t="e">
        <f t="shared" ref="AJ21:AJ22" si="56">AJ17/AI17-1</f>
        <v>#VALUE!</v>
      </c>
      <c r="AK21" s="146" t="e">
        <f t="shared" ref="AK21:AK22" si="57">AK17/AJ17-1</f>
        <v>#VALUE!</v>
      </c>
      <c r="AL21" s="146" t="e">
        <f t="shared" ref="AL21:AL22" si="58">AL17/AK17-1</f>
        <v>#VALUE!</v>
      </c>
      <c r="AM21" s="146" t="e">
        <f t="shared" ref="AM21:AM22" si="59">AM17/AL17-1</f>
        <v>#VALUE!</v>
      </c>
      <c r="AN21" s="146" t="e">
        <f t="shared" ref="AN21:AN22" si="60">AN17/AM17-1</f>
        <v>#VALUE!</v>
      </c>
      <c r="AO21" s="146" t="e">
        <f t="shared" ref="AO21:AP22" si="61">AO17/AN17-1</f>
        <v>#VALUE!</v>
      </c>
      <c r="AP21" s="146" t="e">
        <f t="shared" si="61"/>
        <v>#VALUE!</v>
      </c>
    </row>
    <row r="22" spans="2:42" s="142" customFormat="1" hidden="1" x14ac:dyDescent="0.2">
      <c r="B22" s="69" t="s">
        <v>5</v>
      </c>
      <c r="C22" s="69"/>
      <c r="D22" s="146" t="e">
        <f>D18/C18-1</f>
        <v>#DIV/0!</v>
      </c>
      <c r="E22" s="146" t="e">
        <f t="shared" ref="E22:M22" si="62">E18/D18-1</f>
        <v>#DIV/0!</v>
      </c>
      <c r="F22" s="146" t="e">
        <f t="shared" si="62"/>
        <v>#DIV/0!</v>
      </c>
      <c r="G22" s="146" t="e">
        <f t="shared" si="62"/>
        <v>#DIV/0!</v>
      </c>
      <c r="H22" s="146" t="e">
        <f t="shared" si="62"/>
        <v>#DIV/0!</v>
      </c>
      <c r="I22" s="146" t="e">
        <f t="shared" si="62"/>
        <v>#DIV/0!</v>
      </c>
      <c r="J22" s="146" t="e">
        <f t="shared" si="62"/>
        <v>#DIV/0!</v>
      </c>
      <c r="K22" s="146" t="e">
        <f t="shared" si="62"/>
        <v>#DIV/0!</v>
      </c>
      <c r="L22" s="146" t="e">
        <f t="shared" si="62"/>
        <v>#DIV/0!</v>
      </c>
      <c r="M22" s="146" t="e">
        <f t="shared" si="62"/>
        <v>#DIV/0!</v>
      </c>
      <c r="N22" s="146" t="e">
        <f t="shared" si="34"/>
        <v>#DIV/0!</v>
      </c>
      <c r="O22" s="146" t="e">
        <f t="shared" si="35"/>
        <v>#DIV/0!</v>
      </c>
      <c r="P22" s="146" t="e">
        <f t="shared" si="36"/>
        <v>#DIV/0!</v>
      </c>
      <c r="Q22" s="146" t="e">
        <f t="shared" si="37"/>
        <v>#DIV/0!</v>
      </c>
      <c r="R22" s="146" t="e">
        <f t="shared" si="38"/>
        <v>#DIV/0!</v>
      </c>
      <c r="S22" s="146" t="e">
        <f t="shared" si="39"/>
        <v>#DIV/0!</v>
      </c>
      <c r="T22" s="146" t="e">
        <f t="shared" si="40"/>
        <v>#DIV/0!</v>
      </c>
      <c r="U22" s="146" t="e">
        <f t="shared" si="41"/>
        <v>#DIV/0!</v>
      </c>
      <c r="V22" s="146" t="e">
        <f t="shared" si="42"/>
        <v>#DIV/0!</v>
      </c>
      <c r="W22" s="146" t="e">
        <f t="shared" si="43"/>
        <v>#DIV/0!</v>
      </c>
      <c r="X22" s="146" t="e">
        <f t="shared" si="44"/>
        <v>#DIV/0!</v>
      </c>
      <c r="Y22" s="146" t="e">
        <f t="shared" si="45"/>
        <v>#DIV/0!</v>
      </c>
      <c r="Z22" s="146" t="e">
        <f t="shared" si="46"/>
        <v>#DIV/0!</v>
      </c>
      <c r="AA22" s="146" t="e">
        <f t="shared" si="47"/>
        <v>#DIV/0!</v>
      </c>
      <c r="AB22" s="146" t="e">
        <f t="shared" si="48"/>
        <v>#DIV/0!</v>
      </c>
      <c r="AC22" s="146" t="e">
        <f t="shared" si="49"/>
        <v>#DIV/0!</v>
      </c>
      <c r="AD22" s="146" t="e">
        <f t="shared" si="50"/>
        <v>#DIV/0!</v>
      </c>
      <c r="AE22" s="146" t="e">
        <f t="shared" si="51"/>
        <v>#DIV/0!</v>
      </c>
      <c r="AF22" s="146" t="e">
        <f t="shared" si="52"/>
        <v>#DIV/0!</v>
      </c>
      <c r="AG22" s="146" t="e">
        <f t="shared" si="53"/>
        <v>#DIV/0!</v>
      </c>
      <c r="AH22" s="146" t="e">
        <f t="shared" si="54"/>
        <v>#DIV/0!</v>
      </c>
      <c r="AI22" s="146" t="e">
        <f t="shared" si="55"/>
        <v>#DIV/0!</v>
      </c>
      <c r="AJ22" s="146" t="e">
        <f t="shared" si="56"/>
        <v>#VALUE!</v>
      </c>
      <c r="AK22" s="146" t="e">
        <f t="shared" si="57"/>
        <v>#VALUE!</v>
      </c>
      <c r="AL22" s="146" t="e">
        <f t="shared" si="58"/>
        <v>#VALUE!</v>
      </c>
      <c r="AM22" s="146" t="e">
        <f t="shared" si="59"/>
        <v>#VALUE!</v>
      </c>
      <c r="AN22" s="146" t="e">
        <f t="shared" si="60"/>
        <v>#VALUE!</v>
      </c>
      <c r="AO22" s="146" t="e">
        <f t="shared" si="61"/>
        <v>#VALUE!</v>
      </c>
      <c r="AP22" s="146" t="e">
        <f t="shared" si="61"/>
        <v>#VALUE!</v>
      </c>
    </row>
    <row r="23" spans="2:42" s="142" customFormat="1" hidden="1" x14ac:dyDescent="0.2"/>
    <row r="24" spans="2:42" s="142" customFormat="1" hidden="1" x14ac:dyDescent="0.2">
      <c r="B24" s="69" t="s">
        <v>179</v>
      </c>
      <c r="C24" s="145">
        <f>'Peňažné toky projektu'!B36</f>
        <v>0</v>
      </c>
      <c r="D24" s="145">
        <f>'Peňažné toky projektu'!C36</f>
        <v>0</v>
      </c>
      <c r="E24" s="145">
        <f>'Peňažné toky projektu'!D36</f>
        <v>0</v>
      </c>
      <c r="F24" s="145">
        <f>'Peňažné toky projektu'!E36</f>
        <v>0</v>
      </c>
      <c r="G24" s="145">
        <f>'Peňažné toky projektu'!F36</f>
        <v>0</v>
      </c>
      <c r="H24" s="145">
        <f>'Peňažné toky projektu'!G36</f>
        <v>0</v>
      </c>
      <c r="I24" s="145">
        <f>'Peňažné toky projektu'!H36</f>
        <v>0</v>
      </c>
      <c r="J24" s="145">
        <f>'Peňažné toky projektu'!I36</f>
        <v>0</v>
      </c>
      <c r="K24" s="145">
        <f>'Peňažné toky projektu'!J36</f>
        <v>0</v>
      </c>
      <c r="L24" s="145">
        <f>'Peňažné toky projektu'!K36</f>
        <v>0</v>
      </c>
      <c r="M24" s="145">
        <f>'Peňažné toky projektu'!L36</f>
        <v>0</v>
      </c>
      <c r="N24" s="145">
        <f>'Peňažné toky projektu'!M36</f>
        <v>0</v>
      </c>
      <c r="O24" s="145">
        <f>'Peňažné toky projektu'!N36</f>
        <v>0</v>
      </c>
      <c r="P24" s="145">
        <f>'Peňažné toky projektu'!O36</f>
        <v>0</v>
      </c>
      <c r="Q24" s="145">
        <f>'Peňažné toky projektu'!P36</f>
        <v>0</v>
      </c>
      <c r="R24" s="145">
        <f>'Peňažné toky projektu'!Q36</f>
        <v>0</v>
      </c>
      <c r="S24" s="145">
        <f>'Peňažné toky projektu'!R36</f>
        <v>0</v>
      </c>
      <c r="T24" s="145">
        <f>'Peňažné toky projektu'!S36</f>
        <v>0</v>
      </c>
      <c r="U24" s="145">
        <f>'Peňažné toky projektu'!T36</f>
        <v>0</v>
      </c>
      <c r="V24" s="145">
        <f>'Peňažné toky projektu'!U36</f>
        <v>0</v>
      </c>
      <c r="W24" s="145">
        <f>'Peňažné toky projektu'!V36</f>
        <v>0</v>
      </c>
      <c r="X24" s="145">
        <f>'Peňažné toky projektu'!W36</f>
        <v>0</v>
      </c>
      <c r="Y24" s="145">
        <f>'Peňažné toky projektu'!X36</f>
        <v>0</v>
      </c>
      <c r="Z24" s="145">
        <f>'Peňažné toky projektu'!Y36</f>
        <v>0</v>
      </c>
      <c r="AA24" s="145">
        <f>'Peňažné toky projektu'!Z36</f>
        <v>0</v>
      </c>
      <c r="AB24" s="145">
        <f>'Peňažné toky projektu'!AA36</f>
        <v>0</v>
      </c>
      <c r="AC24" s="145">
        <f>'Peňažné toky projektu'!AB36</f>
        <v>0</v>
      </c>
      <c r="AD24" s="145">
        <f>'Peňažné toky projektu'!AC36</f>
        <v>0</v>
      </c>
      <c r="AE24" s="145">
        <f>'Peňažné toky projektu'!AD36</f>
        <v>0</v>
      </c>
      <c r="AF24" s="145">
        <f>'Peňažné toky projektu'!AE36</f>
        <v>0</v>
      </c>
      <c r="AG24" s="145">
        <f>'Peňažné toky projektu'!AF36</f>
        <v>0</v>
      </c>
      <c r="AH24" s="145">
        <f>'Peňažné toky projektu'!AG36</f>
        <v>0</v>
      </c>
      <c r="AI24" s="145">
        <f>'Peňažné toky projektu'!AH36</f>
        <v>0</v>
      </c>
      <c r="AJ24" s="145" t="str">
        <f>'Peňažné toky projektu'!AI36</f>
        <v/>
      </c>
      <c r="AK24" s="145" t="str">
        <f>'Peňažné toky projektu'!AJ36</f>
        <v/>
      </c>
      <c r="AL24" s="145" t="str">
        <f>'Peňažné toky projektu'!AK36</f>
        <v/>
      </c>
      <c r="AM24" s="145" t="str">
        <f>'Peňažné toky projektu'!AL36</f>
        <v/>
      </c>
      <c r="AN24" s="145" t="str">
        <f>'Peňažné toky projektu'!AM36</f>
        <v/>
      </c>
      <c r="AO24" s="145" t="str">
        <f>'Peňažné toky projektu'!AN36</f>
        <v/>
      </c>
      <c r="AP24" s="145" t="str">
        <f>'Peňažné toky projektu'!AO36</f>
        <v/>
      </c>
    </row>
    <row r="25" spans="2:42" s="142" customFormat="1" hidden="1" x14ac:dyDescent="0.2">
      <c r="B25" s="69"/>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c r="AA25" s="145"/>
      <c r="AB25" s="145"/>
      <c r="AC25" s="145"/>
      <c r="AD25" s="145"/>
      <c r="AE25" s="145"/>
      <c r="AF25" s="145"/>
    </row>
    <row r="26" spans="2:42" s="142" customFormat="1" hidden="1" x14ac:dyDescent="0.2">
      <c r="B26" s="147" t="s">
        <v>117</v>
      </c>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c r="AA26" s="145"/>
      <c r="AB26" s="145"/>
      <c r="AC26" s="145"/>
      <c r="AD26" s="145"/>
      <c r="AE26" s="145"/>
      <c r="AF26" s="145"/>
    </row>
    <row r="27" spans="2:42" s="142" customFormat="1" hidden="1" x14ac:dyDescent="0.2">
      <c r="B27" s="69" t="s">
        <v>213</v>
      </c>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5"/>
      <c r="AC27" s="145"/>
      <c r="AD27" s="145"/>
      <c r="AE27" s="145"/>
      <c r="AF27" s="145"/>
    </row>
    <row r="28" spans="2:42" s="142" customFormat="1" hidden="1" x14ac:dyDescent="0.2">
      <c r="B28" s="69" t="s">
        <v>214</v>
      </c>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c r="AA28" s="145"/>
      <c r="AB28" s="145"/>
      <c r="AC28" s="145"/>
      <c r="AD28" s="145"/>
      <c r="AE28" s="145"/>
      <c r="AF28" s="145"/>
    </row>
    <row r="29" spans="2:42" s="142" customFormat="1" hidden="1" x14ac:dyDescent="0.2">
      <c r="B29" s="69" t="s">
        <v>215</v>
      </c>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c r="AA29" s="145"/>
      <c r="AB29" s="145"/>
      <c r="AC29" s="145"/>
      <c r="AD29" s="145"/>
      <c r="AE29" s="145"/>
      <c r="AF29" s="145"/>
    </row>
    <row r="30" spans="2:42" s="142" customFormat="1" hidden="1" x14ac:dyDescent="0.2">
      <c r="B30" s="69" t="s">
        <v>216</v>
      </c>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c r="AA30" s="145"/>
      <c r="AB30" s="145"/>
      <c r="AC30" s="145"/>
      <c r="AD30" s="145"/>
      <c r="AE30" s="145"/>
      <c r="AF30" s="145"/>
    </row>
    <row r="31" spans="2:42" s="142" customFormat="1" hidden="1" x14ac:dyDescent="0.2">
      <c r="B31" s="69" t="s">
        <v>187</v>
      </c>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c r="AA31" s="145"/>
      <c r="AB31" s="145"/>
      <c r="AC31" s="145"/>
      <c r="AD31" s="145"/>
      <c r="AE31" s="145"/>
      <c r="AF31" s="145"/>
    </row>
    <row r="32" spans="2:42" s="142" customFormat="1" hidden="1" x14ac:dyDescent="0.2">
      <c r="B32" s="69" t="s">
        <v>113</v>
      </c>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c r="AA32" s="145"/>
      <c r="AB32" s="145"/>
      <c r="AC32" s="145"/>
      <c r="AD32" s="145"/>
      <c r="AE32" s="145"/>
      <c r="AF32" s="145"/>
    </row>
    <row r="33" spans="1:32" s="142" customFormat="1" hidden="1" x14ac:dyDescent="0.2">
      <c r="B33" s="69"/>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c r="AA33" s="145"/>
      <c r="AB33" s="145"/>
      <c r="AC33" s="145"/>
      <c r="AD33" s="145"/>
      <c r="AE33" s="145"/>
      <c r="AF33" s="145"/>
    </row>
    <row r="34" spans="1:32" s="142" customFormat="1" hidden="1" x14ac:dyDescent="0.2"/>
    <row r="35" spans="1:32" ht="18" x14ac:dyDescent="0.25">
      <c r="B35" s="148" t="s">
        <v>110</v>
      </c>
    </row>
    <row r="36" spans="1:32" ht="12.75" customHeight="1" x14ac:dyDescent="0.25">
      <c r="B36" s="148"/>
    </row>
    <row r="37" spans="1:32" ht="12.75" customHeight="1" x14ac:dyDescent="0.25">
      <c r="A37" s="149"/>
      <c r="B37" s="150"/>
      <c r="C37" s="151"/>
      <c r="D37" s="151"/>
      <c r="E37" s="151"/>
      <c r="F37" s="151"/>
      <c r="G37" s="151"/>
      <c r="H37" s="151"/>
      <c r="I37" s="151"/>
      <c r="J37" s="151"/>
      <c r="K37" s="151"/>
      <c r="L37" s="151"/>
      <c r="M37" s="151"/>
    </row>
    <row r="38" spans="1:32" x14ac:dyDescent="0.2">
      <c r="A38" s="149"/>
      <c r="B38" s="151" t="s">
        <v>217</v>
      </c>
      <c r="C38" s="151"/>
      <c r="D38" s="151"/>
      <c r="E38" s="151"/>
      <c r="F38" s="151"/>
      <c r="G38" s="151"/>
      <c r="H38" s="151"/>
      <c r="I38" s="151"/>
      <c r="J38" s="151"/>
      <c r="K38" s="151"/>
      <c r="L38" s="151"/>
      <c r="M38" s="151"/>
    </row>
    <row r="39" spans="1:32" x14ac:dyDescent="0.2">
      <c r="A39" s="149"/>
      <c r="B39" s="151" t="s">
        <v>112</v>
      </c>
      <c r="C39" s="151"/>
      <c r="D39" s="151"/>
      <c r="E39" s="151"/>
      <c r="F39" s="151"/>
      <c r="G39" s="151"/>
      <c r="H39" s="151"/>
      <c r="I39" s="151"/>
      <c r="J39" s="151"/>
      <c r="K39" s="151"/>
      <c r="L39" s="151"/>
      <c r="M39" s="151"/>
    </row>
    <row r="40" spans="1:32" x14ac:dyDescent="0.2">
      <c r="A40" s="149"/>
      <c r="B40" s="152" t="s">
        <v>111</v>
      </c>
      <c r="C40" s="151"/>
      <c r="D40" s="151"/>
      <c r="E40" s="151"/>
      <c r="F40" s="151"/>
      <c r="G40" s="151"/>
      <c r="H40" s="151"/>
      <c r="I40" s="151"/>
      <c r="J40" s="151"/>
      <c r="K40" s="151"/>
      <c r="L40" s="151"/>
      <c r="M40" s="151"/>
    </row>
    <row r="41" spans="1:32" x14ac:dyDescent="0.2">
      <c r="A41" s="149"/>
      <c r="B41" s="152" t="s">
        <v>185</v>
      </c>
      <c r="C41" s="151"/>
      <c r="D41" s="151"/>
      <c r="E41" s="151"/>
      <c r="F41" s="151"/>
      <c r="G41" s="151"/>
      <c r="H41" s="151"/>
      <c r="I41" s="151"/>
      <c r="J41" s="151"/>
      <c r="K41" s="151"/>
      <c r="L41" s="151"/>
      <c r="M41" s="151"/>
    </row>
    <row r="42" spans="1:32" x14ac:dyDescent="0.2">
      <c r="A42" s="149"/>
      <c r="B42" s="152" t="s">
        <v>115</v>
      </c>
      <c r="C42" s="151"/>
      <c r="D42" s="151"/>
      <c r="E42" s="151"/>
      <c r="F42" s="151"/>
      <c r="G42" s="151"/>
      <c r="H42" s="151"/>
      <c r="I42" s="151"/>
      <c r="J42" s="151"/>
      <c r="K42" s="151"/>
      <c r="L42" s="151"/>
      <c r="M42" s="151"/>
    </row>
    <row r="43" spans="1:32" x14ac:dyDescent="0.2">
      <c r="A43" s="149"/>
      <c r="B43" s="152" t="s">
        <v>186</v>
      </c>
      <c r="C43" s="151"/>
      <c r="D43" s="151"/>
      <c r="E43" s="151"/>
      <c r="F43" s="151"/>
      <c r="G43" s="151"/>
      <c r="H43" s="151"/>
      <c r="I43" s="151"/>
      <c r="J43" s="151"/>
      <c r="K43" s="151"/>
      <c r="L43" s="151"/>
      <c r="M43" s="151"/>
    </row>
    <row r="44" spans="1:32" x14ac:dyDescent="0.2">
      <c r="A44" s="149"/>
      <c r="B44" s="152"/>
      <c r="C44" s="151"/>
      <c r="D44" s="151"/>
      <c r="E44" s="151"/>
      <c r="F44" s="151"/>
      <c r="G44" s="151"/>
      <c r="H44" s="151"/>
      <c r="I44" s="151"/>
      <c r="J44" s="151"/>
      <c r="K44" s="151"/>
      <c r="L44" s="151"/>
      <c r="M44" s="151"/>
    </row>
    <row r="45" spans="1:32" ht="40.5" customHeight="1" x14ac:dyDescent="0.2">
      <c r="A45" s="149"/>
      <c r="B45" s="368" t="s">
        <v>116</v>
      </c>
      <c r="C45" s="368"/>
      <c r="D45" s="368"/>
      <c r="E45" s="368"/>
      <c r="F45" s="368"/>
      <c r="G45" s="368"/>
      <c r="H45" s="368"/>
      <c r="I45" s="368"/>
      <c r="J45" s="368"/>
      <c r="K45" s="368"/>
      <c r="L45" s="368"/>
      <c r="M45" s="151"/>
    </row>
    <row r="46" spans="1:32" x14ac:dyDescent="0.2">
      <c r="A46" s="149"/>
      <c r="B46" s="152"/>
      <c r="C46" s="151"/>
      <c r="D46" s="151"/>
      <c r="E46" s="151"/>
      <c r="F46" s="151"/>
      <c r="G46" s="151"/>
      <c r="H46" s="151"/>
      <c r="I46" s="151"/>
      <c r="J46" s="151"/>
      <c r="K46" s="151"/>
      <c r="L46" s="151"/>
      <c r="M46" s="151"/>
    </row>
    <row r="49" spans="2:13" ht="13.5" thickBot="1" x14ac:dyDescent="0.25">
      <c r="B49" s="153" t="s">
        <v>114</v>
      </c>
    </row>
    <row r="50" spans="2:13" s="154" customFormat="1" ht="33" customHeight="1" thickTop="1" x14ac:dyDescent="0.2">
      <c r="B50" s="369" t="str">
        <f>IF(C4,"",B27)</f>
        <v>V hárku Peňažné toky projektu nebola zadaná zostatková hodnota. Pokiaľ v poslednom roku prevádzky projektu možno počítať zo zostatkovou hodnotu majektu, uveďte jej výšku na riadok Zostatková hodnota.</v>
      </c>
      <c r="C50" s="370"/>
      <c r="D50" s="370"/>
      <c r="E50" s="370"/>
      <c r="F50" s="370"/>
      <c r="G50" s="370"/>
      <c r="H50" s="370"/>
      <c r="I50" s="370"/>
      <c r="J50" s="370"/>
      <c r="K50" s="370"/>
      <c r="L50" s="370"/>
      <c r="M50" s="371"/>
    </row>
    <row r="51" spans="2:13" s="154" customFormat="1" ht="45" customHeight="1" x14ac:dyDescent="0.2">
      <c r="B51" s="372" t="str">
        <f>IF(C10,"",B28)</f>
        <v/>
      </c>
      <c r="C51" s="373"/>
      <c r="D51" s="373"/>
      <c r="E51" s="373"/>
      <c r="F51" s="373"/>
      <c r="G51" s="373"/>
      <c r="H51" s="373"/>
      <c r="I51" s="373"/>
      <c r="J51" s="373"/>
      <c r="K51" s="373"/>
      <c r="L51" s="373"/>
      <c r="M51" s="374"/>
    </row>
    <row r="52" spans="2:13" s="154" customFormat="1" ht="44.25" customHeight="1" x14ac:dyDescent="0.2">
      <c r="B52" s="372"/>
      <c r="C52" s="373"/>
      <c r="D52" s="373"/>
      <c r="E52" s="373"/>
      <c r="F52" s="373"/>
      <c r="G52" s="373"/>
      <c r="H52" s="373"/>
      <c r="I52" s="373"/>
      <c r="J52" s="373"/>
      <c r="K52" s="373"/>
      <c r="L52" s="373"/>
      <c r="M52" s="374"/>
    </row>
    <row r="53" spans="2:13" s="154" customFormat="1" ht="38.25" customHeight="1" x14ac:dyDescent="0.2">
      <c r="B53" s="372" t="str">
        <f>IF(J4,"",B30)</f>
        <v/>
      </c>
      <c r="C53" s="373"/>
      <c r="D53" s="373"/>
      <c r="E53" s="373"/>
      <c r="F53" s="373"/>
      <c r="G53" s="373"/>
      <c r="H53" s="373"/>
      <c r="I53" s="373"/>
      <c r="J53" s="373"/>
      <c r="K53" s="373"/>
      <c r="L53" s="373"/>
      <c r="M53" s="374"/>
    </row>
    <row r="54" spans="2:13" s="154" customFormat="1" ht="27.75" customHeight="1" x14ac:dyDescent="0.2">
      <c r="B54" s="372" t="str">
        <f>IF(J7,"",B31)</f>
        <v/>
      </c>
      <c r="C54" s="373"/>
      <c r="D54" s="373"/>
      <c r="E54" s="373"/>
      <c r="F54" s="373"/>
      <c r="G54" s="373"/>
      <c r="H54" s="373"/>
      <c r="I54" s="373"/>
      <c r="J54" s="373"/>
      <c r="K54" s="373"/>
      <c r="L54" s="373"/>
      <c r="M54" s="374"/>
    </row>
    <row r="55" spans="2:13" ht="20.25" customHeight="1" thickBot="1" x14ac:dyDescent="0.25">
      <c r="B55" s="365" t="str">
        <f>IF(COUNTIF(B50:B54,"")=5,B32,"")</f>
        <v/>
      </c>
      <c r="C55" s="366"/>
      <c r="D55" s="366"/>
      <c r="E55" s="366"/>
      <c r="F55" s="366"/>
      <c r="G55" s="366"/>
      <c r="H55" s="366"/>
      <c r="I55" s="366"/>
      <c r="J55" s="366"/>
      <c r="K55" s="366"/>
      <c r="L55" s="366"/>
      <c r="M55" s="367"/>
    </row>
    <row r="56" spans="2:13" ht="13.5" thickTop="1" x14ac:dyDescent="0.2"/>
  </sheetData>
  <sheetProtection algorithmName="SHA-512" hashValue="2n3J2Dlprhzy9WW1vYZsaqOq+0uxfieUivCqE4Ct9UedfO4yMgvU2oM1tmN4nz8bFLwQ46+2bsy6zgVZbx+zIg==" saltValue="ugFzvjRdGkZl/9xe5DF4CQ==" spinCount="100000" sheet="1" objects="1" scenarios="1" formatRows="0"/>
  <customSheetViews>
    <customSheetView guid="{DB7D8600-7BA7-4CE3-9713-A1F8E1674C32}" scale="80" showGridLines="0" fitToPage="1" topLeftCell="A19">
      <selection activeCell="N65" sqref="N65"/>
      <colBreaks count="1" manualBreakCount="1">
        <brk id="13" max="1048575" man="1"/>
      </colBreaks>
      <pageMargins left="0.70866141732283472" right="0.70866141732283472" top="0.78740157480314965" bottom="0.78740157480314965" header="0.31496062992125984" footer="0.31496062992125984"/>
      <pageSetup paperSize="9" scale="28" orientation="landscape" r:id="rId1"/>
      <headerFooter>
        <oddHeader>&amp;RPríloha č. 3 Metodiky pre vypracovanie finančnej analýzy projektu 
Finančná Analýza</oddHeader>
      </headerFooter>
    </customSheetView>
  </customSheetViews>
  <mergeCells count="7">
    <mergeCell ref="B55:M55"/>
    <mergeCell ref="B45:L45"/>
    <mergeCell ref="B50:M50"/>
    <mergeCell ref="B51:M51"/>
    <mergeCell ref="B52:M52"/>
    <mergeCell ref="B53:M53"/>
    <mergeCell ref="B54:M54"/>
  </mergeCells>
  <phoneticPr fontId="18" type="noConversion"/>
  <pageMargins left="0.70866141732283472" right="0.70866141732283472" top="0.78740157480314965" bottom="0.78740157480314965" header="0.31496062992125984" footer="0.31496062992125984"/>
  <pageSetup paperSize="9" scale="28" orientation="landscape" r:id="rId2"/>
  <headerFooter>
    <oddHeader>&amp;RPríloha č. 3 Metodiky pre vypracovanie finančnej analýzy projektu 
Finančná Analýza</oddHeader>
  </headerFooter>
  <colBreaks count="1" manualBreakCount="1">
    <brk id="13" max="1048575" man="1"/>
  </colBreak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Expiry_Date xmlns="1ba465e8-2946-4cb6-b317-0e62b33ddd93" xsi:nil="true"/>
    <Language xmlns="http://schemas.microsoft.com/sharepoint/v3">English</Language>
    <Content_ID xmlns="1ba465e8-2946-4cb6-b317-0e62b33ddd93" xsi:nil="true"/>
    <Industry_Serctor xmlns="1ba465e8-2946-4cb6-b317-0e62b33ddd93">Not Selected</Industry_Serctor>
    <Client_ID xmlns="1ba465e8-2946-4cb6-b317-0e62b33ddd93" xsi:nil="true"/>
    <Indefinite_Hold xmlns="1ba465e8-2946-4cb6-b317-0e62b33ddd93">true</Indefinite_Hold>
    <Service1 xmlns="1ba465e8-2946-4cb6-b317-0e62b33ddd93" xsi:nil="true"/>
    <_Status xmlns="http://schemas.microsoft.com/sharepoint/v3/fields">Not Started</_Status>
    <Business_Application xmlns="1ba465e8-2946-4cb6-b317-0e62b33ddd93" xsi:nil="true"/>
    <Business_Owner xmlns="1ba465e8-2946-4cb6-b317-0e62b33ddd93" xsi:nil="true"/>
    <Title_Native xmlns="1ba465e8-2946-4cb6-b317-0e62b33ddd93">Not defined</Title_Native>
    <Engagement_ID xmlns="1ba465e8-2946-4cb6-b317-0e62b33ddd93" xsi:nil="true"/>
    <Content_Type xmlns="7afcb3f0-33a4-47ec-afe9-c7cff22655b8">Document</Content_Type>
    <Digital_signature xmlns="1ba465e8-2946-4cb6-b317-0e62b33ddd93" xsi:nil="true"/>
    <KPMG_Author xmlns="1ba465e8-2946-4cb6-b317-0e62b33ddd9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346A2A8A1835D4895735DE9B796A0B8" ma:contentTypeVersion="0" ma:contentTypeDescription="Create a new document." ma:contentTypeScope="" ma:versionID="16667b8801536e270fc165d773fb1559">
  <xsd:schema xmlns:xsd="http://www.w3.org/2001/XMLSchema" xmlns:p="http://schemas.microsoft.com/office/2006/metadata/properties" xmlns:ns1="http://schemas.microsoft.com/sharepoint/v3" xmlns:ns2="1ba465e8-2946-4cb6-b317-0e62b33ddd93" xmlns:ns3="7afcb3f0-33a4-47ec-afe9-c7cff22655b8" xmlns:ns4="http://schemas.microsoft.com/sharepoint/v3/fields" targetNamespace="http://schemas.microsoft.com/office/2006/metadata/properties" ma:root="true" ma:fieldsID="3b5b6471f624801dbbe2201d0088cdfa" ns1:_="" ns2:_="" ns3:_="" ns4:_="">
    <xsd:import namespace="http://schemas.microsoft.com/sharepoint/v3"/>
    <xsd:import namespace="1ba465e8-2946-4cb6-b317-0e62b33ddd93"/>
    <xsd:import namespace="7afcb3f0-33a4-47ec-afe9-c7cff22655b8"/>
    <xsd:import namespace="http://schemas.microsoft.com/sharepoint/v3/fields"/>
    <xsd:element name="properties">
      <xsd:complexType>
        <xsd:sequence>
          <xsd:element name="documentManagement">
            <xsd:complexType>
              <xsd:all>
                <xsd:element ref="ns2:Business_Application" minOccurs="0"/>
                <xsd:element ref="ns2:Business_Owner" minOccurs="0"/>
                <xsd:element ref="ns2:Client_ID" minOccurs="0"/>
                <xsd:element ref="ns2:Content_ID" minOccurs="0"/>
                <xsd:element ref="ns3:Content_Type" minOccurs="0"/>
                <xsd:element ref="ns2:Digital_signature" minOccurs="0"/>
                <xsd:element ref="ns2:Engagement_ID" minOccurs="0"/>
                <xsd:element ref="ns2:Expiry_Date" minOccurs="0"/>
                <xsd:element ref="ns2:Indefinite_Hold" minOccurs="0"/>
                <xsd:element ref="ns2:Industry_Serctor" minOccurs="0"/>
                <xsd:element ref="ns2:KPMG_Author" minOccurs="0"/>
                <xsd:element ref="ns2:Service1" minOccurs="0"/>
                <xsd:element ref="ns2:Title_Native" minOccurs="0"/>
                <xsd:element ref="ns1:Language" minOccurs="0"/>
                <xsd:element ref="ns4:_Status"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Language" ma:index="21" nillable="true" ma:displayName="Language" ma:default="English" ma:internalName="Language">
      <xsd:simpleType>
        <xsd:union memberTypes="dms:Text">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union>
      </xsd:simpleType>
    </xsd:element>
  </xsd:schema>
  <xsd:schema xmlns:xsd="http://www.w3.org/2001/XMLSchema" xmlns:dms="http://schemas.microsoft.com/office/2006/documentManagement/types" targetNamespace="1ba465e8-2946-4cb6-b317-0e62b33ddd93" elementFormDefault="qualified">
    <xsd:import namespace="http://schemas.microsoft.com/office/2006/documentManagement/types"/>
    <xsd:element name="Business_Application" ma:index="8" nillable="true" ma:displayName="Business_Application" ma:internalName="Business_Application">
      <xsd:simpleType>
        <xsd:restriction base="dms:Text">
          <xsd:maxLength value="255"/>
        </xsd:restriction>
      </xsd:simpleType>
    </xsd:element>
    <xsd:element name="Business_Owner" ma:index="9" nillable="true" ma:displayName="Business_Owner" ma:default="" ma:internalName="Business_Owner">
      <xsd:simpleType>
        <xsd:restriction base="dms:Text">
          <xsd:maxLength value="255"/>
        </xsd:restriction>
      </xsd:simpleType>
    </xsd:element>
    <xsd:element name="Client_ID" ma:index="10" nillable="true" ma:displayName="Client_ID" ma:internalName="Client_ID">
      <xsd:simpleType>
        <xsd:restriction base="dms:Text">
          <xsd:maxLength value="255"/>
        </xsd:restriction>
      </xsd:simpleType>
    </xsd:element>
    <xsd:element name="Content_ID" ma:index="11" nillable="true" ma:displayName="Content_ID" ma:internalName="Content_ID">
      <xsd:simpleType>
        <xsd:restriction base="dms:Text">
          <xsd:maxLength value="255"/>
        </xsd:restriction>
      </xsd:simpleType>
    </xsd:element>
    <xsd:element name="Digital_signature" ma:index="13" nillable="true" ma:displayName="Digital_signature" ma:internalName="Digital_signature">
      <xsd:simpleType>
        <xsd:restriction base="dms:Text">
          <xsd:maxLength value="255"/>
        </xsd:restriction>
      </xsd:simpleType>
    </xsd:element>
    <xsd:element name="Engagement_ID" ma:index="14" nillable="true" ma:displayName="Engagement_ID" ma:internalName="Engagement_ID">
      <xsd:simpleType>
        <xsd:restriction base="dms:Text">
          <xsd:maxLength value="255"/>
        </xsd:restriction>
      </xsd:simpleType>
    </xsd:element>
    <xsd:element name="Expiry_Date" ma:index="15" nillable="true" ma:displayName="Expiry_Date" ma:internalName="Expiry_Date">
      <xsd:simpleType>
        <xsd:restriction base="dms:Text">
          <xsd:maxLength value="255"/>
        </xsd:restriction>
      </xsd:simpleType>
    </xsd:element>
    <xsd:element name="Indefinite_Hold" ma:index="16" nillable="true" ma:displayName="Indefinite_Hold" ma:default="1" ma:internalName="Indefinite_Hold">
      <xsd:simpleType>
        <xsd:restriction base="dms:Boolean"/>
      </xsd:simpleType>
    </xsd:element>
    <xsd:element name="Industry_Serctor" ma:index="17" nillable="true" ma:displayName="Industry_Sector" ma:default="Not Selected" ma:format="Dropdown" ma:internalName="Industry_Serctor" ma:readOnly="false">
      <xsd:simpleType>
        <xsd:restriction base="dms:Choice">
          <xsd:enumeration value="Not Selected"/>
          <xsd:enumeration value="Financial Services"/>
          <xsd:enumeration value="Industrial Markets"/>
          <xsd:enumeration value="Consumer Markets"/>
          <xsd:enumeration value="I C E"/>
          <xsd:enumeration value="Inf. &amp; Gov. &amp; Healthcare"/>
          <xsd:enumeration value="Travel Leisure &amp; Tourism"/>
        </xsd:restriction>
      </xsd:simpleType>
    </xsd:element>
    <xsd:element name="KPMG_Author" ma:index="18" nillable="true" ma:displayName="KPMG_Author" ma:internalName="KPMG_Author">
      <xsd:simpleType>
        <xsd:restriction base="dms:Text">
          <xsd:maxLength value="255"/>
        </xsd:restriction>
      </xsd:simpleType>
    </xsd:element>
    <xsd:element name="Service1" ma:index="19" nillable="true" ma:displayName="Service" ma:internalName="Service1">
      <xsd:simpleType>
        <xsd:restriction base="dms:Text">
          <xsd:maxLength value="255"/>
        </xsd:restriction>
      </xsd:simpleType>
    </xsd:element>
    <xsd:element name="Title_Native" ma:index="20" nillable="true" ma:displayName="Title_Native" ma:default="Not defined" ma:internalName="Title_Native">
      <xsd:simpleType>
        <xsd:restriction base="dms:Text">
          <xsd:maxLength value="255"/>
        </xsd:restriction>
      </xsd:simpleType>
    </xsd:element>
  </xsd:schema>
  <xsd:schema xmlns:xsd="http://www.w3.org/2001/XMLSchema" xmlns:dms="http://schemas.microsoft.com/office/2006/documentManagement/types" targetNamespace="7afcb3f0-33a4-47ec-afe9-c7cff22655b8" elementFormDefault="qualified">
    <xsd:import namespace="http://schemas.microsoft.com/office/2006/documentManagement/types"/>
    <xsd:element name="Content_Type" ma:index="12" nillable="true" ma:displayName="Content_Type" ma:default="Document" ma:format="Dropdown" ma:internalName="Content_Type" ma:readOnly="false">
      <xsd:simpleType>
        <xsd:restriction base="dms:Choice">
          <xsd:enumeration value="Document"/>
          <xsd:enumeration value="Report"/>
          <xsd:enumeration value="Fax"/>
          <xsd:enumeration value="Letter"/>
          <xsd:enumeration value="Minutes"/>
          <xsd:enumeration value="Mail"/>
          <xsd:enumeration value="Other"/>
        </xsd:restrictio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22" nillable="true" ma:displayName="Status" ma:default="Not Started" ma:internalName="_Status" ma:readOnly="false">
      <xsd:simpleType>
        <xsd:union memberTypes="dms:Text">
          <xsd:simpleType>
            <xsd:restriction base="dms:Choice">
              <xsd:enumeration value="Not Started"/>
              <xsd:enumeration value="Draft"/>
              <xsd:enumeration value="Reviewed"/>
              <xsd:enumeration value="Scheduled"/>
              <xsd:enumeration value="Published"/>
              <xsd:enumeration value="Final"/>
              <xsd:enumeration value="Expired"/>
            </xsd:restriction>
          </xsd:simpleType>
        </xsd:un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_"/>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FDB383-2F4A-4870-9807-8683A4FCBB47}">
  <ds:schemaRefs>
    <ds:schemaRef ds:uri="7afcb3f0-33a4-47ec-afe9-c7cff22655b8"/>
    <ds:schemaRef ds:uri="http://purl.org/dc/terms/"/>
    <ds:schemaRef ds:uri="http://purl.org/dc/elements/1.1/"/>
    <ds:schemaRef ds:uri="http://purl.org/dc/dcmitype/"/>
    <ds:schemaRef ds:uri="http://schemas.microsoft.com/office/2006/documentManagement/types"/>
    <ds:schemaRef ds:uri="http://schemas.openxmlformats.org/package/2006/metadata/core-properties"/>
    <ds:schemaRef ds:uri="http://schemas.microsoft.com/office/2006/metadata/properties"/>
    <ds:schemaRef ds:uri="http://schemas.microsoft.com/sharepoint/v3/fields"/>
    <ds:schemaRef ds:uri="1ba465e8-2946-4cb6-b317-0e62b33ddd93"/>
    <ds:schemaRef ds:uri="http://schemas.microsoft.com/sharepoint/v3"/>
    <ds:schemaRef ds:uri="http://www.w3.org/XML/1998/namespace"/>
    <ds:schemaRef ds:uri="http://schemas.microsoft.com/office/infopath/2007/PartnerControls"/>
  </ds:schemaRefs>
</ds:datastoreItem>
</file>

<file path=customXml/itemProps2.xml><?xml version="1.0" encoding="utf-8"?>
<ds:datastoreItem xmlns:ds="http://schemas.openxmlformats.org/officeDocument/2006/customXml" ds:itemID="{84A30020-6DBD-4DE6-8FBC-82EA37E91F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ba465e8-2946-4cb6-b317-0e62b33ddd93"/>
    <ds:schemaRef ds:uri="7afcb3f0-33a4-47ec-afe9-c7cff22655b8"/>
    <ds:schemaRef ds:uri="http://schemas.microsoft.com/sharepoint/v3/fields"/>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AE029AB0-48FC-4678-BF11-0328FAD2E70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11</vt:i4>
      </vt:variant>
      <vt:variant>
        <vt:lpstr>Pomenované rozsahy</vt:lpstr>
      </vt:variant>
      <vt:variant>
        <vt:i4>15</vt:i4>
      </vt:variant>
    </vt:vector>
  </HeadingPairs>
  <TitlesOfParts>
    <vt:vector size="26" baseType="lpstr">
      <vt:lpstr>Inštrukcie</vt:lpstr>
      <vt:lpstr>Typ žiadateľa</vt:lpstr>
      <vt:lpstr>Peňažné toky projektu</vt:lpstr>
      <vt:lpstr>Investičné výdavky</vt:lpstr>
      <vt:lpstr>Výdavky na prevádzku</vt:lpstr>
      <vt:lpstr>Príjmy z prevádzky</vt:lpstr>
      <vt:lpstr>Úver</vt:lpstr>
      <vt:lpstr>Odpisy - daňové</vt:lpstr>
      <vt:lpstr>Kontrolný list</vt:lpstr>
      <vt:lpstr>POM_Odpisy linearne</vt:lpstr>
      <vt:lpstr>POM_Odpisy zrychlene</vt:lpstr>
      <vt:lpstr>CelkoveInvVydavky</vt:lpstr>
      <vt:lpstr>CelkoveOpravneneVydavky</vt:lpstr>
      <vt:lpstr>KodTypuZiadatela</vt:lpstr>
      <vt:lpstr>NFP</vt:lpstr>
      <vt:lpstr>'Investičné výdavky'!Oblasť_tlače</vt:lpstr>
      <vt:lpstr>'Príjmy z prevádzky'!Oblasť_tlače</vt:lpstr>
      <vt:lpstr>Úver!Oblasť_tlače</vt:lpstr>
      <vt:lpstr>'Výdavky na prevádzku'!Oblasť_tlače</vt:lpstr>
      <vt:lpstr>PercentoNFP</vt:lpstr>
      <vt:lpstr>PevnaIntenzita</vt:lpstr>
      <vt:lpstr>PodielZdrojovEU</vt:lpstr>
      <vt:lpstr>PodielZdrojovSR</vt:lpstr>
      <vt:lpstr>SkupinaVýdavkov</vt:lpstr>
      <vt:lpstr>StatnaPomoc</vt:lpstr>
      <vt:lpstr>ZdrojeZiadatela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MŽP SR</dc:creator>
  <cp:lastModifiedBy>MŽP SR</cp:lastModifiedBy>
  <cp:lastPrinted>2015-05-25T16:24:08Z</cp:lastPrinted>
  <dcterms:created xsi:type="dcterms:W3CDTF">1997-01-24T11:07:25Z</dcterms:created>
  <dcterms:modified xsi:type="dcterms:W3CDTF">2015-09-21T13:44:06Z</dcterms:modified>
</cp:coreProperties>
</file>