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always" defaultThemeVersion="124226"/>
  <bookViews>
    <workbookView xWindow="0" yWindow="0" windowWidth="28365" windowHeight="10020" tabRatio="832" firstSheet="1" activeTab="4"/>
  </bookViews>
  <sheets>
    <sheet name="KS" sheetId="7" state="hidden" r:id="rId1"/>
    <sheet name="Prieskum trhu - projekt" sheetId="12" r:id="rId2"/>
    <sheet name="Prieskum trhu - kontrafaktualny" sheetId="13" r:id="rId3"/>
    <sheet name="Kontrafaktuálne rozpočty" sheetId="19" r:id="rId4"/>
    <sheet name="Rozpočet projektu" sheetId="10" r:id="rId5"/>
    <sheet name=" Prieskum trhu-kontrafakt.scena" sheetId="9" state="hidden" r:id="rId6"/>
    <sheet name="RP-OV-NFP" sheetId="5" state="hidden" r:id="rId7"/>
    <sheet name=" Prieskum trhu - projekt" sheetId="3" state="hidden" r:id="rId8"/>
    <sheet name="Referenčné hodnoty" sheetId="29" r:id="rId9"/>
    <sheet name="Value for Money" sheetId="30" r:id="rId10"/>
    <sheet name="Číselníky" sheetId="28" r:id="rId11"/>
  </sheets>
  <definedNames>
    <definedName name="_xlnm._FilterDatabase" localSheetId="4" hidden="1">'Rozpočet projektu'!$A$14:$BH$52</definedName>
    <definedName name="abcd" localSheetId="3">#REF!</definedName>
    <definedName name="abcd">#REF!</definedName>
    <definedName name="cdef" localSheetId="3">#REF!</definedName>
    <definedName name="cdef">#REF!</definedName>
    <definedName name="ghghjgh" localSheetId="3">#REF!</definedName>
    <definedName name="ghghjgh" localSheetId="2">#REF!</definedName>
    <definedName name="ghghjgh" localSheetId="1">#REF!</definedName>
    <definedName name="ghghjgh" localSheetId="8">#REF!</definedName>
    <definedName name="ghghjgh" localSheetId="9">#REF!</definedName>
    <definedName name="ghghjgh">#REF!</definedName>
    <definedName name="hjkz" localSheetId="3">#REF!</definedName>
    <definedName name="hjkz" localSheetId="2">#REF!</definedName>
    <definedName name="hjkz" localSheetId="1">#REF!</definedName>
    <definedName name="hjkz" localSheetId="8">#REF!</definedName>
    <definedName name="hjkz" localSheetId="9">#REF!</definedName>
    <definedName name="hjkz">#REF!</definedName>
    <definedName name="jjfoieljljípoi">#REF!</definedName>
    <definedName name="jjgjkldkljoe" localSheetId="3">#REF!</definedName>
    <definedName name="jjgjkldkljoe">#REF!</definedName>
    <definedName name="jjljfkjkjfik">#REF!</definedName>
    <definedName name="jklokki" localSheetId="3">#REF!</definedName>
    <definedName name="jklokki">#REF!</definedName>
    <definedName name="jldjierjid">#REF!</definedName>
    <definedName name="jlkdeijduieo">#REF!</definedName>
    <definedName name="jlkjlfdjlkgjlkjdl" localSheetId="3">#REF!</definedName>
    <definedName name="jlkjlfdjlkgjlkjdl">#REF!</definedName>
    <definedName name="kklkdiejkii">#REF!</definedName>
    <definedName name="kldjeidni">#REF!</definedName>
    <definedName name="klijekjdijd">#REF!</definedName>
    <definedName name="klkdjfkiel">#REF!</definedName>
    <definedName name="_xlnm.Print_Area" localSheetId="7">' Prieskum trhu - projekt'!$A$1:$J$42</definedName>
    <definedName name="_xlnm.Print_Area" localSheetId="5">' Prieskum trhu-kontrafakt.scena'!$A$1:$J$41</definedName>
    <definedName name="_xlnm.Print_Area" localSheetId="3">'Kontrafaktuálne rozpočty'!$A$1:$J$45</definedName>
    <definedName name="_xlnm.Print_Area" localSheetId="2">'Prieskum trhu - kontrafaktualny'!$A$1:$I$44</definedName>
    <definedName name="_xlnm.Print_Area" localSheetId="1">'Prieskum trhu - projekt'!$A$1:$I$44</definedName>
    <definedName name="_xlnm.Print_Area" localSheetId="8">'Referenčné hodnoty'!$A$1:$E$66</definedName>
    <definedName name="_xlnm.Print_Area" localSheetId="4">'Rozpočet projektu'!$A$1:$O$67</definedName>
    <definedName name="_xlnm.Print_Area" localSheetId="6">'RP-OV-NFP'!$A$1:$I$83</definedName>
    <definedName name="_xlnm.Print_Area" localSheetId="9">'Value for Money'!$A$1:$E$37</definedName>
    <definedName name="sadzba" localSheetId="3">#REF!</definedName>
    <definedName name="sadzba" localSheetId="2">#REF!</definedName>
    <definedName name="sadzba">#REF!</definedName>
    <definedName name="Value">#REF!</definedName>
    <definedName name="Value_for_Money">#REF!</definedName>
  </definedNames>
  <calcPr calcId="152511"/>
  <fileRecoveryPr autoRecover="0"/>
</workbook>
</file>

<file path=xl/calcChain.xml><?xml version="1.0" encoding="utf-8"?>
<calcChain xmlns="http://schemas.openxmlformats.org/spreadsheetml/2006/main">
  <c r="H17" i="10" l="1"/>
  <c r="H44" i="10" l="1"/>
  <c r="H41" i="10"/>
  <c r="H39" i="10"/>
  <c r="H36" i="10"/>
  <c r="H37" i="10"/>
  <c r="H35" i="10"/>
  <c r="H30" i="10"/>
  <c r="H31" i="10"/>
  <c r="H32" i="10"/>
  <c r="H33" i="10"/>
  <c r="H29" i="10"/>
  <c r="H25" i="10"/>
  <c r="H26" i="10"/>
  <c r="H27" i="10"/>
  <c r="F17" i="10" l="1"/>
  <c r="G17" i="10" l="1"/>
  <c r="G26" i="13" l="1"/>
  <c r="G27" i="13"/>
  <c r="G25" i="13"/>
  <c r="G28" i="13" s="1"/>
  <c r="G26" i="12"/>
  <c r="G27" i="12"/>
  <c r="G25" i="12"/>
  <c r="F44" i="10" l="1"/>
  <c r="G44" i="10" s="1"/>
  <c r="E15" i="19"/>
  <c r="F15" i="19" s="1"/>
  <c r="F23" i="10" l="1"/>
  <c r="F51" i="10" s="1"/>
  <c r="F43" i="10"/>
  <c r="G43" i="10" s="1"/>
  <c r="G23" i="10" l="1"/>
  <c r="G51" i="10" s="1"/>
  <c r="F46" i="10"/>
  <c r="F26" i="19"/>
  <c r="E26" i="19"/>
  <c r="G46" i="10" l="1"/>
  <c r="H43" i="10" s="1"/>
  <c r="F19" i="10"/>
  <c r="F55" i="10" s="1"/>
  <c r="F20" i="10"/>
  <c r="G20" i="10" s="1"/>
  <c r="F21" i="10"/>
  <c r="F24" i="10"/>
  <c r="F52" i="10" s="1"/>
  <c r="F25" i="10"/>
  <c r="G25" i="10" s="1"/>
  <c r="F26" i="10"/>
  <c r="G26" i="10" s="1"/>
  <c r="F27" i="10"/>
  <c r="G27" i="10" s="1"/>
  <c r="F29" i="10"/>
  <c r="F30" i="10"/>
  <c r="G30" i="10" s="1"/>
  <c r="F31" i="10"/>
  <c r="G31" i="10" s="1"/>
  <c r="F32" i="10"/>
  <c r="G32" i="10" s="1"/>
  <c r="F33" i="10"/>
  <c r="G33" i="10" s="1"/>
  <c r="F35" i="10"/>
  <c r="G35" i="10" s="1"/>
  <c r="F36" i="10"/>
  <c r="G36" i="10" s="1"/>
  <c r="F37" i="10"/>
  <c r="G37" i="10" s="1"/>
  <c r="F39" i="10"/>
  <c r="F41" i="10"/>
  <c r="G41" i="10" s="1"/>
  <c r="G21" i="10" l="1"/>
  <c r="F50" i="10"/>
  <c r="F48" i="10"/>
  <c r="F53" i="10"/>
  <c r="G39" i="10"/>
  <c r="G29" i="10"/>
  <c r="G24" i="10"/>
  <c r="G19" i="10"/>
  <c r="G55" i="10" s="1"/>
  <c r="G52" i="10" l="1"/>
  <c r="H21" i="10"/>
  <c r="H50" i="10" s="1"/>
  <c r="G50" i="10"/>
  <c r="G48" i="10"/>
  <c r="G53" i="10"/>
  <c r="B24" i="29"/>
  <c r="B25" i="29"/>
  <c r="B29" i="29"/>
  <c r="A30" i="29" s="1"/>
  <c r="B36" i="29"/>
  <c r="B37" i="29"/>
  <c r="B41" i="29"/>
  <c r="A42" i="29" s="1"/>
  <c r="B48" i="29"/>
  <c r="B49" i="29"/>
  <c r="B53" i="29"/>
  <c r="A54" i="29" s="1"/>
  <c r="F18" i="10" l="1"/>
  <c r="F47" i="10" s="1"/>
  <c r="F45" i="10" l="1"/>
  <c r="F54" i="10"/>
  <c r="F49" i="10"/>
  <c r="E20" i="19"/>
  <c r="E19" i="19"/>
  <c r="F19" i="19" s="1"/>
  <c r="E18" i="19"/>
  <c r="F18" i="19" s="1"/>
  <c r="E17" i="19"/>
  <c r="F17" i="19" s="1"/>
  <c r="E16" i="19"/>
  <c r="E14" i="19"/>
  <c r="E13" i="19"/>
  <c r="E12" i="19"/>
  <c r="E11" i="19"/>
  <c r="E28" i="19" s="1"/>
  <c r="E31" i="19" l="1"/>
  <c r="E24" i="19"/>
  <c r="F16" i="19"/>
  <c r="F27" i="19" s="1"/>
  <c r="H23" i="10" s="1"/>
  <c r="E27" i="19"/>
  <c r="E23" i="19"/>
  <c r="E22" i="19"/>
  <c r="F14" i="19"/>
  <c r="E25" i="19"/>
  <c r="E29" i="19"/>
  <c r="E30" i="19"/>
  <c r="F20" i="19"/>
  <c r="F13" i="19"/>
  <c r="F12" i="19"/>
  <c r="E21" i="19"/>
  <c r="F11" i="19"/>
  <c r="F28" i="19" s="1"/>
  <c r="H24" i="10" s="1"/>
  <c r="H52" i="10" s="1"/>
  <c r="F64" i="13"/>
  <c r="C70" i="13" s="1"/>
  <c r="F28" i="13"/>
  <c r="C34" i="13" s="1"/>
  <c r="G28" i="12"/>
  <c r="F28" i="12"/>
  <c r="C34" i="12" s="1"/>
  <c r="F64" i="12"/>
  <c r="C70" i="12" s="1"/>
  <c r="F31" i="19" l="1"/>
  <c r="F24" i="19"/>
  <c r="H19" i="10" s="1"/>
  <c r="H51" i="10"/>
  <c r="H55" i="10"/>
  <c r="F25" i="19"/>
  <c r="H20" i="10" s="1"/>
  <c r="F23" i="19"/>
  <c r="F22" i="19"/>
  <c r="F29" i="19"/>
  <c r="F30" i="19"/>
  <c r="F21" i="19"/>
  <c r="C6" i="9"/>
  <c r="F29" i="5" l="1"/>
  <c r="H48" i="10" l="1"/>
  <c r="G18" i="10"/>
  <c r="B7" i="5"/>
  <c r="C7" i="3"/>
  <c r="B6" i="5"/>
  <c r="C7" i="9"/>
  <c r="C6" i="3"/>
  <c r="B5" i="5"/>
  <c r="H18" i="10" l="1"/>
  <c r="G47" i="10"/>
  <c r="G45" i="10"/>
  <c r="G49" i="10"/>
  <c r="H46" i="10" s="1"/>
  <c r="G54" i="10"/>
  <c r="F70" i="10"/>
  <c r="F12" i="5"/>
  <c r="G12" i="5" s="1"/>
  <c r="E13" i="7"/>
  <c r="F13" i="7" s="1"/>
  <c r="H54" i="10" l="1"/>
  <c r="H47" i="10"/>
  <c r="H49" i="10"/>
  <c r="H45" i="10"/>
  <c r="C29" i="30" s="1"/>
  <c r="C31" i="30" s="1"/>
  <c r="H53" i="10"/>
  <c r="C50" i="5"/>
  <c r="C51" i="5"/>
  <c r="C52" i="5"/>
  <c r="C53" i="5"/>
  <c r="C62" i="5"/>
  <c r="C63" i="5"/>
  <c r="C64" i="5"/>
  <c r="C65" i="5"/>
  <c r="C66" i="5"/>
  <c r="A62" i="5" l="1"/>
  <c r="A63" i="5"/>
  <c r="A64" i="5"/>
  <c r="A65" i="5"/>
  <c r="A66" i="5"/>
  <c r="C49" i="5"/>
  <c r="A51" i="5"/>
  <c r="A52" i="5"/>
  <c r="A49" i="5"/>
  <c r="A50" i="5"/>
  <c r="C45" i="5"/>
  <c r="C46" i="5"/>
  <c r="C47" i="5"/>
  <c r="C48" i="5"/>
  <c r="C58" i="5"/>
  <c r="C59" i="5"/>
  <c r="C60" i="5"/>
  <c r="C61" i="5"/>
  <c r="A58" i="5"/>
  <c r="A59" i="5"/>
  <c r="A60" i="5"/>
  <c r="A61" i="5"/>
  <c r="F35" i="5"/>
  <c r="G35" i="5" s="1"/>
  <c r="F34" i="5"/>
  <c r="G34" i="5" s="1"/>
  <c r="F33" i="5"/>
  <c r="G33" i="5" s="1"/>
  <c r="F32" i="5"/>
  <c r="G32" i="5" s="1"/>
  <c r="F31" i="5"/>
  <c r="G31" i="5" s="1"/>
  <c r="F30" i="5"/>
  <c r="G30" i="5" s="1"/>
  <c r="G29" i="5"/>
  <c r="F28" i="5"/>
  <c r="G28" i="5" s="1"/>
  <c r="F27" i="5"/>
  <c r="G27" i="5" s="1"/>
  <c r="F26" i="5"/>
  <c r="G26" i="5" s="1"/>
  <c r="E28" i="7"/>
  <c r="F28" i="7" s="1"/>
  <c r="E29" i="7"/>
  <c r="F29" i="7" s="1"/>
  <c r="E30" i="7"/>
  <c r="F30" i="7" s="1"/>
  <c r="E31" i="7"/>
  <c r="F31" i="7" s="1"/>
  <c r="E32" i="7"/>
  <c r="F32" i="7" s="1"/>
  <c r="E33" i="7"/>
  <c r="F33" i="7" s="1"/>
  <c r="E34" i="7"/>
  <c r="F34" i="7" s="1"/>
  <c r="E35" i="7"/>
  <c r="F35" i="7" s="1"/>
  <c r="E36" i="7"/>
  <c r="F36" i="7" s="1"/>
  <c r="E14" i="7"/>
  <c r="F14" i="7" s="1"/>
  <c r="E15" i="7"/>
  <c r="F15" i="7" s="1"/>
  <c r="E16" i="7"/>
  <c r="F16" i="7" s="1"/>
  <c r="E17" i="7"/>
  <c r="F17" i="7" s="1"/>
  <c r="E18" i="7"/>
  <c r="F18" i="7" s="1"/>
  <c r="E19" i="7"/>
  <c r="F19" i="7" s="1"/>
  <c r="E20" i="7"/>
  <c r="F20" i="7" s="1"/>
  <c r="E21" i="7"/>
  <c r="F21" i="7" s="1"/>
  <c r="E22" i="7"/>
  <c r="F22" i="7" s="1"/>
  <c r="F18" i="5"/>
  <c r="G18" i="5" s="1"/>
  <c r="F19" i="5"/>
  <c r="G19" i="5" s="1"/>
  <c r="F20" i="5"/>
  <c r="G20" i="5" s="1"/>
  <c r="F21" i="5"/>
  <c r="G21" i="5" s="1"/>
  <c r="C57" i="5" l="1"/>
  <c r="A57" i="5"/>
  <c r="C44" i="5"/>
  <c r="A44" i="5"/>
  <c r="A45" i="5"/>
  <c r="A46" i="5"/>
  <c r="A47" i="5"/>
  <c r="A48" i="5"/>
  <c r="A53" i="5"/>
  <c r="F17" i="5"/>
  <c r="G17" i="5" s="1"/>
  <c r="F14" i="5"/>
  <c r="G14" i="5" s="1"/>
  <c r="F15" i="5"/>
  <c r="G15" i="5" s="1"/>
  <c r="F16" i="5"/>
  <c r="G16" i="5" s="1"/>
  <c r="E27" i="7" l="1"/>
  <c r="F27" i="7" l="1"/>
  <c r="F37" i="7" s="1"/>
  <c r="E37" i="7"/>
  <c r="G36" i="5" l="1"/>
  <c r="G67" i="5" s="1"/>
  <c r="F36" i="5"/>
  <c r="F67" i="5" s="1"/>
  <c r="F66" i="5" l="1"/>
  <c r="F62" i="5"/>
  <c r="F58" i="5"/>
  <c r="F64" i="5"/>
  <c r="F57" i="5"/>
  <c r="G57" i="5" s="1"/>
  <c r="F65" i="5"/>
  <c r="F61" i="5"/>
  <c r="F60" i="5"/>
  <c r="F59" i="5"/>
  <c r="F63" i="5"/>
  <c r="F13" i="5"/>
  <c r="G13" i="5" s="1"/>
  <c r="G22" i="5" l="1"/>
  <c r="F22" i="5"/>
  <c r="F37" i="5" l="1"/>
  <c r="G37" i="5"/>
  <c r="E23" i="7" l="1"/>
  <c r="E38" i="7" s="1"/>
  <c r="F68" i="5" l="1"/>
  <c r="F54" i="5"/>
  <c r="F72" i="5" s="1"/>
  <c r="F23" i="7"/>
  <c r="G63" i="5" l="1"/>
  <c r="G64" i="5"/>
  <c r="G65" i="5"/>
  <c r="G62" i="5"/>
  <c r="G66" i="5"/>
  <c r="G59" i="5"/>
  <c r="F48" i="5"/>
  <c r="G48" i="5" s="1"/>
  <c r="F52" i="5"/>
  <c r="G52" i="5" s="1"/>
  <c r="F45" i="5"/>
  <c r="G45" i="5" s="1"/>
  <c r="F49" i="5"/>
  <c r="G49" i="5" s="1"/>
  <c r="F53" i="5"/>
  <c r="G53" i="5" s="1"/>
  <c r="F46" i="5"/>
  <c r="G46" i="5" s="1"/>
  <c r="F50" i="5"/>
  <c r="G50" i="5" s="1"/>
  <c r="F47" i="5"/>
  <c r="G47" i="5" s="1"/>
  <c r="F51" i="5"/>
  <c r="G51" i="5" s="1"/>
  <c r="G58" i="5"/>
  <c r="G61" i="5"/>
  <c r="G60" i="5"/>
  <c r="F38" i="7"/>
  <c r="G68" i="5" s="1"/>
  <c r="G54" i="5"/>
  <c r="G72" i="5" s="1"/>
  <c r="F44" i="5"/>
  <c r="G44" i="5" s="1"/>
</calcChain>
</file>

<file path=xl/comments1.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Autor</author>
  </authors>
  <commentList>
    <comment ref="A12" authorId="0" shapeId="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family val="2"/>
            <charset val="238"/>
          </rPr>
          <t xml:space="preserve">
</t>
        </r>
      </text>
    </comment>
    <comment ref="A17" authorId="0" shapeId="0">
      <text>
        <r>
          <rPr>
            <b/>
            <sz val="8"/>
            <color indexed="81"/>
            <rFont val="Tahoma"/>
            <family val="2"/>
            <charset val="238"/>
          </rPr>
          <t>Napr. : 
- Výkopové práce
- Premiestnenie neuľahnuteľného výkopu
- Uloženie sutiny na skládku
- Poplatok za skladovanie</t>
        </r>
      </text>
    </comment>
    <comment ref="H17" authorId="0" shapeId="0">
      <text>
        <r>
          <rPr>
            <b/>
            <sz val="9"/>
            <color indexed="10"/>
            <rFont val="Segoe UI"/>
            <family val="2"/>
            <charset val="238"/>
          </rPr>
          <t>Autor:</t>
        </r>
        <r>
          <rPr>
            <sz val="9"/>
            <color indexed="10"/>
            <rFont val="Segoe UI"/>
            <family val="2"/>
            <charset val="238"/>
          </rPr>
          <t xml:space="preserve">
Usmernením č. 2 bol upravený vzorec  z dôvodu zrejmej nesprávnosti., typ opatrenia č. 4</t>
        </r>
      </text>
    </comment>
    <comment ref="A41" authorId="0" shapeId="0">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43" authorId="0" shapeId="0">
      <text>
        <r>
          <rPr>
            <b/>
            <sz val="8"/>
            <color indexed="81"/>
            <rFont val="Tahoma"/>
            <family val="2"/>
            <charset val="238"/>
          </rPr>
          <t>ak nie sú obstarávané ako súčasť stavebných prác</t>
        </r>
      </text>
    </comment>
    <comment ref="A44" authorId="0" shapeId="0">
      <text>
        <r>
          <rPr>
            <b/>
            <sz val="9"/>
            <color indexed="81"/>
            <rFont val="Tahoma"/>
            <family val="2"/>
            <charset val="238"/>
          </rPr>
          <t>ak nie sú obstarávané ako súčasť stavebných prác</t>
        </r>
      </text>
    </comment>
    <comment ref="H46" authorId="0" shapeId="0">
      <text>
        <r>
          <rPr>
            <b/>
            <sz val="9"/>
            <color indexed="10"/>
            <rFont val="Segoe UI"/>
            <family val="2"/>
            <charset val="238"/>
          </rPr>
          <t xml:space="preserve">Autor:
</t>
        </r>
        <r>
          <rPr>
            <sz val="9"/>
            <color indexed="10"/>
            <rFont val="Segoe UI"/>
            <family val="2"/>
            <charset val="238"/>
          </rPr>
          <t>Usmernením č. 2 bol upravený vzorec z dôvodu zrejmej nesprávnosti.</t>
        </r>
      </text>
    </comment>
  </commentList>
</comments>
</file>

<file path=xl/comments4.xml><?xml version="1.0" encoding="utf-8"?>
<comments xmlns="http://schemas.openxmlformats.org/spreadsheetml/2006/main">
  <authors>
    <author>Autor</author>
  </authors>
  <commentList>
    <comment ref="A28" authorId="0" shapeId="0">
      <text>
        <r>
          <rPr>
            <b/>
            <sz val="8"/>
            <color indexed="81"/>
            <rFont val="Tahoma"/>
            <family val="2"/>
            <charset val="238"/>
          </rPr>
          <t>Žiadateľ je povinný uvádzať cieľovú hodnotu plochy v súlade s projektovou dokumentáciou</t>
        </r>
      </text>
    </comment>
    <comment ref="A32"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shapeId="0">
      <text>
        <r>
          <rPr>
            <b/>
            <sz val="8"/>
            <color indexed="81"/>
            <rFont val="Tahoma"/>
            <family val="2"/>
            <charset val="238"/>
          </rPr>
          <t>Žiadateľ je povinný uvádzať cieľovú hodnotu plochy v súlade s projektovou dokumentáciou</t>
        </r>
      </text>
    </comment>
    <comment ref="A44"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shapeId="0">
      <text>
        <r>
          <rPr>
            <b/>
            <sz val="8"/>
            <color indexed="81"/>
            <rFont val="Tahoma"/>
            <family val="2"/>
            <charset val="238"/>
          </rPr>
          <t>Žiadateľ je povinný uvádzať cieľovú hodnotu plochy v súlade s projektovou dokumentáciou</t>
        </r>
      </text>
    </comment>
    <comment ref="A56"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<sst xmlns="http://schemas.openxmlformats.org/spreadsheetml/2006/main" count="601" uniqueCount="249">
  <si>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</si>
  <si>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</si>
  <si>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</si>
  <si>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</si>
  <si>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</si>
  <si>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</si>
  <si>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</si>
  <si>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</si>
  <si>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</si>
  <si>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</si>
  <si>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</si>
  <si>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</si>
  <si>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</si>
  <si>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</si>
  <si>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</si>
  <si>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</si>
  <si>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</si>
  <si>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</si>
  <si>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</si>
  <si>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nízka</t>
  </si>
  <si>
    <t>stredná</t>
  </si>
  <si>
    <t>vysoká</t>
  </si>
  <si>
    <t>Počet bodov v odbornom hodnotení za kritérium 1.2</t>
  </si>
  <si>
    <t>Merateľný ukazovateľ</t>
  </si>
  <si>
    <t>Vypočítaná hodnota Value for Money</t>
  </si>
  <si>
    <t>Cena celkom bez DPH [EUR]</t>
  </si>
  <si>
    <t>Predmet projektu</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</si>
  <si>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</si>
  <si>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</si>
  <si>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</si>
  <si>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</si>
  <si>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</si>
  <si>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</si>
  <si>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</si>
  <si>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</si>
  <si>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</si>
  <si>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</si>
  <si>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</si>
  <si>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</si>
  <si>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</si>
  <si>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</si>
  <si>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</si>
  <si>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</si>
  <si>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</si>
  <si>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</si>
  <si>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</si>
  <si>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</si>
  <si>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</si>
  <si>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</si>
  <si>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</si>
  <si>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</si>
  <si>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</si>
  <si>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 ........................................ dňa .......................</t>
  </si>
  <si>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</si>
  <si>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</si>
  <si>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</si>
  <si>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</si>
  <si>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</si>
  <si>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</si>
  <si>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</si>
  <si>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</si>
  <si>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</si>
  <si>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</si>
  <si>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</si>
  <si>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</si>
  <si>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</si>
  <si>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</si>
  <si>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</si>
  <si>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</si>
  <si>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</si>
  <si>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</si>
  <si>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</si>
  <si>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</si>
  <si>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</si>
  <si>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</si>
  <si>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</si>
  <si>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</si>
  <si>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</si>
  <si>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</si>
  <si>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</si>
  <si>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</si>
  <si>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</si>
  <si>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</si>
  <si>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</si>
  <si>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</si>
  <si>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</si>
  <si>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</si>
  <si>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</si>
  <si>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</si>
  <si>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</si>
  <si>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</si>
  <si>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</si>
  <si>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</si>
  <si>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</si>
  <si>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</si>
  <si>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</si>
  <si>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</si>
  <si>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</si>
  <si>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</si>
  <si>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</si>
  <si>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</si>
  <si>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</si>
  <si>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</si>
  <si>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 xml:space="preserve">A1 Inštalovanie a modernizácia technológií </t>
  </si>
  <si>
    <t xml:space="preserve">A2 Zmena technologických postupov </t>
  </si>
  <si>
    <t>Cena celkom s DPH [EUR]</t>
  </si>
  <si>
    <t xml:space="preserve">Inštalovanie a modernizácia technológií </t>
  </si>
  <si>
    <t xml:space="preserve">Zmena technologických postupov  </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</si>
  <si>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</si>
  <si>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</si>
  <si>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</si>
  <si>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</si>
  <si>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</si>
  <si>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</si>
  <si>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Schéma štátnej pomoci na ochranu životného prostredia v oblasti znižovania znečisťovania ovzdušia a zlepšenia jeho kvality pre programové obdobie 2014-2020 (notifikovaná schéma štátnej pomoci)</t>
  </si>
  <si>
    <t>najnižšia cena/cena vypočítaná aritmetickým priemerom z ponúkaných cien</t>
  </si>
  <si>
    <r>
      <t xml:space="preserve"> - </t>
    </r>
    <r>
      <rPr>
        <sz val="10"/>
        <rFont val="Arial"/>
        <family val="2"/>
        <charset val="238"/>
      </rPr>
      <t xml:space="preserve"> Žiadateľ nepredkladá</t>
    </r>
    <r>
      <rPr>
        <sz val="10"/>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</si>
  <si>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r>
      <t xml:space="preserve"> - V prípade, ak žiadateľ vyberie v poli s názvom "</t>
    </r>
    <r>
      <rPr>
        <i/>
        <sz val="10"/>
        <color theme="1"/>
        <rFont val="Arial"/>
        <family val="2"/>
        <charset val="238"/>
      </rPr>
      <t>Spôsob vykonania</t>
    </r>
    <r>
      <rPr>
        <sz val="10"/>
        <color theme="1"/>
        <rFont val="Arial"/>
        <family val="2"/>
        <charset val="238"/>
      </rPr>
      <t>" možnosť "</t>
    </r>
    <r>
      <rPr>
        <i/>
        <sz val="10"/>
        <color theme="1"/>
        <rFont val="Arial"/>
        <family val="2"/>
        <charset val="238"/>
      </rPr>
      <t>iný spôsob</t>
    </r>
    <r>
      <rPr>
        <sz val="10"/>
        <color theme="1"/>
        <rFont val="Arial"/>
        <family val="2"/>
        <charset val="238"/>
      </rPr>
      <t>", je potrebné tento spôsob vykonania prieskumu trhu popísať v poli s názvom "</t>
    </r>
    <r>
      <rPr>
        <i/>
        <sz val="10"/>
        <color theme="1"/>
        <rFont val="Arial"/>
        <family val="2"/>
        <charset val="238"/>
      </rPr>
      <t>Poznámka</t>
    </r>
    <r>
      <rPr>
        <sz val="10"/>
        <color theme="1"/>
        <rFont val="Arial"/>
        <family val="2"/>
        <charset val="238"/>
      </rPr>
      <t>".</t>
    </r>
  </si>
  <si>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</si>
  <si>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</si>
  <si>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V prípade doplnenia ďalších výdavkov v stĺpci "Názov výdavku" počet riadkov tabuľky rozšírte podľa potreby. Riadky je potrebné vkladať tak, aby celkový súčet zahŕňal aj novovložené riadky.</t>
  </si>
  <si>
    <r>
      <t>Pole "</t>
    </r>
    <r>
      <rPr>
        <b/>
        <i/>
        <sz val="11"/>
        <color theme="1"/>
        <rFont val="Arial Narrow"/>
        <family val="2"/>
        <charset val="238"/>
      </rPr>
      <t>Spôsob stanovenia výšky výdavku</t>
    </r>
    <r>
      <rPr>
        <sz val="11"/>
        <color theme="1"/>
        <rFont val="Arial Narrow"/>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Narrow"/>
        <family val="2"/>
        <charset val="238"/>
      </rPr>
      <t>Spôsob stanovenia výšky výdavku je uvedený v poli "Vecný popis výdavku"</t>
    </r>
    <r>
      <rPr>
        <sz val="11"/>
        <color theme="1"/>
        <rFont val="Arial Narrow"/>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</si>
  <si>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Narrow"/>
        <family val="2"/>
        <charset val="238"/>
      </rPr>
      <t>V prípade, ak je vecný popis/špecifikácia výdavkov súčasťou inej prílohy ŽoNFP, je postačujúce uvedenie odkazu na príslušnú prílohu</t>
    </r>
    <r>
      <rPr>
        <sz val="11"/>
        <color theme="1"/>
        <rFont val="Arial Narrow"/>
        <family val="2"/>
        <charset val="238"/>
      </rPr>
      <t>.</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</si>
  <si>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</si>
  <si>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Typ opatrenia</t>
  </si>
  <si>
    <r>
      <t xml:space="preserve">Vecný </t>
    </r>
    <r>
      <rPr>
        <sz val="10"/>
        <color theme="0"/>
        <rFont val="Arial"/>
        <family val="2"/>
        <charset val="238"/>
      </rPr>
      <t>opis výdavku</t>
    </r>
  </si>
  <si>
    <t>Zateplenie obvodového plášťa</t>
  </si>
  <si>
    <t>Položka 1</t>
  </si>
  <si>
    <t>Položka 2</t>
  </si>
  <si>
    <t>Položka 3</t>
  </si>
  <si>
    <t>Zateplenie strešného plášťa</t>
  </si>
  <si>
    <t>Výmena otvorových konštrukcií</t>
  </si>
  <si>
    <t>Ostatné</t>
  </si>
  <si>
    <t>Služby</t>
  </si>
  <si>
    <t>Komplexné služby pri zavádzaní ISO 50001, ISO 14000 alebo EMAS vrátane prvej certifikácie</t>
  </si>
  <si>
    <t>518 Ostatné služby</t>
  </si>
  <si>
    <t>Dlhodobý nehmotný majetok</t>
  </si>
  <si>
    <t>Nákup softvéru</t>
  </si>
  <si>
    <t>013 Softvér</t>
  </si>
  <si>
    <t>Samostatné hnuteľné veci a súbory hnuteľných vecí</t>
  </si>
  <si>
    <t>SPOLU celkové oprávnené výdavky projektu</t>
  </si>
  <si>
    <t>Schéma štátnej pomoci na opatrenia energetickej efektívnosti v podnikoch</t>
  </si>
  <si>
    <t>Schéma štátnej pomoci na podporu využívania obnoviteľných zdrojov energie</t>
  </si>
  <si>
    <t>V.............................     dňa ...............................</t>
  </si>
  <si>
    <t xml:space="preserve">Zníženie energetickej náročnosti a zvýšenie využívania obnoviteľných zdrojov energie v podnikoch </t>
  </si>
  <si>
    <t>Dátum prieskumu:</t>
  </si>
  <si>
    <t>Opis predmetu zákazky + parametre</t>
  </si>
  <si>
    <t>Ponuka číslo</t>
  </si>
  <si>
    <t>Dodávateľ
(obchodné meno a sídlo)</t>
  </si>
  <si>
    <t xml:space="preserve">Cena bez DPH </t>
  </si>
  <si>
    <t>Poznámky</t>
  </si>
  <si>
    <t>Priemerná výška</t>
  </si>
  <si>
    <t>Výška výdavku stanovená na základe prieskumu trhu</t>
  </si>
  <si>
    <t>V ...................................................... dňa .....................</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</si>
  <si>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</si>
  <si>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</si>
  <si>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Cena bez DPH  </t>
  </si>
  <si>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</si>
  <si>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Cena s DPH</t>
  </si>
  <si>
    <t xml:space="preserve">   Pečiatka a podpis štatutárneho orgánu žiadateľa</t>
  </si>
  <si>
    <t xml:space="preserve">Spôsob stanovenia výšky výdavku je uvedený v poli "Vecný popis výdavku" </t>
  </si>
  <si>
    <r>
      <t xml:space="preserve">Výška výdavku bola stanovená na základe rozpočtu stavby na úrovni výkazu výmer potvrdeného podpisom a pečiatkou oprávnenej osoby (stavebný cenár/rozpočtár) v zmysle prílohy č. 7 ŽoNFP - </t>
    </r>
    <r>
      <rPr>
        <i/>
        <sz val="11"/>
        <color theme="1"/>
        <rFont val="Calibri"/>
        <family val="2"/>
        <charset val="238"/>
        <scheme val="minor"/>
      </rPr>
      <t>Projektová dokumentácia.</t>
    </r>
  </si>
  <si>
    <r>
      <t>Na predmetný výdavok sa</t>
    </r>
    <r>
      <rPr>
        <b/>
        <sz val="11"/>
        <color theme="1"/>
        <rFont val="Calibri"/>
        <family val="2"/>
        <charset val="238"/>
        <scheme val="minor"/>
      </rPr>
      <t xml:space="preserve"> neuplatňuje </t>
    </r>
    <r>
      <rPr>
        <sz val="11"/>
        <color theme="1"/>
        <rFont val="Calibri"/>
        <family val="2"/>
        <charset val="238"/>
        <scheme val="minor"/>
      </rPr>
      <t>kontrafaktuálny scenár</t>
    </r>
  </si>
  <si>
    <r>
      <t xml:space="preserve">Na predmetný výdavok sa </t>
    </r>
    <r>
      <rPr>
        <b/>
        <sz val="11"/>
        <color theme="1"/>
        <rFont val="Calibri"/>
        <family val="2"/>
        <charset val="238"/>
        <scheme val="minor"/>
      </rPr>
      <t xml:space="preserve">uplatňuje </t>
    </r>
    <r>
      <rPr>
        <sz val="11"/>
        <color theme="1"/>
        <rFont val="Calibri"/>
        <family val="2"/>
        <charset val="238"/>
        <scheme val="minor"/>
      </rPr>
      <t>kontrafaktuálny scenár</t>
    </r>
  </si>
  <si>
    <t>Spôsob stanovenia výšky oprávnených výdavkov</t>
  </si>
  <si>
    <t>Oprávnený výdavok</t>
  </si>
  <si>
    <t>=</t>
  </si>
  <si>
    <t>Rozpočet projektu po zohľadnení stanovených možností stanovenia výšky oprávnených výdavkov</t>
  </si>
  <si>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</si>
  <si>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Vypočítaná hodnota referenčnej hodnoty pre vybrané výdavky projektu v EUR/m</t>
    </r>
    <r>
      <rPr>
        <b/>
        <vertAlign val="superscript"/>
        <sz val="12"/>
        <rFont val="Arial"/>
        <family val="2"/>
        <charset val="238"/>
      </rPr>
      <t>2</t>
    </r>
  </si>
  <si>
    <r>
      <t>Cieľová hodnota výmeny otvorových konštrukcií v m</t>
    </r>
    <r>
      <rPr>
        <vertAlign val="superscript"/>
        <sz val="11"/>
        <rFont val="Arial"/>
        <family val="2"/>
        <charset val="238"/>
      </rPr>
      <t>2</t>
    </r>
  </si>
  <si>
    <t>Celkové oprávnené výdavky na stavebné práce bez DPH</t>
  </si>
  <si>
    <r>
      <t>Referenčná hodnota pre vybrané výdavky projektu v EUR/m</t>
    </r>
    <r>
      <rPr>
        <vertAlign val="superscript"/>
        <sz val="11"/>
        <color theme="1"/>
        <rFont val="Arial"/>
        <family val="2"/>
        <charset val="238"/>
      </rPr>
      <t>2</t>
    </r>
  </si>
  <si>
    <t>Výstup projektu</t>
  </si>
  <si>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</si>
  <si>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</si>
  <si>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</si>
  <si>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</si>
  <si>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</si>
  <si>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Cieľová hodnota zateplenej plochy obvodového plášťa v m</t>
    </r>
    <r>
      <rPr>
        <vertAlign val="superscript"/>
        <sz val="11"/>
        <rFont val="Arial"/>
        <family val="2"/>
        <charset val="238"/>
      </rPr>
      <t>2</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</si>
  <si>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</si>
  <si>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Výmena vonkajšej otvorovej konštrukcie</t>
  </si>
  <si>
    <r>
      <t>350 EUR/m</t>
    </r>
    <r>
      <rPr>
        <b/>
        <vertAlign val="superscript"/>
        <sz val="11"/>
        <color rgb="FFFF0000"/>
        <rFont val="Arial"/>
        <family val="2"/>
        <charset val="238"/>
      </rPr>
      <t>2</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</si>
  <si>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</si>
  <si>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t xml:space="preserve">Zateplenie plochy strešného plášťa </t>
  </si>
  <si>
    <r>
      <t>70 EUR/m</t>
    </r>
    <r>
      <rPr>
        <b/>
        <vertAlign val="superscript"/>
        <sz val="11"/>
        <color rgb="FFFF0000"/>
        <rFont val="Arial"/>
        <family val="2"/>
        <charset val="238"/>
      </rPr>
      <t>2</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</si>
  <si>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</si>
  <si>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t>Zateplenie plochy obvodového plášťa</t>
  </si>
  <si>
    <r>
      <t>85 EUR/m</t>
    </r>
    <r>
      <rPr>
        <b/>
        <vertAlign val="superscript"/>
        <sz val="11"/>
        <color rgb="FFFF0000"/>
        <rFont val="Arial"/>
        <family val="2"/>
        <charset val="238"/>
      </rPr>
      <t>2</t>
    </r>
  </si>
  <si>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</si>
  <si>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t>Referenčné hodnoty pre vybrané výdavky projektu</t>
  </si>
  <si>
    <t>Referenčné hodnoty pre vybrané výdavky projektu v rámci výzvy s kódom OPKZP-PO4-SC421-2017-XY</t>
  </si>
  <si>
    <t>(hodnotenie hospodárnosti a efektívnosti výdavkov projektu)</t>
  </si>
  <si>
    <t>V ................................................. dňa ...........................</t>
  </si>
  <si>
    <r>
      <t xml:space="preserve">Výpočet hodnoty Value for Money 
</t>
    </r>
    <r>
      <rPr>
        <i/>
        <sz val="12"/>
        <rFont val="Arial Narrow"/>
        <family val="2"/>
        <charset val="238"/>
      </rPr>
      <t>Vypočítajte hodnotu príspevku projektu k špecifickému cieľu 4.2.1 OP KŽP ako pomer celkových oprávnených výdavkov na hlavné aktivity projektu v sume vyjadrenej bez DPH a deklarovanej cieľovej hodnoty ukazovateľa projektu – Úspora primárnych energetických zdrojov v podniku.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</si>
  <si>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menej ako 800</t>
  </si>
  <si>
    <t>800 - 2700</t>
  </si>
  <si>
    <t>Úspora primárnych energetických zdrojov v podniku</t>
  </si>
  <si>
    <t>viac ako 2 700</t>
  </si>
  <si>
    <t>Limitné hodnoty
(EUR/MWh/rok)</t>
  </si>
  <si>
    <t>Miera príspevku projektu 
k špecifickému cieľu</t>
  </si>
  <si>
    <t>SO posudzuje v procese odborného hodnotenia ŽoNFP (hodnotiace kritérium 1.2) príspevok projektu k špecifickému cieľu 4.2.1 OP KŽP na základe princípu Value for Money. Uvedené znamená, že SO posudzuje kvantifikovanú mieru príspevku projektu špecifickému cieľu 4.2.1 OP KŽP vyjadrenú na základe princípu Value for Money ako pomer celkových oprávnených výdavkov na hlavné aktivity projektu v sume vyjadrenej bez DPH a deklarovanej cieľovej hodnoty príslušného ukazovateľa projektu vzťahujúceho sa na špecifický cieľ 4.2.1 OP KŽP.</t>
  </si>
  <si>
    <t>Príspevok projektu k špecifickému cieľu 4.2.1 OP KŽP - princíp Value for Money</t>
  </si>
  <si>
    <t xml:space="preserve">Príloha č. 10 ŽoNFP - Dokumentácia k oprávnenosti výdavkov </t>
  </si>
  <si>
    <t>Schéma štátnej pomoci</t>
  </si>
  <si>
    <t>Položka 4</t>
  </si>
  <si>
    <t>Položka 5</t>
  </si>
  <si>
    <t>1. Rekonštrukcia a modernizácia stavebných objektov v oblasti priemyslu a služieb na to nadväzujúcich za účelom zníženia ich energetickej náročnosti</t>
  </si>
  <si>
    <t>2. Rekonštrukcia a modernizácia existujúcich energetických zariadení za účelom zvýšenia energetickej účinnosti  a zníženia emisií skleníkových plynov</t>
  </si>
  <si>
    <t>3. Rekonštrukcia a modernizácia systémov výroby a rozvodu stlačeného vzduchu</t>
  </si>
  <si>
    <t>4. Zavádzanie systémov merania a riadenia, vrátane energetických a environmentálnych manažérskych systémov, najmä EMAS, v oblasti výroby a spotreby energie za účelom zníženia spotreby energie a emisií skleníkových plynov</t>
  </si>
  <si>
    <t>5. Výstavba, modernizácia a rekonštrukcia rozvodov energie, resp. rozvodov energetických médií</t>
  </si>
  <si>
    <t>6. Modernizácia a rekonštrukcia systémov vonkajšieho osvetlenia priemyselných areálov, ale len spolu s inými opatreniami na zníženie spotreby elektriny v podniku</t>
  </si>
  <si>
    <t>7. Iné opatrenia, ktoré prispievajú k znižovaniu spotreby primárnych energetických zdrojov</t>
  </si>
  <si>
    <t>Implementácia opatrení z energetických auditov</t>
  </si>
  <si>
    <t>Výpočet hodnoty Value for Money pre implementáciu opatrení z energetických auditov</t>
  </si>
  <si>
    <t>Položka 6</t>
  </si>
  <si>
    <t>Položka 7</t>
  </si>
  <si>
    <t>Položka n</t>
  </si>
  <si>
    <t>Cieľová hodnota merateľného ukazovateľa projektu v MWh/rok</t>
  </si>
  <si>
    <t>Dotknutá schéma štátnej pomoci</t>
  </si>
  <si>
    <r>
      <t xml:space="preserve">Modernizácia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</si>
  <si>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r>
      <t xml:space="preserve">Nákup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</si>
  <si>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t>Kontrafaktuálny scenár predstavuje opis technicky porovnateľnej investície, ktorú by žiadateľ vierohodne realizoval aj bez pomoci. V porovnaní s navrhovaným projektom preto technicky porovnateľná investícia dosahuje porovnateľné technické parametre, napr. výkon zariadenia ako aj všetky ďalšie parametre, okrem vlastností, ktoré napĺňajú environmentálne ciele.</t>
  </si>
  <si>
    <t xml:space="preserve">Výška výdavku bola stanovená na základe znaleckého/odborného posudku v súlade s podmienkami ustanovenými v Príručke pre žiadateľa pre prílohu č. 10 ŽoNFP - Dokumentácia k oprávnenosti výdavkov. </t>
  </si>
  <si>
    <t>Spôsob vykonania prieskumu trhu</t>
  </si>
  <si>
    <t>Predloženie cenových ponúk od potenciálnych dodávateľov (listinne, elektronicky)</t>
  </si>
  <si>
    <t>Prieskum cien v cenníkoch verejne dostupných na internete</t>
  </si>
  <si>
    <t>Iný spôsob vykonania prieskumu trhu</t>
  </si>
  <si>
    <t>Záznam z vyhodnotenia prieskumu trhu č. 1 - Predmet projektu</t>
  </si>
  <si>
    <t>Záznam z vyhodnotenia prieskumu trhu č. 1 - Kontrafaktuálna investícia</t>
  </si>
  <si>
    <r>
      <t xml:space="preserve">Výška výdavku bola stanovená na základe stanoviska odborne spôsobilej osoby v súlade s podmienkami ustanovenými v Príručke pre žiadateľa pre prílohu č. 10 ŽoNFP - </t>
    </r>
    <r>
      <rPr>
        <i/>
        <sz val="11"/>
        <color theme="1"/>
        <rFont val="Calibri"/>
        <family val="2"/>
        <charset val="238"/>
        <scheme val="minor"/>
      </rPr>
      <t>Dokumentácia k oprávnenosti výdavkov</t>
    </r>
    <r>
      <rPr>
        <sz val="11"/>
        <color theme="1"/>
        <rFont val="Calibri"/>
        <family val="2"/>
        <charset val="238"/>
        <scheme val="minor"/>
      </rPr>
      <t xml:space="preserve">. </t>
    </r>
  </si>
  <si>
    <t>Schéma štátnej pomoci na podporu vysokoúčinnej kombinovanej výroby elektriny a tepla</t>
  </si>
  <si>
    <t>Je žiadateľ platca DPH?</t>
  </si>
  <si>
    <t>Platca DPH</t>
  </si>
  <si>
    <t>áno</t>
  </si>
  <si>
    <t>nie</t>
  </si>
  <si>
    <t>V prípade, ak žiadateľ má nárok na odpočet DPH za oprávnený výdavok je považovaná výška výdavku bez DPH. V prípade, ak žiadateľ nie je platca DPH, resp. nemá nárok na odpočet DPH, za oprávnený výdavok je považovaná výška výdavku s DPH.</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</si>
  <si>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</si>
  <si>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</si>
  <si>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</si>
  <si>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r>
      <t>Pole "</t>
    </r>
    <r>
      <rPr>
        <b/>
        <i/>
        <sz val="11"/>
        <color theme="1"/>
        <rFont val="Arial"/>
        <family val="2"/>
        <charset val="238"/>
      </rPr>
      <t>Plocha využívaná na činnosti Sekcie C SK NACE</t>
    </r>
    <r>
      <rPr>
        <sz val="11"/>
        <color theme="1"/>
        <rFont val="Arial"/>
        <family val="2"/>
        <charset val="238"/>
      </rPr>
      <t>". V prípade, že sú výsledky projektu využívané v oprávnených ako aj neoprávnených odvetviach podpory, uveďte plochu v m2 na ktorej sa vykonávajú činnosti výlučne iba v oprávnených odvetviach podpory. V prípade, že sa výsledky projektu využívajú iba v oprávnených odvetviach podpory, uveďte celkovú plochu v m2 na ktorej sa vykonávajú činnosti v oprávnených odvetviach podpory.</t>
    </r>
  </si>
  <si>
    <r>
      <t>Pole "</t>
    </r>
    <r>
      <rPr>
        <b/>
        <i/>
        <sz val="11"/>
        <color theme="1"/>
        <rFont val="Arial"/>
        <family val="2"/>
        <charset val="238"/>
      </rPr>
      <t>Celková využívaná plocha</t>
    </r>
    <r>
      <rPr>
        <sz val="11"/>
        <color theme="1"/>
        <rFont val="Arial"/>
        <family val="2"/>
        <charset val="238"/>
      </rPr>
      <t>". V prípade, že sú výsledky projektu využívané v oprávnených ako aj neoprávnených odvetviach podpory, uveďte celkovú plochu v m2 na ktorej sa vykonávajú činnosti v oprávnených ako aj neoprávnených odvetviach podpory. V prípade, že sa výsledky projektu využívajú iba v oprávnených odvetviach podpory, uveďte celkovú plochu v m2 na ktorej sa vykonávajú činnosti v oprávnených odvetviach podpory.</t>
    </r>
  </si>
  <si>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predkladá ako súčasť ŽoNFP zmluvu s úspešným uchádzačom. Uvedené rovnako platí aj v prípade, ak bola výška výdavku stanovená na základe </t>
    </r>
    <r>
      <rPr>
        <b/>
        <sz val="11"/>
        <rFont val="Arial"/>
        <family val="2"/>
        <charset val="238"/>
      </rPr>
      <t>prieskumu trhu.</t>
    </r>
    <r>
      <rPr>
        <sz val="11"/>
        <rFont val="Arial"/>
        <family val="2"/>
        <charset val="238"/>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úspešným uchádzačom a na základe ktorej bola stanovená výška príslušného výdavku v rozpočte. </t>
    </r>
  </si>
  <si>
    <t xml:space="preserve">   </t>
  </si>
  <si>
    <t xml:space="preserve">         Pečiatka a podpis štatutárneho orgánu žiadateľa</t>
  </si>
  <si>
    <t>Celková využívaná plocha [m2]/
Celková ročná spotreba</t>
  </si>
  <si>
    <t>Plocha využívaná na činnosti Sekcie C SK NACE [m2]/
Spotreba na činnosti Sekcie C SK NACE</t>
  </si>
  <si>
    <r>
      <t xml:space="preserve">Rozpočet projektu - OV - NFP </t>
    </r>
    <r>
      <rPr>
        <b/>
        <sz val="16"/>
        <color rgb="FFFF0000"/>
        <rFont val="Arial"/>
        <family val="2"/>
        <charset val="238"/>
      </rPr>
      <t>v znení usmernenia č. 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</si>
</sst>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K_č_s_-;\-* #,##0.00\ _K_č_s_-;_-* &quot;-&quot;??\ _K_č_s_-;_-@_-"/>
  </numFmts>
  <fonts count="83"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0"/>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1"/>
      <color theme="1"/>
      <name val="Calibri"/>
      <family val="2"/>
      <charset val="238"/>
      <scheme val="minor"/>
    </font>
    <font>
      <b/>
      <sz val="12"/>
      <color theme="1"/>
      <name val="Arial Narrow"/>
      <family val="2"/>
      <charset val="238"/>
    </font>
    <font>
      <b/>
      <sz val="12"/>
      <color theme="0"/>
      <name val="Arial Narrow"/>
      <family val="2"/>
      <charset val="238"/>
    </font>
    <font>
      <b/>
      <i/>
      <sz val="12"/>
      <color theme="0"/>
      <name val="Arial Narrow"/>
      <family val="2"/>
      <charset val="238"/>
    </font>
    <font>
      <sz val="10"/>
      <name val="Arial CE"/>
      <family val="2"/>
      <charset val="238"/>
    </font>
    <font>
      <sz val="10"/>
      <name val="Arial"/>
      <family val="2"/>
      <charset val="238"/>
    </font>
    <font>
      <sz val="11"/>
      <color theme="0"/>
      <name val="Calibri"/>
      <family val="2"/>
      <charset val="238"/>
      <scheme val="minor"/>
    </font>
    <font>
      <i/>
      <sz val="10"/>
      <color theme="1"/>
      <name val="Arial"/>
      <family val="2"/>
      <charset val="238"/>
    </font>
    <font>
      <b/>
      <sz val="12"/>
      <color theme="1"/>
      <name val="Calibri"/>
      <family val="2"/>
      <charset val="238"/>
      <scheme val="minor"/>
    </font>
    <font>
      <sz val="11"/>
      <color theme="1"/>
      <name val="Arial Narrow"/>
      <family val="2"/>
      <charset val="238"/>
    </font>
    <font>
      <b/>
      <i/>
      <sz val="11"/>
      <color theme="1"/>
      <name val="Arial Narrow"/>
      <family val="2"/>
      <charset val="238"/>
    </font>
    <font>
      <i/>
      <u/>
      <sz val="11"/>
      <color theme="1"/>
      <name val="Arial Narrow"/>
      <family val="2"/>
      <charset val="238"/>
    </font>
    <font>
      <b/>
      <sz val="11"/>
      <color theme="1"/>
      <name val="Arial Narrow"/>
      <family val="2"/>
      <charset val="238"/>
    </font>
    <font>
      <sz val="11"/>
      <name val="Calibri"/>
      <family val="2"/>
      <charset val="238"/>
      <scheme val="minor"/>
    </font>
    <font>
      <b/>
      <sz val="14"/>
      <name val="Arial"/>
      <family val="2"/>
      <charset val="238"/>
    </font>
    <font>
      <sz val="11"/>
      <color theme="1"/>
      <name val="Calibri"/>
      <family val="2"/>
      <charset val="238"/>
    </font>
    <font>
      <b/>
      <sz val="8"/>
      <color indexed="81"/>
      <name val="Tahoma"/>
      <family val="2"/>
      <charset val="238"/>
    </font>
    <font>
      <sz val="9"/>
      <color indexed="81"/>
      <name val="Tahoma"/>
      <family val="2"/>
      <charset val="238"/>
    </font>
    <font>
      <b/>
      <i/>
      <sz val="12"/>
      <color theme="0"/>
      <name val="Arial"/>
      <family val="2"/>
      <charset val="238"/>
    </font>
    <font>
      <sz val="14"/>
      <name val="Arial"/>
      <family val="2"/>
      <charset val="238"/>
    </font>
    <font>
      <b/>
      <sz val="11"/>
      <color rgb="FF0070C0"/>
      <name val="Arial"/>
      <family val="2"/>
      <charset val="238"/>
    </font>
    <font>
      <b/>
      <sz val="9"/>
      <color indexed="81"/>
      <name val="Tahoma"/>
      <family val="2"/>
      <charset val="238"/>
    </font>
    <font>
      <sz val="8"/>
      <color theme="6" tint="-0.499984740745262"/>
      <name val="Arial"/>
      <family val="2"/>
      <charset val="238"/>
    </font>
    <font>
      <b/>
      <sz val="8"/>
      <color theme="6" tint="-0.499984740745262"/>
      <name val="Arial"/>
      <family val="2"/>
      <charset val="238"/>
    </font>
    <font>
      <b/>
      <sz val="12"/>
      <color rgb="FFFF0000"/>
      <name val="Arial"/>
      <family val="2"/>
      <charset val="238"/>
    </font>
    <font>
      <b/>
      <sz val="16"/>
      <name val="Arial"/>
      <family val="2"/>
      <charset val="238"/>
    </font>
    <font>
      <b/>
      <vertAlign val="superscript"/>
      <sz val="12"/>
      <name val="Arial"/>
      <family val="2"/>
      <charset val="238"/>
    </font>
    <font>
      <vertAlign val="superscript"/>
      <sz val="11"/>
      <name val="Arial"/>
      <family val="2"/>
      <charset val="238"/>
    </font>
    <font>
      <i/>
      <sz val="11"/>
      <color rgb="FFFF0000"/>
      <name val="Arial"/>
      <family val="2"/>
      <charset val="238"/>
    </font>
    <font>
      <vertAlign val="superscript"/>
      <sz val="11"/>
      <color theme="1"/>
      <name val="Arial"/>
      <family val="2"/>
      <charset val="238"/>
    </font>
    <font>
      <i/>
      <sz val="10"/>
      <color theme="0"/>
      <name val="Arial"/>
      <family val="2"/>
      <charset val="238"/>
    </font>
    <font>
      <b/>
      <i/>
      <sz val="10"/>
      <color theme="0"/>
      <name val="Arial"/>
      <family val="2"/>
      <charset val="238"/>
    </font>
    <font>
      <b/>
      <sz val="11"/>
      <color rgb="FFFF0000"/>
      <name val="Arial"/>
      <family val="2"/>
      <charset val="238"/>
    </font>
    <font>
      <b/>
      <i/>
      <sz val="10"/>
      <color theme="1"/>
      <name val="Arial"/>
      <family val="2"/>
      <charset val="238"/>
    </font>
    <font>
      <b/>
      <sz val="10"/>
      <color rgb="FF000000"/>
      <name val="Arial"/>
      <family val="2"/>
      <charset val="238"/>
    </font>
    <font>
      <b/>
      <vertAlign val="superscript"/>
      <sz val="11"/>
      <color rgb="FFFF0000"/>
      <name val="Arial"/>
      <family val="2"/>
      <charset val="238"/>
    </font>
    <font>
      <b/>
      <i/>
      <sz val="10"/>
      <color rgb="FF000000"/>
      <name val="Arial"/>
      <family val="2"/>
      <charset val="238"/>
    </font>
    <font>
      <b/>
      <sz val="10"/>
      <color rgb="FF000000"/>
      <name val="Calibri"/>
      <family val="2"/>
      <charset val="238"/>
    </font>
    <font>
      <b/>
      <sz val="10"/>
      <color theme="1"/>
      <name val="Calibri"/>
      <family val="2"/>
      <charset val="238"/>
    </font>
    <font>
      <b/>
      <sz val="11"/>
      <color theme="0"/>
      <name val="Arial"/>
      <family val="2"/>
      <charset val="238"/>
    </font>
    <font>
      <b/>
      <i/>
      <sz val="12"/>
      <color theme="1"/>
      <name val="Arial"/>
      <family val="2"/>
      <charset val="238"/>
    </font>
    <font>
      <sz val="12"/>
      <color theme="1"/>
      <name val="Arial Narrow"/>
      <family val="2"/>
      <charset val="238"/>
    </font>
    <font>
      <b/>
      <sz val="12"/>
      <name val="Arial Narrow"/>
      <family val="2"/>
      <charset val="238"/>
    </font>
    <font>
      <b/>
      <sz val="16"/>
      <name val="Arial Narrow"/>
      <family val="2"/>
      <charset val="238"/>
    </font>
    <font>
      <i/>
      <sz val="12"/>
      <name val="Arial Narrow"/>
      <family val="2"/>
      <charset val="238"/>
    </font>
    <font>
      <sz val="12"/>
      <name val="Arial Narrow"/>
      <family val="2"/>
      <charset val="238"/>
    </font>
    <font>
      <b/>
      <sz val="16"/>
      <color rgb="FF000000"/>
      <name val="Arial Narrow"/>
      <family val="2"/>
      <charset val="238"/>
    </font>
    <font>
      <i/>
      <sz val="10"/>
      <color theme="1"/>
      <name val="Arial Narrow"/>
      <family val="2"/>
      <charset val="238"/>
    </font>
    <font>
      <b/>
      <sz val="16"/>
      <color rgb="FFFF0000"/>
      <name val="Arial"/>
      <family val="2"/>
      <charset val="238"/>
    </font>
    <font>
      <sz val="9"/>
      <color indexed="10"/>
      <name val="Segoe UI"/>
      <family val="2"/>
      <charset val="238"/>
    </font>
    <font>
      <b/>
      <sz val="9"/>
      <color indexed="10"/>
      <name val="Segoe UI"/>
      <family val="2"/>
      <charset val="238"/>
    </font>
  </fonts>
  <fills count="21">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499984740745262"/>
        <bgColor indexed="64"/>
      </patternFill>
    </fill>
    <fill>
      <patternFill patternType="solid">
        <fgColor rgb="FF92D050"/>
        <bgColor indexed="64"/>
      </patternFill>
    </fill>
    <fill>
      <patternFill patternType="solid">
        <fgColor theme="6"/>
        <bgColor indexed="64"/>
      </patternFill>
    </fill>
    <fill>
      <patternFill patternType="solid">
        <fgColor rgb="FFFF000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style="thin">
        <color indexed="64"/>
      </left>
      <right style="thin">
        <color indexed="64"/>
      </right>
      <top style="medium">
        <color indexed="64"/>
      </top>
      <bottom/>
      <diagonal/>
    </border>
    <border>
      <left style="medium">
        <color indexed="64"/>
      </left>
      <right/>
      <top style="medium">
        <color theme="1"/>
      </top>
      <bottom style="medium">
        <color indexed="64"/>
      </bottom>
      <diagonal/>
    </border>
    <border>
      <left/>
      <right/>
      <top style="medium">
        <color theme="1"/>
      </top>
      <bottom style="medium">
        <color indexed="64"/>
      </bottom>
      <diagonal/>
    </border>
    <border>
      <left/>
      <right style="medium">
        <color indexed="64"/>
      </right>
      <top style="medium">
        <color theme="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theme="0"/>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theme="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s>
  <cellStyleXfs count="4">
    <xf numFmtId="0" fontId="0" fillId="0" borderId="0"/>
    <xf numFmtId="0" fontId="36" fillId="0" borderId="0"/>
    <xf numFmtId="0" fontId="37" fillId="0" borderId="0"/>
    <xf numFmtId="164" fontId="8" fillId="0" borderId="0" applyFont="0" applyFill="0" applyBorder="0" applyAlignment="0" applyProtection="0"/>
  </cellStyleXfs>
  <cellXfs count="725">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8" fillId="0" borderId="1" xfId="0" applyFont="1" applyBorder="1" applyAlignment="1" applyProtection="1">
      <alignment horizontal="justify" wrapText="1"/>
      <protection locked="0"/>
    </xf>
    <xf numFmtId="0" fontId="0" fillId="0" borderId="0" xfId="0" applyFont="1" applyProtection="1">
      <protection locked="0"/>
    </xf>
    <xf numFmtId="0" fontId="10" fillId="0" borderId="14"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Border="1" applyProtection="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3" fillId="0" borderId="0" xfId="0" applyFont="1" applyBorder="1" applyAlignment="1" applyProtection="1"/>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2" fillId="6" borderId="1" xfId="0" applyFont="1" applyFill="1"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4" fontId="20" fillId="0" borderId="1" xfId="0" applyNumberFormat="1" applyFont="1" applyBorder="1" applyAlignment="1" applyProtection="1">
      <alignment wrapText="1"/>
      <protection locked="0"/>
    </xf>
    <xf numFmtId="0" fontId="2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1" fillId="0" borderId="0" xfId="0" applyFont="1" applyAlignment="1" applyProtection="1">
      <alignment horizontal="left"/>
    </xf>
    <xf numFmtId="0" fontId="3" fillId="0" borderId="0" xfId="0" applyFont="1" applyAlignment="1" applyProtection="1">
      <alignment horizontal="left" wrapText="1"/>
    </xf>
    <xf numFmtId="0" fontId="17" fillId="0" borderId="0" xfId="0" applyFont="1" applyAlignment="1" applyProtection="1">
      <alignment horizontal="left"/>
      <protection locked="0"/>
    </xf>
    <xf numFmtId="0" fontId="11" fillId="0" borderId="0" xfId="0" applyFont="1" applyAlignment="1" applyProtection="1">
      <alignment horizontal="left"/>
    </xf>
    <xf numFmtId="0" fontId="0" fillId="0" borderId="0" xfId="0" applyAlignment="1" applyProtection="1">
      <alignment vertical="center"/>
    </xf>
    <xf numFmtId="0" fontId="12" fillId="7" borderId="21" xfId="0" applyFont="1" applyFill="1" applyBorder="1" applyAlignment="1" applyProtection="1">
      <alignment horizontal="center" vertical="center" wrapText="1"/>
    </xf>
    <xf numFmtId="0" fontId="12" fillId="7" borderId="22" xfId="0" applyFont="1" applyFill="1" applyBorder="1" applyAlignment="1" applyProtection="1">
      <alignment horizontal="center" vertical="center" wrapText="1"/>
    </xf>
    <xf numFmtId="0" fontId="12" fillId="7" borderId="23" xfId="0" applyFont="1" applyFill="1" applyBorder="1" applyAlignment="1" applyProtection="1">
      <alignment horizontal="center" vertical="center" wrapText="1"/>
    </xf>
    <xf numFmtId="0" fontId="5"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2" fillId="0" borderId="0" xfId="0" applyFont="1" applyBorder="1" applyAlignment="1" applyProtection="1">
      <alignment horizontal="left" vertical="center"/>
      <protection locked="0"/>
    </xf>
    <xf numFmtId="0" fontId="11" fillId="0" borderId="0" xfId="0" applyFont="1" applyBorder="1" applyAlignment="1" applyProtection="1">
      <alignment horizontal="left"/>
    </xf>
    <xf numFmtId="0" fontId="10" fillId="0" borderId="1" xfId="0" applyFont="1" applyFill="1" applyBorder="1" applyAlignment="1" applyProtection="1">
      <alignment vertical="center" wrapText="1"/>
      <protection locked="0"/>
    </xf>
    <xf numFmtId="49" fontId="10" fillId="2" borderId="0" xfId="0" applyNumberFormat="1" applyFont="1" applyFill="1" applyBorder="1" applyAlignment="1" applyProtection="1">
      <alignment wrapText="1"/>
    </xf>
    <xf numFmtId="0" fontId="0" fillId="0" borderId="0" xfId="0" applyFont="1"/>
    <xf numFmtId="0" fontId="5" fillId="0" borderId="20" xfId="0" applyFont="1" applyBorder="1" applyAlignment="1" applyProtection="1">
      <alignment horizontal="center" vertical="center" wrapText="1"/>
      <protection locked="0"/>
    </xf>
    <xf numFmtId="4" fontId="5" fillId="0" borderId="20" xfId="0" applyNumberFormat="1" applyFont="1" applyBorder="1" applyAlignment="1" applyProtection="1">
      <alignment horizontal="center" vertical="center" wrapText="1"/>
      <protection locked="0"/>
    </xf>
    <xf numFmtId="0" fontId="17" fillId="0" borderId="0" xfId="0" applyFont="1" applyProtection="1"/>
    <xf numFmtId="0" fontId="3" fillId="0" borderId="0" xfId="0" applyFont="1" applyAlignment="1" applyProtection="1">
      <alignment horizontal="justify" vertical="top" wrapText="1"/>
      <protection locked="0"/>
    </xf>
    <xf numFmtId="0" fontId="13"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protection locked="0"/>
    </xf>
    <xf numFmtId="49" fontId="10" fillId="0" borderId="0" xfId="0" applyNumberFormat="1" applyFont="1" applyFill="1" applyBorder="1" applyAlignment="1" applyProtection="1">
      <alignment wrapText="1"/>
    </xf>
    <xf numFmtId="0" fontId="6"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17" fillId="0" borderId="0" xfId="0" applyFont="1" applyFill="1" applyAlignment="1" applyProtection="1"/>
    <xf numFmtId="0" fontId="0" fillId="0" borderId="0" xfId="0" applyFill="1" applyProtection="1">
      <protection locked="0"/>
    </xf>
    <xf numFmtId="49" fontId="19" fillId="0" borderId="0" xfId="0" applyNumberFormat="1" applyFont="1" applyFill="1" applyAlignment="1" applyProtection="1">
      <alignment horizontal="left"/>
    </xf>
    <xf numFmtId="0" fontId="12" fillId="0" borderId="0" xfId="0" applyFont="1" applyFill="1" applyBorder="1" applyAlignment="1" applyProtection="1">
      <alignment horizontal="center" vertical="center" wrapText="1"/>
    </xf>
    <xf numFmtId="0" fontId="8"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justify" wrapText="1"/>
      <protection locked="0"/>
    </xf>
    <xf numFmtId="0" fontId="11" fillId="0" borderId="0" xfId="0" applyFont="1" applyFill="1" applyAlignment="1" applyProtection="1">
      <alignment horizontal="left"/>
    </xf>
    <xf numFmtId="0" fontId="14" fillId="0" borderId="0" xfId="0" applyFont="1" applyFill="1" applyAlignment="1" applyProtection="1"/>
    <xf numFmtId="0" fontId="14" fillId="0" borderId="0" xfId="0" applyFont="1" applyFill="1" applyAlignment="1" applyProtection="1">
      <alignment horizontal="left" vertical="center"/>
    </xf>
    <xf numFmtId="4" fontId="4" fillId="11" borderId="20" xfId="0" applyNumberFormat="1" applyFont="1" applyFill="1" applyBorder="1" applyAlignment="1" applyProtection="1">
      <alignment horizontal="right" vertical="center" wrapText="1"/>
      <protection locked="0"/>
    </xf>
    <xf numFmtId="4" fontId="4" fillId="11" borderId="1" xfId="0" applyNumberFormat="1" applyFont="1" applyFill="1" applyBorder="1" applyAlignment="1" applyProtection="1">
      <alignment horizontal="right" vertical="center" wrapText="1"/>
      <protection locked="0"/>
    </xf>
    <xf numFmtId="4" fontId="30" fillId="3" borderId="32" xfId="0" applyNumberFormat="1" applyFont="1" applyFill="1" applyBorder="1" applyAlignment="1" applyProtection="1">
      <alignment horizontal="right" vertical="center" wrapText="1"/>
      <protection locked="0"/>
    </xf>
    <xf numFmtId="4" fontId="5" fillId="0" borderId="1" xfId="0" applyNumberFormat="1" applyFont="1" applyBorder="1" applyAlignment="1" applyProtection="1">
      <alignment horizontal="right" vertical="center" wrapText="1"/>
      <protection locked="0"/>
    </xf>
    <xf numFmtId="4" fontId="5" fillId="0" borderId="20" xfId="0" applyNumberFormat="1" applyFont="1" applyBorder="1" applyAlignment="1" applyProtection="1">
      <alignment horizontal="right" vertical="center" wrapText="1"/>
      <protection locked="0"/>
    </xf>
    <xf numFmtId="4" fontId="5" fillId="9" borderId="1" xfId="0" applyNumberFormat="1" applyFont="1" applyFill="1" applyBorder="1" applyAlignment="1" applyProtection="1">
      <alignment horizontal="right" vertical="center" wrapText="1"/>
      <protection locked="0"/>
    </xf>
    <xf numFmtId="4" fontId="30" fillId="0" borderId="0" xfId="0" applyNumberFormat="1" applyFont="1" applyFill="1" applyBorder="1" applyAlignment="1" applyProtection="1">
      <alignment horizontal="center" vertical="center" wrapText="1"/>
      <protection locked="0"/>
    </xf>
    <xf numFmtId="0" fontId="3"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17" fillId="0" borderId="0" xfId="0" applyFont="1" applyAlignment="1" applyProtection="1">
      <alignment horizontal="left"/>
      <protection locked="0"/>
    </xf>
    <xf numFmtId="4" fontId="4" fillId="12" borderId="3" xfId="0" applyNumberFormat="1" applyFont="1" applyFill="1" applyBorder="1" applyAlignment="1" applyProtection="1">
      <alignment horizontal="right" vertical="center" wrapText="1"/>
      <protection locked="0"/>
    </xf>
    <xf numFmtId="4" fontId="4" fillId="12" borderId="32" xfId="0" applyNumberFormat="1" applyFont="1" applyFill="1" applyBorder="1" applyAlignment="1" applyProtection="1">
      <alignment horizontal="right" vertical="center" wrapText="1"/>
      <protection locked="0"/>
    </xf>
    <xf numFmtId="0" fontId="0" fillId="0" borderId="0" xfId="0" applyAlignment="1" applyProtection="1">
      <alignment horizontal="right" vertical="center"/>
    </xf>
    <xf numFmtId="0" fontId="0" fillId="0" borderId="0" xfId="0" applyAlignment="1" applyProtection="1">
      <alignment horizontal="right" vertical="center"/>
      <protection locked="0"/>
    </xf>
    <xf numFmtId="0" fontId="11" fillId="0" borderId="0" xfId="0" applyFont="1" applyBorder="1" applyAlignment="1" applyProtection="1">
      <alignment horizontal="right"/>
    </xf>
    <xf numFmtId="0" fontId="2" fillId="0" borderId="0" xfId="0" applyFont="1" applyFill="1" applyBorder="1" applyAlignment="1" applyProtection="1">
      <alignment horizontal="right" vertical="center"/>
      <protection locked="0"/>
    </xf>
    <xf numFmtId="0" fontId="14" fillId="0" borderId="0" xfId="0" applyFont="1" applyFill="1" applyAlignment="1" applyProtection="1">
      <alignment horizontal="right"/>
    </xf>
    <xf numFmtId="4" fontId="4" fillId="0" borderId="0" xfId="0" applyNumberFormat="1" applyFont="1" applyFill="1" applyBorder="1" applyAlignment="1" applyProtection="1">
      <alignment horizontal="right" vertical="center" wrapText="1"/>
      <protection locked="0"/>
    </xf>
    <xf numFmtId="0" fontId="17" fillId="0" borderId="0" xfId="0" applyFont="1" applyFill="1" applyAlignment="1" applyProtection="1">
      <alignment horizontal="right"/>
    </xf>
    <xf numFmtId="49" fontId="19" fillId="0" borderId="0" xfId="0" applyNumberFormat="1" applyFont="1" applyFill="1" applyAlignment="1" applyProtection="1">
      <alignment horizontal="right"/>
    </xf>
    <xf numFmtId="0" fontId="11" fillId="0" borderId="0" xfId="0" applyFont="1" applyAlignment="1" applyProtection="1">
      <alignment horizontal="right"/>
    </xf>
    <xf numFmtId="4" fontId="17" fillId="12" borderId="32" xfId="0" applyNumberFormat="1" applyFont="1" applyFill="1" applyBorder="1" applyAlignment="1" applyProtection="1">
      <alignment horizontal="right" vertical="center"/>
    </xf>
    <xf numFmtId="0" fontId="3" fillId="0" borderId="0" xfId="0" applyFont="1" applyAlignment="1" applyProtection="1">
      <alignment horizontal="right" vertical="center"/>
      <protection locked="0"/>
    </xf>
    <xf numFmtId="0" fontId="3" fillId="0" borderId="0" xfId="0" applyFont="1" applyAlignment="1" applyProtection="1">
      <alignment horizontal="right" vertical="center"/>
    </xf>
    <xf numFmtId="0" fontId="5" fillId="0" borderId="0" xfId="0" applyFont="1" applyFill="1" applyAlignment="1" applyProtection="1">
      <alignment horizontal="right" wrapText="1"/>
    </xf>
    <xf numFmtId="0" fontId="3" fillId="0" borderId="0" xfId="0" applyFont="1" applyAlignment="1" applyProtection="1">
      <alignment horizontal="right" vertical="center" wrapText="1"/>
    </xf>
    <xf numFmtId="0" fontId="0" fillId="0" borderId="0" xfId="0" applyBorder="1" applyAlignment="1" applyProtection="1">
      <alignment horizontal="right" vertical="center"/>
    </xf>
    <xf numFmtId="0" fontId="3" fillId="0" borderId="0" xfId="0" applyFont="1" applyBorder="1" applyAlignment="1" applyProtection="1">
      <protection locked="0"/>
    </xf>
    <xf numFmtId="0" fontId="10" fillId="9" borderId="1" xfId="0" applyFont="1" applyFill="1" applyBorder="1" applyAlignment="1" applyProtection="1">
      <alignment vertical="center" wrapText="1"/>
      <protection locked="0"/>
    </xf>
    <xf numFmtId="0" fontId="3" fillId="9" borderId="1" xfId="0" applyFont="1" applyFill="1" applyBorder="1" applyAlignment="1" applyProtection="1">
      <alignment vertical="center" wrapText="1"/>
      <protection locked="0"/>
    </xf>
    <xf numFmtId="0" fontId="12" fillId="7" borderId="1" xfId="0" applyFont="1" applyFill="1" applyBorder="1" applyAlignment="1" applyProtection="1">
      <alignment horizontal="center" vertical="center" wrapText="1"/>
    </xf>
    <xf numFmtId="0" fontId="14" fillId="0" borderId="0" xfId="0" applyFont="1" applyBorder="1" applyAlignment="1" applyProtection="1"/>
    <xf numFmtId="0" fontId="14" fillId="0" borderId="0" xfId="0" applyFont="1" applyFill="1" applyBorder="1" applyAlignment="1" applyProtection="1">
      <alignment horizontal="left" vertical="center"/>
    </xf>
    <xf numFmtId="0" fontId="26" fillId="8" borderId="8" xfId="0" applyFont="1" applyFill="1" applyBorder="1" applyAlignment="1" applyProtection="1">
      <alignment horizontal="left" vertical="center"/>
    </xf>
    <xf numFmtId="0" fontId="26" fillId="8" borderId="14" xfId="0" applyFont="1" applyFill="1" applyBorder="1" applyAlignment="1" applyProtection="1">
      <alignment horizontal="left" vertical="center"/>
    </xf>
    <xf numFmtId="0" fontId="26" fillId="8" borderId="11" xfId="0" applyFont="1" applyFill="1" applyBorder="1" applyAlignment="1" applyProtection="1">
      <alignment horizontal="left" vertical="center"/>
    </xf>
    <xf numFmtId="0" fontId="3" fillId="0" borderId="0" xfId="0" applyFont="1" applyBorder="1" applyAlignment="1" applyProtection="1">
      <alignment horizontal="center"/>
      <protection locked="0"/>
    </xf>
    <xf numFmtId="0" fontId="26" fillId="8" borderId="43" xfId="0" applyFont="1" applyFill="1" applyBorder="1" applyAlignment="1" applyProtection="1">
      <alignment horizontal="left" vertical="center"/>
    </xf>
    <xf numFmtId="0" fontId="26" fillId="8" borderId="49" xfId="0" applyFont="1" applyFill="1" applyBorder="1" applyAlignment="1" applyProtection="1">
      <alignment horizontal="left" vertical="center"/>
    </xf>
    <xf numFmtId="0" fontId="26" fillId="8" borderId="44" xfId="0" applyFont="1" applyFill="1" applyBorder="1" applyAlignment="1" applyProtection="1">
      <alignment horizontal="left" vertical="center"/>
    </xf>
    <xf numFmtId="0" fontId="6" fillId="0" borderId="0" xfId="0" applyFont="1" applyFill="1" applyBorder="1" applyAlignment="1" applyProtection="1">
      <alignment horizontal="left" vertical="center" wrapText="1"/>
      <protection locked="0"/>
    </xf>
    <xf numFmtId="0" fontId="0" fillId="0" borderId="0" xfId="0" applyFont="1" applyFill="1" applyProtection="1"/>
    <xf numFmtId="0" fontId="0" fillId="0" borderId="0" xfId="0" applyFont="1" applyFill="1" applyProtection="1">
      <protection locked="0"/>
    </xf>
    <xf numFmtId="0" fontId="12" fillId="7" borderId="6" xfId="0" applyFont="1" applyFill="1" applyBorder="1" applyAlignment="1" applyProtection="1">
      <alignment horizontal="center" vertical="center" wrapText="1"/>
    </xf>
    <xf numFmtId="0" fontId="8" fillId="0" borderId="6" xfId="0" applyFont="1" applyBorder="1" applyAlignment="1" applyProtection="1">
      <alignment horizontal="justify" wrapText="1"/>
      <protection locked="0"/>
    </xf>
    <xf numFmtId="0" fontId="12" fillId="7" borderId="8" xfId="0" applyFont="1" applyFill="1" applyBorder="1" applyAlignment="1" applyProtection="1">
      <alignment horizontal="center" vertical="center" wrapText="1"/>
    </xf>
    <xf numFmtId="0" fontId="12" fillId="7" borderId="9" xfId="0" applyFont="1" applyFill="1" applyBorder="1" applyAlignment="1" applyProtection="1">
      <alignment horizontal="center" vertical="center" wrapText="1"/>
    </xf>
    <xf numFmtId="0" fontId="12" fillId="7" borderId="10" xfId="0" applyFont="1" applyFill="1" applyBorder="1" applyAlignment="1" applyProtection="1">
      <alignment horizontal="center" vertical="center" wrapText="1"/>
    </xf>
    <xf numFmtId="0" fontId="10" fillId="9" borderId="14" xfId="0" applyFont="1" applyFill="1" applyBorder="1" applyAlignment="1" applyProtection="1">
      <alignment vertical="center" wrapText="1"/>
      <protection locked="0"/>
    </xf>
    <xf numFmtId="4" fontId="5" fillId="9" borderId="15" xfId="0" applyNumberFormat="1" applyFont="1" applyFill="1" applyBorder="1" applyAlignment="1" applyProtection="1">
      <alignment horizontal="right" vertical="center" wrapText="1"/>
      <protection locked="0"/>
    </xf>
    <xf numFmtId="0" fontId="10" fillId="0" borderId="50"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4" fontId="5" fillId="9" borderId="20" xfId="0" applyNumberFormat="1" applyFont="1" applyFill="1" applyBorder="1" applyAlignment="1" applyProtection="1">
      <alignment horizontal="right" vertical="center" wrapText="1"/>
      <protection locked="0"/>
    </xf>
    <xf numFmtId="4" fontId="4" fillId="9" borderId="32" xfId="0" applyNumberFormat="1" applyFont="1" applyFill="1" applyBorder="1" applyAlignment="1" applyProtection="1">
      <alignment horizontal="right" vertical="center" wrapText="1"/>
      <protection locked="0"/>
    </xf>
    <xf numFmtId="4" fontId="5" fillId="9" borderId="52" xfId="0" applyNumberFormat="1" applyFont="1" applyFill="1" applyBorder="1" applyAlignment="1" applyProtection="1">
      <alignment horizontal="right" vertical="center" wrapText="1"/>
      <protection locked="0"/>
    </xf>
    <xf numFmtId="0" fontId="0" fillId="0" borderId="20" xfId="0" applyBorder="1" applyAlignment="1" applyProtection="1">
      <alignment horizontal="center"/>
      <protection locked="0"/>
    </xf>
    <xf numFmtId="4" fontId="4" fillId="11" borderId="27" xfId="0" applyNumberFormat="1" applyFont="1" applyFill="1" applyBorder="1" applyAlignment="1" applyProtection="1">
      <alignment horizontal="right" vertical="center" wrapText="1"/>
      <protection locked="0"/>
    </xf>
    <xf numFmtId="4" fontId="4" fillId="11" borderId="51" xfId="0" applyNumberFormat="1" applyFont="1" applyFill="1" applyBorder="1" applyAlignment="1" applyProtection="1">
      <alignment horizontal="right" vertical="center" wrapText="1"/>
      <protection locked="0"/>
    </xf>
    <xf numFmtId="0" fontId="38" fillId="6" borderId="1" xfId="0" applyFont="1" applyFill="1" applyBorder="1" applyAlignment="1" applyProtection="1">
      <alignment horizontal="center" vertical="center"/>
      <protection locked="0"/>
    </xf>
    <xf numFmtId="0" fontId="0" fillId="5" borderId="1" xfId="0" applyFont="1" applyFill="1" applyBorder="1" applyAlignment="1" applyProtection="1">
      <alignment horizontal="center" vertical="center"/>
      <protection locked="0"/>
    </xf>
    <xf numFmtId="0" fontId="0" fillId="0" borderId="1" xfId="0" applyFont="1" applyBorder="1" applyAlignment="1" applyProtection="1">
      <alignment wrapText="1"/>
      <protection locked="0"/>
    </xf>
    <xf numFmtId="0" fontId="1" fillId="0" borderId="0" xfId="0" applyFont="1" applyAlignment="1" applyProtection="1">
      <alignment horizontal="left"/>
      <protection locked="0"/>
    </xf>
    <xf numFmtId="0" fontId="0" fillId="0" borderId="0" xfId="0" applyFont="1" applyBorder="1" applyAlignment="1" applyProtection="1">
      <protection locked="0"/>
    </xf>
    <xf numFmtId="0" fontId="0" fillId="0" borderId="1" xfId="0" applyFont="1" applyBorder="1" applyProtection="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27" fillId="6"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4" fontId="3" fillId="0" borderId="1" xfId="0" applyNumberFormat="1" applyFont="1" applyBorder="1" applyAlignment="1" applyProtection="1">
      <alignment wrapText="1"/>
      <protection locked="0"/>
    </xf>
    <xf numFmtId="0" fontId="3" fillId="0" borderId="1" xfId="0" applyFont="1" applyBorder="1" applyAlignment="1" applyProtection="1">
      <alignment wrapText="1"/>
      <protection locked="0"/>
    </xf>
    <xf numFmtId="0" fontId="40" fillId="0" borderId="0" xfId="0" applyFont="1" applyProtection="1">
      <protection locked="0"/>
    </xf>
    <xf numFmtId="0" fontId="3" fillId="0" borderId="1" xfId="0" applyFont="1" applyBorder="1" applyProtection="1">
      <protection locked="0"/>
    </xf>
    <xf numFmtId="0" fontId="0" fillId="0" borderId="0" xfId="0" applyAlignment="1">
      <alignment horizontal="center"/>
    </xf>
    <xf numFmtId="0" fontId="0" fillId="0" borderId="0" xfId="0" applyAlignment="1">
      <alignment horizontal="center" vertical="center"/>
    </xf>
    <xf numFmtId="0" fontId="45" fillId="0" borderId="0" xfId="0" applyFont="1"/>
    <xf numFmtId="0" fontId="13" fillId="8" borderId="1" xfId="0" applyFont="1" applyFill="1" applyBorder="1" applyAlignment="1"/>
    <xf numFmtId="0" fontId="12" fillId="7" borderId="56" xfId="0" applyFont="1" applyFill="1" applyBorder="1" applyAlignment="1">
      <alignment horizontal="center" vertical="center" wrapText="1"/>
    </xf>
    <xf numFmtId="0" fontId="12" fillId="7" borderId="57" xfId="0" applyFont="1" applyFill="1" applyBorder="1" applyAlignment="1">
      <alignment horizontal="center" vertical="center" wrapText="1"/>
    </xf>
    <xf numFmtId="0" fontId="12" fillId="7" borderId="58" xfId="0" applyFont="1" applyFill="1" applyBorder="1" applyAlignment="1">
      <alignment horizontal="center" vertical="center" wrapText="1"/>
    </xf>
    <xf numFmtId="0" fontId="3" fillId="14" borderId="1" xfId="0" applyFont="1" applyFill="1" applyBorder="1" applyAlignment="1">
      <alignment vertical="center" wrapText="1"/>
    </xf>
    <xf numFmtId="0" fontId="5" fillId="0" borderId="1" xfId="0" applyFont="1" applyFill="1" applyBorder="1" applyAlignment="1">
      <alignment horizontal="center" wrapText="1"/>
    </xf>
    <xf numFmtId="4" fontId="5" fillId="0" borderId="1" xfId="0" applyNumberFormat="1" applyFont="1" applyBorder="1" applyAlignment="1">
      <alignment horizontal="center" vertical="center" wrapText="1"/>
    </xf>
    <xf numFmtId="0" fontId="45" fillId="0" borderId="0" xfId="0" applyFont="1" applyBorder="1"/>
    <xf numFmtId="0" fontId="3" fillId="14" borderId="21" xfId="0" applyFont="1" applyFill="1" applyBorder="1" applyAlignment="1">
      <alignment vertical="center" wrapText="1"/>
    </xf>
    <xf numFmtId="0" fontId="5" fillId="0" borderId="21" xfId="0" applyFont="1" applyFill="1" applyBorder="1" applyAlignment="1">
      <alignment horizontal="center" wrapText="1"/>
    </xf>
    <xf numFmtId="4" fontId="5" fillId="0" borderId="21" xfId="0" applyNumberFormat="1" applyFont="1" applyBorder="1" applyAlignment="1">
      <alignment horizontal="center" vertical="center" wrapText="1"/>
    </xf>
    <xf numFmtId="0" fontId="0" fillId="0" borderId="22" xfId="0" applyBorder="1" applyAlignment="1">
      <alignment horizontal="center" vertical="center" wrapText="1"/>
    </xf>
    <xf numFmtId="0" fontId="0" fillId="0" borderId="15" xfId="0" applyBorder="1" applyAlignment="1">
      <alignment horizontal="center" vertical="center" wrapText="1"/>
    </xf>
    <xf numFmtId="0" fontId="5" fillId="0" borderId="0" xfId="0" applyFont="1" applyFill="1" applyAlignment="1">
      <alignment wrapText="1"/>
    </xf>
    <xf numFmtId="4" fontId="5" fillId="9" borderId="2" xfId="0" applyNumberFormat="1" applyFont="1" applyFill="1" applyBorder="1" applyAlignment="1" applyProtection="1">
      <alignment horizontal="right" vertical="center" wrapText="1"/>
      <protection locked="0"/>
    </xf>
    <xf numFmtId="0" fontId="12" fillId="7" borderId="1" xfId="0" applyFont="1" applyFill="1" applyBorder="1" applyAlignment="1">
      <alignment horizontal="center" vertical="center" wrapText="1"/>
    </xf>
    <xf numFmtId="0" fontId="0" fillId="0" borderId="59" xfId="0" applyBorder="1" applyAlignment="1">
      <alignment horizontal="center" vertical="center" wrapText="1"/>
    </xf>
    <xf numFmtId="0" fontId="3" fillId="0" borderId="0" xfId="0" applyFont="1" applyBorder="1" applyAlignment="1" applyProtection="1">
      <alignment horizontal="center"/>
      <protection locked="0"/>
    </xf>
    <xf numFmtId="0" fontId="17" fillId="0" borderId="0" xfId="0" applyFont="1" applyAlignment="1" applyProtection="1">
      <alignment horizontal="left"/>
      <protection locked="0"/>
    </xf>
    <xf numFmtId="0" fontId="0" fillId="0" borderId="0" xfId="0" applyBorder="1" applyAlignment="1" applyProtection="1">
      <alignment horizontal="center"/>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3" fillId="2" borderId="0" xfId="0" applyFont="1" applyFill="1" applyBorder="1" applyAlignment="1" applyProtection="1"/>
    <xf numFmtId="0" fontId="0" fillId="2" borderId="0" xfId="0" applyFill="1" applyProtection="1"/>
    <xf numFmtId="0" fontId="0" fillId="2" borderId="0" xfId="0" applyFill="1"/>
    <xf numFmtId="0" fontId="11" fillId="2" borderId="0" xfId="0" applyFont="1" applyFill="1" applyAlignment="1" applyProtection="1">
      <alignment horizontal="left"/>
    </xf>
    <xf numFmtId="0" fontId="0" fillId="2" borderId="0" xfId="0" applyFill="1" applyProtection="1">
      <protection locked="0"/>
    </xf>
    <xf numFmtId="0" fontId="2" fillId="2" borderId="0" xfId="0" applyFont="1" applyFill="1" applyAlignment="1" applyProtection="1">
      <alignment horizontal="center"/>
    </xf>
    <xf numFmtId="0" fontId="2" fillId="2" borderId="0" xfId="0" applyFont="1" applyFill="1" applyAlignment="1" applyProtection="1">
      <alignment horizontal="center" vertical="center"/>
    </xf>
    <xf numFmtId="0" fontId="2" fillId="2" borderId="0" xfId="0" applyFont="1" applyFill="1" applyProtection="1"/>
    <xf numFmtId="0" fontId="3" fillId="2" borderId="0" xfId="0" applyFont="1" applyFill="1" applyProtection="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 vertical="center"/>
      <protection locked="0"/>
    </xf>
    <xf numFmtId="0" fontId="0" fillId="2" borderId="0" xfId="0" applyFill="1" applyAlignment="1" applyProtection="1">
      <alignment horizontal="left"/>
      <protection locked="0"/>
    </xf>
    <xf numFmtId="0" fontId="3" fillId="2" borderId="0" xfId="0" applyFont="1" applyFill="1" applyAlignment="1" applyProtection="1">
      <protection locked="0"/>
    </xf>
    <xf numFmtId="0" fontId="0" fillId="2" borderId="0" xfId="0" applyFill="1" applyBorder="1" applyProtection="1"/>
    <xf numFmtId="0" fontId="11" fillId="2" borderId="0" xfId="0" applyFont="1" applyFill="1" applyAlignment="1">
      <alignment horizontal="left"/>
    </xf>
    <xf numFmtId="0" fontId="0" fillId="2" borderId="0" xfId="0" applyFill="1" applyAlignment="1">
      <alignment horizontal="center"/>
    </xf>
    <xf numFmtId="0" fontId="0" fillId="2" borderId="0" xfId="0" applyFill="1" applyAlignment="1">
      <alignment horizontal="center" vertical="center"/>
    </xf>
    <xf numFmtId="0" fontId="2" fillId="2" borderId="0" xfId="0" applyFont="1" applyFill="1" applyAlignment="1">
      <alignment horizontal="right"/>
    </xf>
    <xf numFmtId="0" fontId="2" fillId="2" borderId="0" xfId="0" applyFont="1" applyFill="1"/>
    <xf numFmtId="0" fontId="2" fillId="2" borderId="0" xfId="0" applyFont="1" applyFill="1" applyAlignment="1">
      <alignment horizontal="center"/>
    </xf>
    <xf numFmtId="0" fontId="2" fillId="2" borderId="0" xfId="0" applyFont="1" applyFill="1" applyAlignment="1">
      <alignment horizontal="center" vertical="center"/>
    </xf>
    <xf numFmtId="0" fontId="45" fillId="2" borderId="0" xfId="0" applyFont="1" applyFill="1"/>
    <xf numFmtId="0" fontId="0" fillId="2" borderId="0" xfId="0" applyFill="1" applyBorder="1"/>
    <xf numFmtId="0" fontId="12" fillId="7" borderId="24" xfId="0" applyFont="1" applyFill="1" applyBorder="1" applyAlignment="1" applyProtection="1">
      <alignment horizontal="center" vertical="center" wrapText="1"/>
    </xf>
    <xf numFmtId="0" fontId="0" fillId="0" borderId="0" xfId="0"/>
    <xf numFmtId="4" fontId="0" fillId="0" borderId="1" xfId="0" applyNumberFormat="1" applyBorder="1" applyProtection="1">
      <protection locked="0"/>
    </xf>
    <xf numFmtId="0" fontId="0" fillId="0" borderId="1" xfId="0" applyBorder="1" applyAlignment="1" applyProtection="1">
      <alignment horizontal="center"/>
      <protection locked="0"/>
    </xf>
    <xf numFmtId="0" fontId="19" fillId="0" borderId="0" xfId="0" applyFont="1" applyFill="1" applyBorder="1" applyAlignment="1" applyProtection="1">
      <alignment horizontal="left" vertical="center"/>
      <protection locked="0"/>
    </xf>
    <xf numFmtId="0" fontId="0" fillId="0" borderId="0" xfId="0" applyBorder="1" applyAlignment="1">
      <alignment vertical="center" wrapText="1"/>
    </xf>
    <xf numFmtId="0" fontId="0" fillId="0" borderId="7" xfId="0" applyBorder="1" applyAlignment="1" applyProtection="1">
      <protection locked="0"/>
    </xf>
    <xf numFmtId="0" fontId="1" fillId="0" borderId="0" xfId="0" applyFont="1" applyAlignment="1" applyProtection="1">
      <alignment horizontal="left" vertical="center"/>
      <protection locked="0"/>
    </xf>
    <xf numFmtId="4" fontId="0" fillId="0" borderId="0" xfId="0" applyNumberFormat="1" applyBorder="1" applyProtection="1">
      <protection locked="0"/>
    </xf>
    <xf numFmtId="0" fontId="0" fillId="0" borderId="1" xfId="0" applyBorder="1"/>
    <xf numFmtId="4" fontId="0" fillId="15" borderId="1" xfId="0" applyNumberFormat="1" applyFill="1" applyBorder="1" applyProtection="1">
      <protection locked="0"/>
    </xf>
    <xf numFmtId="0" fontId="1" fillId="2" borderId="0" xfId="0" applyFont="1" applyFill="1" applyBorder="1" applyAlignment="1" applyProtection="1">
      <alignment horizontal="left" wrapText="1"/>
    </xf>
    <xf numFmtId="0" fontId="0" fillId="0" borderId="0" xfId="0"/>
    <xf numFmtId="0" fontId="0" fillId="0" borderId="0" xfId="0" applyBorder="1"/>
    <xf numFmtId="0" fontId="3" fillId="2" borderId="0" xfId="0" applyFont="1" applyFill="1" applyAlignment="1">
      <alignment horizontal="left" wrapText="1"/>
    </xf>
    <xf numFmtId="0" fontId="0" fillId="2" borderId="0" xfId="0" applyFill="1" applyAlignment="1" applyProtection="1">
      <alignment horizontal="right"/>
      <protection locked="0"/>
    </xf>
    <xf numFmtId="0" fontId="1" fillId="2" borderId="0" xfId="0" applyFont="1" applyFill="1" applyBorder="1" applyAlignment="1" applyProtection="1">
      <alignment horizontal="left"/>
      <protection locked="0"/>
    </xf>
    <xf numFmtId="0" fontId="0" fillId="2" borderId="0" xfId="0" applyFill="1" applyBorder="1" applyAlignment="1" applyProtection="1">
      <alignment horizontal="center"/>
      <protection locked="0"/>
    </xf>
    <xf numFmtId="0" fontId="19" fillId="2" borderId="0" xfId="0" applyFont="1" applyFill="1" applyBorder="1" applyAlignment="1" applyProtection="1">
      <alignment horizontal="left" vertical="center"/>
      <protection locked="0"/>
    </xf>
    <xf numFmtId="0" fontId="17" fillId="2" borderId="0" xfId="0" applyFont="1" applyFill="1" applyAlignment="1" applyProtection="1">
      <alignment horizontal="left"/>
      <protection locked="0"/>
    </xf>
    <xf numFmtId="0" fontId="0" fillId="2" borderId="0" xfId="0" applyFill="1" applyBorder="1" applyAlignment="1" applyProtection="1">
      <protection locked="0"/>
    </xf>
    <xf numFmtId="0" fontId="0" fillId="2" borderId="7" xfId="0" applyFill="1" applyBorder="1" applyAlignment="1" applyProtection="1">
      <protection locked="0"/>
    </xf>
    <xf numFmtId="0" fontId="3" fillId="2" borderId="0"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3" fillId="2" borderId="0" xfId="0" applyFont="1" applyFill="1" applyAlignment="1" applyProtection="1">
      <alignment horizontal="left"/>
      <protection locked="0"/>
    </xf>
    <xf numFmtId="0" fontId="0" fillId="0" borderId="1" xfId="0" applyBorder="1" applyAlignment="1" applyProtection="1">
      <alignment horizontal="justify" vertical="center" wrapText="1"/>
      <protection locked="0"/>
    </xf>
    <xf numFmtId="0" fontId="3" fillId="2" borderId="0" xfId="0" applyFont="1" applyFill="1" applyBorder="1" applyProtection="1">
      <protection locked="0"/>
    </xf>
    <xf numFmtId="0" fontId="0" fillId="0" borderId="0" xfId="0"/>
    <xf numFmtId="0" fontId="0" fillId="0" borderId="0" xfId="0" applyAlignment="1">
      <alignment wrapText="1"/>
    </xf>
    <xf numFmtId="0" fontId="0" fillId="0" borderId="0" xfId="0" applyBorder="1" applyAlignment="1">
      <alignment wrapText="1"/>
    </xf>
    <xf numFmtId="0" fontId="0" fillId="0" borderId="0" xfId="0" applyFill="1" applyBorder="1" applyAlignment="1">
      <alignment wrapText="1"/>
    </xf>
    <xf numFmtId="0" fontId="0" fillId="0" borderId="0" xfId="0" applyBorder="1" applyAlignment="1">
      <alignment vertical="center"/>
    </xf>
    <xf numFmtId="0" fontId="45" fillId="2" borderId="0" xfId="0" applyFont="1" applyFill="1" applyBorder="1"/>
    <xf numFmtId="0" fontId="0" fillId="0" borderId="0" xfId="0" applyFill="1" applyBorder="1"/>
    <xf numFmtId="0" fontId="12" fillId="7" borderId="62" xfId="0" applyFont="1" applyFill="1" applyBorder="1" applyAlignment="1">
      <alignment horizontal="center" vertical="center" wrapText="1"/>
    </xf>
    <xf numFmtId="0" fontId="0" fillId="0" borderId="63" xfId="0" applyBorder="1" applyAlignment="1">
      <alignment vertical="center" wrapText="1"/>
    </xf>
    <xf numFmtId="0" fontId="0" fillId="0" borderId="63" xfId="0" applyBorder="1" applyAlignment="1">
      <alignment wrapText="1"/>
    </xf>
    <xf numFmtId="0" fontId="0" fillId="2" borderId="63" xfId="0" applyFill="1" applyBorder="1" applyAlignment="1">
      <alignment wrapText="1"/>
    </xf>
    <xf numFmtId="0" fontId="0" fillId="0" borderId="63" xfId="0" applyFill="1" applyBorder="1" applyAlignment="1">
      <alignment wrapText="1"/>
    </xf>
    <xf numFmtId="0" fontId="0" fillId="0" borderId="64" xfId="0" applyFill="1" applyBorder="1" applyAlignment="1">
      <alignment wrapText="1"/>
    </xf>
    <xf numFmtId="0" fontId="12" fillId="7" borderId="65" xfId="0" applyFont="1" applyFill="1" applyBorder="1" applyAlignment="1">
      <alignment horizontal="center" vertical="center" wrapText="1"/>
    </xf>
    <xf numFmtId="0" fontId="0" fillId="2" borderId="64" xfId="0" applyFill="1" applyBorder="1" applyAlignment="1">
      <alignment wrapText="1"/>
    </xf>
    <xf numFmtId="0" fontId="30" fillId="13" borderId="3" xfId="0" applyFont="1" applyFill="1" applyBorder="1" applyAlignment="1">
      <alignment vertical="center" wrapText="1"/>
    </xf>
    <xf numFmtId="0" fontId="40" fillId="13" borderId="4" xfId="0" applyFont="1" applyFill="1" applyBorder="1" applyAlignment="1">
      <alignment vertical="center" wrapText="1"/>
    </xf>
    <xf numFmtId="0" fontId="40" fillId="13" borderId="16" xfId="0" applyFont="1" applyFill="1" applyBorder="1" applyAlignment="1">
      <alignment vertical="center" wrapText="1"/>
    </xf>
    <xf numFmtId="0" fontId="0" fillId="2" borderId="0" xfId="0" applyFill="1" applyAlignment="1">
      <alignment horizontal="right" vertical="center"/>
    </xf>
    <xf numFmtId="0" fontId="11" fillId="2" borderId="0" xfId="0" applyFont="1" applyFill="1" applyAlignment="1">
      <alignment horizontal="right"/>
    </xf>
    <xf numFmtId="0" fontId="2" fillId="2" borderId="0" xfId="0" applyFont="1" applyFill="1" applyAlignment="1">
      <alignment horizontal="right" vertical="center"/>
    </xf>
    <xf numFmtId="4" fontId="5" fillId="14" borderId="1" xfId="0" applyNumberFormat="1" applyFont="1" applyFill="1" applyBorder="1" applyAlignment="1">
      <alignment horizontal="right" vertical="center" wrapText="1"/>
    </xf>
    <xf numFmtId="4" fontId="5" fillId="14" borderId="21" xfId="0" applyNumberFormat="1" applyFont="1" applyFill="1" applyBorder="1" applyAlignment="1">
      <alignment horizontal="right" vertical="center" wrapText="1"/>
    </xf>
    <xf numFmtId="0" fontId="0" fillId="2" borderId="0" xfId="0" applyFill="1" applyAlignment="1">
      <alignment horizontal="right"/>
    </xf>
    <xf numFmtId="0" fontId="0" fillId="0" borderId="0" xfId="0" applyAlignment="1">
      <alignment horizontal="right" vertical="center"/>
    </xf>
    <xf numFmtId="0" fontId="5" fillId="0" borderId="0" xfId="0" applyFont="1" applyFill="1" applyAlignment="1">
      <alignment horizontal="right" wrapText="1"/>
    </xf>
    <xf numFmtId="0" fontId="8" fillId="0" borderId="0" xfId="0" applyFont="1" applyFill="1" applyBorder="1" applyAlignment="1">
      <alignment horizontal="justify" wrapText="1"/>
    </xf>
    <xf numFmtId="0" fontId="0" fillId="0" borderId="0" xfId="0" applyFill="1" applyBorder="1" applyAlignment="1">
      <alignment horizontal="center" vertical="center" wrapText="1"/>
    </xf>
    <xf numFmtId="4" fontId="30" fillId="18" borderId="62" xfId="0" applyNumberFormat="1" applyFont="1" applyFill="1" applyBorder="1" applyAlignment="1" applyProtection="1">
      <alignment horizontal="right" vertical="center" wrapText="1"/>
      <protection locked="0"/>
    </xf>
    <xf numFmtId="4" fontId="54" fillId="16" borderId="21" xfId="0" applyNumberFormat="1" applyFont="1" applyFill="1" applyBorder="1" applyAlignment="1">
      <alignment horizontal="right" vertical="center" wrapText="1"/>
    </xf>
    <xf numFmtId="4" fontId="54" fillId="16" borderId="1" xfId="0" applyNumberFormat="1" applyFont="1" applyFill="1" applyBorder="1" applyAlignment="1">
      <alignment horizontal="right" vertical="center" wrapText="1"/>
    </xf>
    <xf numFmtId="4" fontId="55" fillId="16" borderId="1" xfId="0" applyNumberFormat="1" applyFont="1" applyFill="1" applyBorder="1" applyAlignment="1" applyProtection="1">
      <alignment horizontal="right" vertical="center" wrapText="1"/>
      <protection locked="0"/>
    </xf>
    <xf numFmtId="0" fontId="46" fillId="12" borderId="3" xfId="0" applyFont="1" applyFill="1" applyBorder="1" applyAlignment="1">
      <alignment vertical="center"/>
    </xf>
    <xf numFmtId="0" fontId="46" fillId="12" borderId="4" xfId="0" applyFont="1" applyFill="1" applyBorder="1" applyAlignment="1">
      <alignment vertical="center"/>
    </xf>
    <xf numFmtId="0" fontId="46" fillId="12" borderId="4" xfId="0" applyFont="1" applyFill="1" applyBorder="1" applyAlignment="1">
      <alignment horizontal="right" vertical="center"/>
    </xf>
    <xf numFmtId="0" fontId="46" fillId="12" borderId="16" xfId="0" applyFont="1" applyFill="1" applyBorder="1" applyAlignment="1">
      <alignment vertical="center"/>
    </xf>
    <xf numFmtId="0" fontId="10" fillId="14" borderId="14" xfId="0" applyFont="1" applyFill="1" applyBorder="1" applyAlignment="1">
      <alignment vertical="center" wrapText="1"/>
    </xf>
    <xf numFmtId="0" fontId="10" fillId="14" borderId="23" xfId="0" applyFont="1" applyFill="1" applyBorder="1" applyAlignment="1">
      <alignment vertical="center" wrapText="1"/>
    </xf>
    <xf numFmtId="0" fontId="0" fillId="2" borderId="0" xfId="0" applyFill="1" applyAlignment="1">
      <alignment vertical="center"/>
    </xf>
    <xf numFmtId="0" fontId="11" fillId="2" borderId="0" xfId="0" applyFont="1" applyFill="1" applyAlignment="1">
      <alignment horizontal="left" vertical="center"/>
    </xf>
    <xf numFmtId="0" fontId="2" fillId="2" borderId="0" xfId="0" applyFont="1" applyFill="1" applyAlignment="1">
      <alignment vertical="center"/>
    </xf>
    <xf numFmtId="0" fontId="8" fillId="0" borderId="1" xfId="0" applyFont="1" applyBorder="1" applyAlignment="1">
      <alignment horizontal="justify" vertical="center" wrapText="1"/>
    </xf>
    <xf numFmtId="0" fontId="8" fillId="0" borderId="0" xfId="0" applyFont="1" applyFill="1" applyBorder="1" applyAlignment="1">
      <alignment horizontal="justify" vertical="center" wrapText="1"/>
    </xf>
    <xf numFmtId="0" fontId="3" fillId="2" borderId="0" xfId="0" applyFont="1" applyFill="1" applyAlignment="1">
      <alignment horizontal="left" vertical="center" wrapText="1"/>
    </xf>
    <xf numFmtId="0" fontId="0" fillId="0" borderId="0" xfId="0" applyAlignment="1">
      <alignment vertical="center"/>
    </xf>
    <xf numFmtId="0" fontId="5" fillId="0" borderId="0" xfId="0" applyFont="1" applyFill="1" applyAlignment="1">
      <alignment vertical="center" wrapText="1"/>
    </xf>
    <xf numFmtId="0" fontId="16" fillId="17" borderId="55" xfId="0" applyFont="1" applyFill="1" applyBorder="1" applyAlignment="1">
      <alignment horizontal="left" vertical="center"/>
    </xf>
    <xf numFmtId="0" fontId="16" fillId="17" borderId="53" xfId="0" applyFont="1" applyFill="1" applyBorder="1" applyAlignment="1">
      <alignment horizontal="left" vertical="center"/>
    </xf>
    <xf numFmtId="3" fontId="30" fillId="12" borderId="11" xfId="0" applyNumberFormat="1" applyFont="1" applyFill="1" applyBorder="1" applyAlignment="1" applyProtection="1">
      <alignment horizontal="left" vertical="center" wrapText="1"/>
      <protection locked="0"/>
    </xf>
    <xf numFmtId="3" fontId="5" fillId="3" borderId="50" xfId="0" applyNumberFormat="1" applyFont="1" applyFill="1" applyBorder="1" applyAlignment="1" applyProtection="1">
      <alignment horizontal="left" vertical="center" wrapText="1"/>
      <protection locked="0"/>
    </xf>
    <xf numFmtId="3" fontId="5" fillId="3" borderId="14" xfId="0" applyNumberFormat="1" applyFont="1" applyFill="1" applyBorder="1" applyAlignment="1" applyProtection="1">
      <alignment horizontal="left" vertical="center" wrapText="1"/>
      <protection locked="0"/>
    </xf>
    <xf numFmtId="0" fontId="3" fillId="20" borderId="14" xfId="0" applyFont="1" applyFill="1" applyBorder="1" applyAlignment="1">
      <alignment horizontal="left" vertical="center" wrapText="1"/>
    </xf>
    <xf numFmtId="3" fontId="5" fillId="4" borderId="14" xfId="0" applyNumberFormat="1" applyFont="1" applyFill="1" applyBorder="1" applyAlignment="1" applyProtection="1">
      <alignment horizontal="left" vertical="center"/>
      <protection locked="0"/>
    </xf>
    <xf numFmtId="0" fontId="3" fillId="4" borderId="14" xfId="0" applyFont="1" applyFill="1" applyBorder="1" applyAlignment="1">
      <alignment horizontal="left" vertical="center" wrapText="1"/>
    </xf>
    <xf numFmtId="0" fontId="66" fillId="5" borderId="15" xfId="0" applyFont="1" applyFill="1" applyBorder="1" applyAlignment="1">
      <alignment horizontal="center" vertical="center" wrapText="1"/>
    </xf>
    <xf numFmtId="0" fontId="68" fillId="4" borderId="14" xfId="0" applyFont="1" applyFill="1" applyBorder="1" applyAlignment="1">
      <alignment horizontal="left" vertical="center" wrapText="1"/>
    </xf>
    <xf numFmtId="0" fontId="65" fillId="4" borderId="14" xfId="0" applyFont="1" applyFill="1" applyBorder="1" applyAlignment="1">
      <alignment horizontal="left" vertical="center" wrapText="1"/>
    </xf>
    <xf numFmtId="0" fontId="13" fillId="8" borderId="21" xfId="0" applyFont="1" applyFill="1" applyBorder="1" applyAlignment="1">
      <alignment horizontal="left" vertical="center"/>
    </xf>
    <xf numFmtId="0" fontId="13" fillId="8" borderId="70" xfId="0" applyFont="1" applyFill="1" applyBorder="1" applyAlignment="1">
      <alignment horizontal="left" vertical="center"/>
    </xf>
    <xf numFmtId="0" fontId="0" fillId="0" borderId="0" xfId="0"/>
    <xf numFmtId="0" fontId="73" fillId="5" borderId="12" xfId="0" applyFont="1" applyFill="1" applyBorder="1" applyAlignment="1" applyProtection="1">
      <alignment horizontal="center" vertical="center" wrapText="1"/>
    </xf>
    <xf numFmtId="0" fontId="73" fillId="5" borderId="1" xfId="0" applyFont="1" applyFill="1" applyBorder="1" applyAlignment="1">
      <alignment horizontal="center" vertical="center" wrapText="1"/>
    </xf>
    <xf numFmtId="0" fontId="73" fillId="5" borderId="1" xfId="0" applyFont="1" applyFill="1" applyBorder="1" applyAlignment="1" applyProtection="1">
      <alignment horizontal="center" vertical="center" wrapText="1"/>
    </xf>
    <xf numFmtId="0" fontId="73" fillId="5" borderId="9" xfId="0" applyFont="1" applyFill="1" applyBorder="1" applyAlignment="1" applyProtection="1">
      <alignment horizontal="center" vertical="center" wrapText="1"/>
    </xf>
    <xf numFmtId="0" fontId="34" fillId="6" borderId="51" xfId="0" applyFont="1" applyFill="1" applyBorder="1" applyAlignment="1" applyProtection="1">
      <alignment horizontal="center" vertical="center" wrapText="1"/>
    </xf>
    <xf numFmtId="0" fontId="34" fillId="6" borderId="27" xfId="0" applyFont="1" applyFill="1" applyBorder="1" applyAlignment="1" applyProtection="1">
      <alignment horizontal="center" vertical="center" wrapText="1"/>
    </xf>
    <xf numFmtId="0" fontId="34" fillId="6" borderId="25" xfId="0" applyFont="1" applyFill="1" applyBorder="1" applyAlignment="1" applyProtection="1">
      <alignment horizontal="center" vertical="center" wrapText="1"/>
    </xf>
    <xf numFmtId="0" fontId="35" fillId="8" borderId="1" xfId="0" applyFont="1" applyFill="1" applyBorder="1" applyAlignment="1" applyProtection="1"/>
    <xf numFmtId="0" fontId="17" fillId="2" borderId="0" xfId="0" applyFont="1" applyFill="1" applyAlignment="1" applyProtection="1">
      <alignment horizontal="left"/>
      <protection locked="0"/>
    </xf>
    <xf numFmtId="0" fontId="1" fillId="2" borderId="0" xfId="0" applyFont="1" applyFill="1" applyAlignment="1" applyProtection="1">
      <alignment horizontal="left" vertical="center"/>
      <protection locked="0"/>
    </xf>
    <xf numFmtId="0" fontId="1" fillId="2" borderId="0" xfId="0" applyFont="1" applyFill="1" applyBorder="1" applyAlignment="1"/>
    <xf numFmtId="0" fontId="1" fillId="2" borderId="0" xfId="0" applyFont="1" applyFill="1" applyBorder="1" applyAlignment="1">
      <alignment horizontal="center"/>
    </xf>
    <xf numFmtId="0" fontId="3" fillId="2" borderId="0" xfId="0" applyFont="1" applyFill="1"/>
    <xf numFmtId="3" fontId="4" fillId="2" borderId="53" xfId="0" applyNumberFormat="1" applyFont="1" applyFill="1" applyBorder="1" applyAlignment="1" applyProtection="1">
      <alignment horizontal="center" wrapText="1"/>
      <protection locked="0"/>
    </xf>
    <xf numFmtId="0" fontId="0" fillId="2" borderId="0" xfId="0" applyFill="1" applyBorder="1" applyAlignment="1"/>
    <xf numFmtId="0" fontId="3" fillId="2" borderId="0" xfId="0" applyFont="1" applyFill="1" applyAlignment="1"/>
    <xf numFmtId="0" fontId="78" fillId="2" borderId="0" xfId="0" applyFont="1" applyFill="1" applyAlignment="1" applyProtection="1">
      <alignment horizontal="left"/>
    </xf>
    <xf numFmtId="0" fontId="73" fillId="2" borderId="0" xfId="0" applyFont="1" applyFill="1" applyProtection="1"/>
    <xf numFmtId="0" fontId="73" fillId="2" borderId="0" xfId="0" applyFont="1" applyFill="1" applyAlignment="1" applyProtection="1">
      <alignment horizontal="justify" vertical="top" wrapText="1"/>
    </xf>
    <xf numFmtId="0" fontId="41" fillId="2" borderId="0" xfId="0" applyFont="1" applyFill="1" applyProtection="1"/>
    <xf numFmtId="0" fontId="41" fillId="2" borderId="0" xfId="0" applyFont="1" applyFill="1" applyAlignment="1" applyProtection="1">
      <alignment horizontal="justify" vertical="top" wrapText="1"/>
    </xf>
    <xf numFmtId="0" fontId="9" fillId="2" borderId="0" xfId="0" applyFont="1" applyFill="1" applyBorder="1" applyAlignment="1" applyProtection="1">
      <alignment horizontal="justify" vertical="top" wrapText="1"/>
    </xf>
    <xf numFmtId="0" fontId="41" fillId="2" borderId="0" xfId="0" applyFont="1" applyFill="1" applyProtection="1">
      <protection locked="0"/>
    </xf>
    <xf numFmtId="0" fontId="73" fillId="2" borderId="0" xfId="0" applyFont="1" applyFill="1" applyAlignment="1" applyProtection="1">
      <protection locked="0"/>
    </xf>
    <xf numFmtId="0" fontId="41" fillId="2" borderId="0" xfId="0" applyFont="1" applyFill="1" applyAlignment="1" applyProtection="1">
      <protection locked="0"/>
    </xf>
    <xf numFmtId="2" fontId="0" fillId="2" borderId="0" xfId="0" applyNumberFormat="1" applyFill="1" applyAlignment="1">
      <alignment vertical="center"/>
    </xf>
    <xf numFmtId="2" fontId="2" fillId="2" borderId="0" xfId="0" applyNumberFormat="1" applyFont="1" applyFill="1" applyAlignment="1">
      <alignment horizontal="right" vertical="center"/>
    </xf>
    <xf numFmtId="2" fontId="11" fillId="2" borderId="0" xfId="0" applyNumberFormat="1" applyFont="1" applyFill="1" applyAlignment="1">
      <alignment horizontal="left" vertical="center"/>
    </xf>
    <xf numFmtId="2" fontId="2" fillId="2" borderId="0" xfId="0" applyNumberFormat="1" applyFont="1" applyFill="1" applyAlignment="1">
      <alignment vertical="center"/>
    </xf>
    <xf numFmtId="2" fontId="16" fillId="17" borderId="53" xfId="0" applyNumberFormat="1" applyFont="1" applyFill="1" applyBorder="1" applyAlignment="1">
      <alignment horizontal="left" vertical="center"/>
    </xf>
    <xf numFmtId="2" fontId="12" fillId="7" borderId="58" xfId="0" applyNumberFormat="1" applyFont="1" applyFill="1" applyBorder="1" applyAlignment="1">
      <alignment horizontal="center" vertical="center" wrapText="1"/>
    </xf>
    <xf numFmtId="2" fontId="46" fillId="12" borderId="4" xfId="0" applyNumberFormat="1" applyFont="1" applyFill="1" applyBorder="1" applyAlignment="1">
      <alignment vertical="center"/>
    </xf>
    <xf numFmtId="2" fontId="8" fillId="0" borderId="0" xfId="0" applyNumberFormat="1" applyFont="1" applyFill="1" applyBorder="1" applyAlignment="1">
      <alignment horizontal="justify" vertical="center" wrapText="1"/>
    </xf>
    <xf numFmtId="2" fontId="3" fillId="2" borderId="0" xfId="0" applyNumberFormat="1" applyFont="1" applyFill="1" applyAlignment="1">
      <alignment horizontal="left" vertical="center" wrapText="1"/>
    </xf>
    <xf numFmtId="2" fontId="0" fillId="0" borderId="0" xfId="0" applyNumberFormat="1" applyAlignment="1">
      <alignment vertical="center"/>
    </xf>
    <xf numFmtId="2" fontId="5" fillId="0" borderId="0" xfId="0" applyNumberFormat="1" applyFont="1" applyFill="1" applyAlignment="1">
      <alignment vertical="center" wrapText="1"/>
    </xf>
    <xf numFmtId="0" fontId="0" fillId="0" borderId="0" xfId="0"/>
    <xf numFmtId="0" fontId="10" fillId="14" borderId="56" xfId="0" applyFont="1" applyFill="1" applyBorder="1" applyAlignment="1">
      <alignment vertical="center" wrapText="1"/>
    </xf>
    <xf numFmtId="0" fontId="3" fillId="14" borderId="57" xfId="0" applyFont="1" applyFill="1" applyBorder="1" applyAlignment="1">
      <alignment vertical="center" wrapText="1"/>
    </xf>
    <xf numFmtId="0" fontId="5" fillId="0" borderId="20" xfId="0" applyFont="1" applyFill="1" applyBorder="1" applyAlignment="1">
      <alignment horizontal="center" wrapText="1"/>
    </xf>
    <xf numFmtId="4" fontId="5" fillId="0" borderId="20" xfId="0" applyNumberFormat="1" applyFont="1" applyBorder="1" applyAlignment="1">
      <alignment horizontal="center" vertical="center" wrapText="1"/>
    </xf>
    <xf numFmtId="4" fontId="5" fillId="14" borderId="57" xfId="0" applyNumberFormat="1" applyFont="1" applyFill="1" applyBorder="1" applyAlignment="1">
      <alignment horizontal="right" vertical="center" wrapText="1"/>
    </xf>
    <xf numFmtId="4" fontId="5" fillId="14" borderId="20" xfId="0" applyNumberFormat="1" applyFont="1" applyFill="1" applyBorder="1" applyAlignment="1">
      <alignment horizontal="right" vertical="center" wrapText="1"/>
    </xf>
    <xf numFmtId="0" fontId="8" fillId="0" borderId="20" xfId="0" applyFont="1" applyBorder="1" applyAlignment="1">
      <alignment horizontal="justify" vertical="center" wrapText="1"/>
    </xf>
    <xf numFmtId="0" fontId="0" fillId="0" borderId="52" xfId="0" applyBorder="1" applyAlignment="1">
      <alignment horizontal="center" vertical="center" wrapText="1"/>
    </xf>
    <xf numFmtId="0" fontId="10" fillId="14" borderId="50" xfId="0" applyFont="1" applyFill="1" applyBorder="1" applyAlignment="1">
      <alignment vertical="center" wrapText="1"/>
    </xf>
    <xf numFmtId="0" fontId="3" fillId="14" borderId="20" xfId="0" applyFont="1" applyFill="1" applyBorder="1" applyAlignment="1">
      <alignment vertical="center" wrapText="1"/>
    </xf>
    <xf numFmtId="0" fontId="5" fillId="0" borderId="57" xfId="0" applyFont="1" applyFill="1" applyBorder="1" applyAlignment="1">
      <alignment horizontal="center" wrapText="1"/>
    </xf>
    <xf numFmtId="4" fontId="5" fillId="0" borderId="57" xfId="0" applyNumberFormat="1" applyFont="1" applyBorder="1" applyAlignment="1">
      <alignment horizontal="center" vertical="center" wrapText="1"/>
    </xf>
    <xf numFmtId="0" fontId="8" fillId="0" borderId="21" xfId="0" applyFont="1" applyBorder="1" applyAlignment="1">
      <alignment horizontal="justify" vertical="center" wrapText="1"/>
    </xf>
    <xf numFmtId="0" fontId="23" fillId="19" borderId="3" xfId="0" applyFont="1" applyFill="1" applyBorder="1" applyAlignment="1">
      <alignment vertical="center"/>
    </xf>
    <xf numFmtId="0" fontId="23" fillId="19" borderId="4" xfId="0" applyFont="1" applyFill="1" applyBorder="1" applyAlignment="1">
      <alignment vertical="center"/>
    </xf>
    <xf numFmtId="0" fontId="23" fillId="19" borderId="4" xfId="0" applyFont="1" applyFill="1" applyBorder="1" applyAlignment="1">
      <alignment horizontal="right" vertical="center"/>
    </xf>
    <xf numFmtId="2" fontId="23" fillId="19" borderId="4" xfId="0" applyNumberFormat="1" applyFont="1" applyFill="1" applyBorder="1" applyAlignment="1">
      <alignment vertical="center"/>
    </xf>
    <xf numFmtId="0" fontId="23" fillId="19" borderId="16" xfId="0" applyFont="1" applyFill="1" applyBorder="1" applyAlignment="1">
      <alignment vertical="center"/>
    </xf>
    <xf numFmtId="0" fontId="8" fillId="0" borderId="21" xfId="0" applyFont="1" applyBorder="1" applyAlignment="1">
      <alignment horizontal="justify" wrapText="1"/>
    </xf>
    <xf numFmtId="0" fontId="10" fillId="14" borderId="71" xfId="0" applyFont="1" applyFill="1" applyBorder="1" applyAlignment="1">
      <alignment vertical="center" wrapText="1"/>
    </xf>
    <xf numFmtId="0" fontId="3" fillId="14" borderId="72" xfId="0" applyFont="1" applyFill="1" applyBorder="1" applyAlignment="1">
      <alignment vertical="center" wrapText="1"/>
    </xf>
    <xf numFmtId="0" fontId="5" fillId="0" borderId="72" xfId="0" applyFont="1" applyFill="1" applyBorder="1" applyAlignment="1">
      <alignment horizontal="center" wrapText="1"/>
    </xf>
    <xf numFmtId="4" fontId="5" fillId="0" borderId="72" xfId="0" applyNumberFormat="1" applyFont="1" applyBorder="1" applyAlignment="1">
      <alignment horizontal="center" vertical="center" wrapText="1"/>
    </xf>
    <xf numFmtId="4" fontId="30" fillId="18" borderId="72" xfId="0" applyNumberFormat="1" applyFont="1" applyFill="1" applyBorder="1" applyAlignment="1">
      <alignment horizontal="right" vertical="center" wrapText="1"/>
    </xf>
    <xf numFmtId="4" fontId="30" fillId="15" borderId="73" xfId="0" applyNumberFormat="1" applyFont="1" applyFill="1" applyBorder="1" applyAlignment="1">
      <alignment horizontal="right" vertical="center" wrapText="1"/>
    </xf>
    <xf numFmtId="0" fontId="16" fillId="17" borderId="54" xfId="0" applyFont="1" applyFill="1" applyBorder="1" applyAlignment="1">
      <alignment horizontal="left" vertical="center"/>
    </xf>
    <xf numFmtId="0" fontId="12" fillId="7" borderId="74" xfId="0" applyFont="1" applyFill="1" applyBorder="1" applyAlignment="1">
      <alignment horizontal="center" vertical="center" wrapText="1"/>
    </xf>
    <xf numFmtId="0" fontId="0" fillId="0" borderId="0" xfId="0"/>
    <xf numFmtId="0" fontId="1" fillId="2" borderId="0" xfId="0" applyFont="1" applyFill="1" applyBorder="1" applyAlignment="1" applyProtection="1">
      <alignment horizontal="left" wrapText="1"/>
    </xf>
    <xf numFmtId="0" fontId="5" fillId="0" borderId="21" xfId="0" applyFont="1" applyFill="1" applyBorder="1" applyAlignment="1">
      <alignment horizontal="center" vertical="center" wrapText="1"/>
    </xf>
    <xf numFmtId="0" fontId="5"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2" fontId="5" fillId="2" borderId="0" xfId="0" applyNumberFormat="1" applyFont="1" applyFill="1" applyAlignment="1">
      <alignment horizontal="center" vertical="center" wrapText="1"/>
    </xf>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0" xfId="0" applyFont="1" applyAlignment="1">
      <alignment vertical="center"/>
    </xf>
    <xf numFmtId="2" fontId="5" fillId="0" borderId="0" xfId="0" applyNumberFormat="1" applyFont="1" applyAlignment="1">
      <alignment vertical="center"/>
    </xf>
    <xf numFmtId="0" fontId="45" fillId="0" borderId="0" xfId="0" applyFont="1" applyAlignment="1">
      <alignment horizontal="center"/>
    </xf>
    <xf numFmtId="0" fontId="45" fillId="0" borderId="0" xfId="0" applyFont="1" applyAlignment="1">
      <alignment horizontal="center" vertical="center"/>
    </xf>
    <xf numFmtId="0" fontId="45" fillId="0" borderId="0" xfId="0" applyFont="1" applyAlignment="1">
      <alignment horizontal="right" vertical="center"/>
    </xf>
    <xf numFmtId="0" fontId="45" fillId="0" borderId="0" xfId="0" applyFont="1" applyAlignment="1">
      <alignment vertical="center"/>
    </xf>
    <xf numFmtId="2" fontId="45" fillId="0" borderId="0" xfId="0" applyNumberFormat="1" applyFont="1" applyAlignment="1">
      <alignment vertical="center"/>
    </xf>
    <xf numFmtId="0" fontId="5" fillId="0" borderId="0" xfId="0" applyFont="1" applyAlignment="1">
      <alignment horizontal="left" wrapText="1"/>
    </xf>
    <xf numFmtId="0" fontId="5" fillId="0" borderId="0" xfId="0" applyFont="1" applyAlignment="1">
      <alignment horizont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2" fontId="5" fillId="0" borderId="0" xfId="0" applyNumberFormat="1" applyFont="1" applyAlignment="1">
      <alignment horizontal="left" vertical="center" wrapText="1"/>
    </xf>
    <xf numFmtId="0" fontId="0" fillId="0" borderId="0" xfId="0"/>
    <xf numFmtId="0" fontId="46" fillId="12" borderId="53" xfId="0" applyFont="1" applyFill="1" applyBorder="1" applyAlignment="1">
      <alignment vertical="center"/>
    </xf>
    <xf numFmtId="2" fontId="46" fillId="12" borderId="53" xfId="0" applyNumberFormat="1" applyFont="1" applyFill="1" applyBorder="1" applyAlignment="1">
      <alignment vertical="center"/>
    </xf>
    <xf numFmtId="0" fontId="46" fillId="12" borderId="54" xfId="0" applyFont="1" applyFill="1" applyBorder="1" applyAlignment="1">
      <alignment vertical="center"/>
    </xf>
    <xf numFmtId="0" fontId="8" fillId="0" borderId="1" xfId="0" applyFont="1" applyBorder="1" applyAlignment="1">
      <alignment horizontal="justify" wrapText="1"/>
    </xf>
    <xf numFmtId="0" fontId="0" fillId="2" borderId="1" xfId="0" applyFill="1" applyBorder="1" applyAlignment="1">
      <alignment horizontal="center" vertical="center" wrapText="1"/>
    </xf>
    <xf numFmtId="0" fontId="8" fillId="0" borderId="12" xfId="0" applyFont="1" applyBorder="1" applyAlignment="1">
      <alignment horizontal="justify" vertical="center" wrapText="1"/>
    </xf>
    <xf numFmtId="4" fontId="5" fillId="0" borderId="12" xfId="0" applyNumberFormat="1" applyFont="1" applyBorder="1" applyAlignment="1">
      <alignment horizontal="center" vertical="center" wrapText="1"/>
    </xf>
    <xf numFmtId="0" fontId="8" fillId="0" borderId="12" xfId="0" applyFont="1" applyBorder="1" applyAlignment="1">
      <alignment horizontal="justify" wrapText="1"/>
    </xf>
    <xf numFmtId="0" fontId="0" fillId="2" borderId="12" xfId="0" applyFill="1" applyBorder="1" applyAlignment="1">
      <alignment horizontal="center" vertical="center" wrapText="1"/>
    </xf>
    <xf numFmtId="0" fontId="0" fillId="0" borderId="0" xfId="0" applyBorder="1"/>
    <xf numFmtId="0" fontId="0" fillId="0" borderId="0" xfId="0"/>
    <xf numFmtId="0" fontId="0" fillId="0" borderId="75" xfId="0" applyBorder="1" applyAlignment="1">
      <alignment wrapText="1"/>
    </xf>
    <xf numFmtId="0" fontId="0" fillId="0" borderId="63" xfId="0" applyBorder="1"/>
    <xf numFmtId="0" fontId="0" fillId="0" borderId="64" xfId="0" applyBorder="1"/>
    <xf numFmtId="4" fontId="0" fillId="15" borderId="1" xfId="0" applyNumberFormat="1" applyFont="1" applyFill="1" applyBorder="1" applyAlignment="1" applyProtection="1">
      <alignment wrapText="1"/>
      <protection locked="0"/>
    </xf>
    <xf numFmtId="0" fontId="0" fillId="0" borderId="75" xfId="0" applyFill="1" applyBorder="1" applyAlignment="1">
      <alignment wrapText="1"/>
    </xf>
    <xf numFmtId="0" fontId="0" fillId="0" borderId="0" xfId="0" applyBorder="1"/>
    <xf numFmtId="0" fontId="0" fillId="0" borderId="0" xfId="0"/>
    <xf numFmtId="0" fontId="0" fillId="0" borderId="0" xfId="0"/>
    <xf numFmtId="0" fontId="13" fillId="8" borderId="0" xfId="0" applyFont="1" applyFill="1" applyBorder="1" applyAlignment="1"/>
    <xf numFmtId="0" fontId="2" fillId="0" borderId="0" xfId="0" applyFont="1" applyFill="1" applyBorder="1" applyAlignment="1">
      <alignment horizontal="left"/>
    </xf>
    <xf numFmtId="0" fontId="2" fillId="15" borderId="1" xfId="0" applyFont="1" applyFill="1" applyBorder="1" applyAlignment="1">
      <alignment horizontal="left"/>
    </xf>
    <xf numFmtId="0" fontId="0" fillId="2" borderId="7" xfId="0" applyFill="1" applyBorder="1"/>
    <xf numFmtId="0" fontId="5" fillId="0" borderId="35" xfId="0" applyFont="1" applyFill="1" applyBorder="1" applyAlignment="1" applyProtection="1">
      <alignment horizontal="left" vertical="center" wrapText="1"/>
    </xf>
    <xf numFmtId="0" fontId="29" fillId="8" borderId="28" xfId="0" applyFont="1" applyFill="1" applyBorder="1" applyAlignment="1" applyProtection="1">
      <alignment horizontal="center" vertical="center"/>
    </xf>
    <xf numFmtId="0" fontId="29" fillId="8" borderId="29" xfId="0" applyFont="1" applyFill="1" applyBorder="1" applyAlignment="1" applyProtection="1">
      <alignment horizontal="center" vertical="center"/>
    </xf>
    <xf numFmtId="0" fontId="29" fillId="8" borderId="30" xfId="0" applyFont="1" applyFill="1" applyBorder="1" applyAlignment="1" applyProtection="1">
      <alignment horizontal="center" vertical="center"/>
    </xf>
    <xf numFmtId="0" fontId="6" fillId="11" borderId="25" xfId="0" applyFont="1" applyFill="1" applyBorder="1" applyAlignment="1" applyProtection="1">
      <alignment horizontal="left" wrapText="1"/>
      <protection locked="0"/>
    </xf>
    <xf numFmtId="0" fontId="6" fillId="11" borderId="27" xfId="0" applyFont="1" applyFill="1" applyBorder="1" applyAlignment="1" applyProtection="1">
      <alignment horizontal="left" wrapText="1"/>
      <protection locked="0"/>
    </xf>
    <xf numFmtId="49" fontId="5" fillId="0" borderId="19" xfId="0" applyNumberFormat="1" applyFont="1" applyFill="1" applyBorder="1" applyAlignment="1" applyProtection="1">
      <alignment horizontal="justify" vertical="top" wrapText="1"/>
    </xf>
    <xf numFmtId="49" fontId="41" fillId="0" borderId="1" xfId="0" applyNumberFormat="1" applyFont="1" applyFill="1" applyBorder="1" applyAlignment="1" applyProtection="1">
      <alignment horizontal="left" wrapText="1"/>
    </xf>
    <xf numFmtId="49" fontId="41" fillId="0" borderId="1" xfId="0" applyNumberFormat="1" applyFont="1" applyBorder="1" applyAlignment="1" applyProtection="1">
      <alignment horizontal="left" wrapText="1"/>
    </xf>
    <xf numFmtId="0" fontId="6" fillId="3" borderId="3" xfId="0" applyFont="1" applyFill="1" applyBorder="1" applyAlignment="1" applyProtection="1">
      <alignment horizontal="left" wrapText="1"/>
      <protection locked="0"/>
    </xf>
    <xf numFmtId="0" fontId="6" fillId="3" borderId="4" xfId="0" applyFont="1" applyFill="1" applyBorder="1" applyAlignment="1" applyProtection="1">
      <alignment horizontal="left" wrapText="1"/>
      <protection locked="0"/>
    </xf>
    <xf numFmtId="0" fontId="6" fillId="3" borderId="16" xfId="0" applyFont="1" applyFill="1" applyBorder="1" applyAlignment="1" applyProtection="1">
      <alignment horizontal="left" wrapText="1"/>
      <protection locked="0"/>
    </xf>
    <xf numFmtId="0" fontId="1" fillId="0" borderId="7" xfId="0" applyFont="1" applyBorder="1" applyAlignment="1" applyProtection="1">
      <alignment horizontal="left" wrapText="1"/>
    </xf>
    <xf numFmtId="0" fontId="2" fillId="0" borderId="12" xfId="0" applyFont="1" applyBorder="1" applyAlignment="1" applyProtection="1">
      <alignment horizontal="left" vertical="center" wrapText="1"/>
      <protection hidden="1"/>
    </xf>
    <xf numFmtId="0" fontId="2" fillId="0" borderId="12"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31" fillId="10" borderId="2" xfId="0" applyFont="1" applyFill="1" applyBorder="1" applyAlignment="1" applyProtection="1">
      <alignment horizontal="left" vertical="center" wrapText="1"/>
    </xf>
    <xf numFmtId="0" fontId="28" fillId="10" borderId="5" xfId="0" applyFont="1" applyFill="1" applyBorder="1" applyAlignment="1" applyProtection="1">
      <alignment horizontal="left" vertical="center" wrapText="1"/>
    </xf>
    <xf numFmtId="0" fontId="28" fillId="10" borderId="6" xfId="0" applyFont="1" applyFill="1" applyBorder="1" applyAlignment="1" applyProtection="1">
      <alignment horizontal="left" vertical="center" wrapText="1"/>
    </xf>
    <xf numFmtId="0" fontId="31" fillId="10" borderId="1" xfId="0" applyFont="1" applyFill="1" applyBorder="1" applyAlignment="1" applyProtection="1">
      <alignment horizontal="left" vertical="center"/>
    </xf>
    <xf numFmtId="0" fontId="28" fillId="10" borderId="1" xfId="0" applyFont="1" applyFill="1" applyBorder="1" applyAlignment="1" applyProtection="1">
      <alignment horizontal="left"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 xfId="0" applyFill="1" applyBorder="1" applyAlignment="1">
      <alignment horizontal="center" vertical="center"/>
    </xf>
    <xf numFmtId="0" fontId="0" fillId="0" borderId="15" xfId="0" applyFill="1" applyBorder="1" applyAlignment="1">
      <alignment horizontal="center" vertical="center"/>
    </xf>
    <xf numFmtId="0" fontId="52"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7" fillId="0" borderId="0" xfId="0" applyFont="1" applyAlignment="1" applyProtection="1">
      <alignment horizontal="left"/>
      <protection locked="0"/>
    </xf>
    <xf numFmtId="0" fontId="21" fillId="8" borderId="2" xfId="0" applyFont="1" applyFill="1" applyBorder="1" applyAlignment="1" applyProtection="1">
      <alignment horizontal="left" vertical="center" wrapText="1"/>
      <protection locked="0"/>
    </xf>
    <xf numFmtId="0" fontId="21" fillId="8" borderId="6" xfId="0" applyFont="1" applyFill="1" applyBorder="1" applyAlignment="1" applyProtection="1">
      <alignment horizontal="left" vertical="center" wrapText="1"/>
      <protection locked="0"/>
    </xf>
    <xf numFmtId="4" fontId="51" fillId="2" borderId="1" xfId="0" applyNumberFormat="1" applyFont="1" applyFill="1" applyBorder="1" applyAlignment="1" applyProtection="1">
      <alignment horizontal="left" vertical="center" wrapText="1"/>
      <protection locked="0"/>
    </xf>
    <xf numFmtId="0" fontId="3" fillId="0" borderId="19" xfId="0" applyFont="1" applyBorder="1" applyAlignment="1" applyProtection="1">
      <alignment horizontal="center"/>
      <protection locked="0"/>
    </xf>
    <xf numFmtId="0" fontId="1" fillId="0" borderId="0" xfId="0" applyFont="1" applyAlignment="1" applyProtection="1">
      <alignment horizontal="left" vertical="center"/>
      <protection locked="0"/>
    </xf>
    <xf numFmtId="0" fontId="20" fillId="0" borderId="1" xfId="0" applyFont="1" applyBorder="1" applyAlignment="1" applyProtection="1">
      <alignment horizontal="center" wrapText="1"/>
      <protection locked="0"/>
    </xf>
    <xf numFmtId="0" fontId="19" fillId="5" borderId="2" xfId="0" applyFont="1" applyFill="1" applyBorder="1" applyAlignment="1" applyProtection="1">
      <alignment horizontal="left" vertical="center"/>
      <protection locked="0"/>
    </xf>
    <xf numFmtId="0" fontId="19" fillId="5" borderId="5" xfId="0" applyFont="1" applyFill="1" applyBorder="1" applyAlignment="1" applyProtection="1">
      <alignment horizontal="left" vertical="center"/>
      <protection locked="0"/>
    </xf>
    <xf numFmtId="0" fontId="19" fillId="5" borderId="6"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1" fillId="6" borderId="1" xfId="0" applyFont="1" applyFill="1" applyBorder="1" applyAlignment="1" applyProtection="1">
      <alignment horizontal="center" vertical="center" wrapText="1"/>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50" fillId="8" borderId="1" xfId="0" applyFont="1" applyFill="1" applyBorder="1" applyAlignment="1" applyProtection="1">
      <alignment horizontal="left"/>
      <protection locked="0"/>
    </xf>
    <xf numFmtId="0" fontId="0" fillId="0" borderId="58" xfId="0" applyBorder="1"/>
    <xf numFmtId="0" fontId="0" fillId="0" borderId="0" xfId="0"/>
    <xf numFmtId="0" fontId="19" fillId="5" borderId="1" xfId="0" applyFont="1" applyFill="1" applyBorder="1" applyAlignment="1" applyProtection="1">
      <alignment horizontal="left" vertical="center"/>
      <protection locked="0"/>
    </xf>
    <xf numFmtId="0" fontId="20" fillId="0" borderId="1" xfId="0" applyFont="1" applyBorder="1" applyAlignment="1" applyProtection="1">
      <alignment horizontal="center"/>
      <protection locked="0"/>
    </xf>
    <xf numFmtId="0" fontId="52" fillId="2" borderId="0" xfId="0" applyFont="1" applyFill="1" applyAlignment="1" applyProtection="1">
      <alignment horizontal="left" vertical="center" wrapText="1"/>
      <protection locked="0"/>
    </xf>
    <xf numFmtId="0" fontId="1" fillId="2" borderId="0" xfId="0" applyFont="1" applyFill="1" applyAlignment="1" applyProtection="1">
      <alignment horizontal="left" vertical="center" wrapText="1"/>
      <protection locked="0"/>
    </xf>
    <xf numFmtId="0" fontId="11" fillId="0" borderId="0" xfId="0" applyFont="1" applyAlignment="1" applyProtection="1">
      <alignment horizontal="left"/>
      <protection locked="0"/>
    </xf>
    <xf numFmtId="0" fontId="0" fillId="0" borderId="0" xfId="0" applyBorder="1"/>
    <xf numFmtId="0" fontId="17" fillId="2" borderId="0" xfId="0" applyFont="1" applyFill="1" applyAlignment="1" applyProtection="1">
      <alignment horizontal="left"/>
      <protection locked="0"/>
    </xf>
    <xf numFmtId="0" fontId="3" fillId="2" borderId="19"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50" fillId="8" borderId="11" xfId="0" applyFont="1" applyFill="1" applyBorder="1" applyAlignment="1" applyProtection="1">
      <alignment horizontal="left"/>
      <protection locked="0"/>
    </xf>
    <xf numFmtId="0" fontId="50" fillId="8" borderId="12" xfId="0" applyFont="1" applyFill="1" applyBorder="1" applyAlignment="1" applyProtection="1">
      <alignment horizontal="left"/>
      <protection locked="0"/>
    </xf>
    <xf numFmtId="0" fontId="0" fillId="0" borderId="12" xfId="0" applyBorder="1"/>
    <xf numFmtId="0" fontId="0" fillId="0" borderId="13" xfId="0" applyBorder="1"/>
    <xf numFmtId="0" fontId="24" fillId="2" borderId="0" xfId="0" applyFont="1" applyFill="1" applyAlignment="1" applyProtection="1">
      <alignment horizontal="right"/>
      <protection locked="0"/>
    </xf>
    <xf numFmtId="0" fontId="11" fillId="2" borderId="0" xfId="0" applyFont="1" applyFill="1" applyAlignment="1" applyProtection="1">
      <alignment horizontal="left"/>
      <protection locked="0"/>
    </xf>
    <xf numFmtId="0" fontId="50" fillId="8" borderId="8" xfId="0" applyFont="1" applyFill="1" applyBorder="1" applyAlignment="1" applyProtection="1">
      <alignment horizontal="left"/>
      <protection locked="0"/>
    </xf>
    <xf numFmtId="0" fontId="50" fillId="8" borderId="9" xfId="0" applyFont="1" applyFill="1" applyBorder="1" applyAlignment="1" applyProtection="1">
      <alignment horizontal="left"/>
      <protection locked="0"/>
    </xf>
    <xf numFmtId="0" fontId="0" fillId="0" borderId="9" xfId="0" applyBorder="1"/>
    <xf numFmtId="0" fontId="0" fillId="0" borderId="10" xfId="0" applyBorder="1"/>
    <xf numFmtId="0" fontId="50" fillId="8" borderId="14" xfId="0" applyFont="1" applyFill="1" applyBorder="1" applyAlignment="1" applyProtection="1">
      <alignment horizontal="left"/>
      <protection locked="0"/>
    </xf>
    <xf numFmtId="0" fontId="0" fillId="0" borderId="1" xfId="0" applyBorder="1"/>
    <xf numFmtId="0" fontId="0" fillId="0" borderId="15" xfId="0" applyBorder="1"/>
    <xf numFmtId="0" fontId="41" fillId="0" borderId="1" xfId="0" applyNumberFormat="1" applyFont="1" applyBorder="1" applyAlignment="1" applyProtection="1">
      <alignment horizontal="left" wrapText="1"/>
    </xf>
    <xf numFmtId="49" fontId="5" fillId="2" borderId="0" xfId="0" applyNumberFormat="1" applyFont="1" applyFill="1" applyBorder="1" applyAlignment="1" applyProtection="1">
      <alignment horizontal="justify" vertical="top" wrapText="1"/>
    </xf>
    <xf numFmtId="0" fontId="0" fillId="2" borderId="7" xfId="0" applyFill="1" applyBorder="1" applyAlignment="1" applyProtection="1">
      <alignment horizontal="center"/>
      <protection locked="0"/>
    </xf>
    <xf numFmtId="0" fontId="0" fillId="2" borderId="19" xfId="0" applyFill="1" applyBorder="1" applyAlignment="1" applyProtection="1">
      <alignment horizontal="center"/>
      <protection locked="0"/>
    </xf>
    <xf numFmtId="0" fontId="29" fillId="8" borderId="61" xfId="0"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0" fontId="28" fillId="0" borderId="0" xfId="0" applyFont="1" applyFill="1" applyBorder="1" applyAlignment="1" applyProtection="1">
      <alignment horizontal="left" vertical="center" wrapText="1"/>
    </xf>
    <xf numFmtId="0" fontId="2" fillId="2" borderId="9" xfId="0" applyFont="1" applyFill="1" applyBorder="1" applyAlignment="1" applyProtection="1">
      <alignment horizontal="center" vertical="center" wrapText="1"/>
      <protection hidden="1"/>
    </xf>
    <xf numFmtId="0" fontId="2" fillId="2" borderId="10"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54" fillId="16" borderId="2" xfId="0" applyFont="1" applyFill="1" applyBorder="1" applyAlignment="1" applyProtection="1">
      <alignment horizontal="fill" vertical="top" wrapText="1" readingOrder="1"/>
      <protection locked="0"/>
    </xf>
    <xf numFmtId="0" fontId="54" fillId="16" borderId="5" xfId="0" applyFont="1" applyFill="1" applyBorder="1" applyAlignment="1" applyProtection="1">
      <alignment horizontal="fill" vertical="top" wrapText="1" readingOrder="1"/>
      <protection locked="0"/>
    </xf>
    <xf numFmtId="0" fontId="54" fillId="16" borderId="6" xfId="0" applyFont="1" applyFill="1" applyBorder="1" applyAlignment="1" applyProtection="1">
      <alignment horizontal="fill" vertical="top" wrapText="1" readingOrder="1"/>
      <protection locked="0"/>
    </xf>
    <xf numFmtId="0" fontId="6" fillId="18" borderId="55" xfId="0" applyFont="1" applyFill="1" applyBorder="1" applyAlignment="1" applyProtection="1">
      <alignment horizontal="left" wrapText="1"/>
      <protection locked="0"/>
    </xf>
    <xf numFmtId="0" fontId="6" fillId="18" borderId="53" xfId="0" applyFont="1" applyFill="1" applyBorder="1" applyAlignment="1" applyProtection="1">
      <alignment horizontal="left" wrapText="1"/>
      <protection locked="0"/>
    </xf>
    <xf numFmtId="0" fontId="6" fillId="18" borderId="54" xfId="0" applyFont="1" applyFill="1" applyBorder="1" applyAlignment="1" applyProtection="1">
      <alignment horizontal="left" wrapText="1"/>
      <protection locked="0"/>
    </xf>
    <xf numFmtId="0" fontId="1" fillId="2" borderId="0" xfId="0" applyFont="1" applyFill="1" applyBorder="1" applyAlignment="1" applyProtection="1">
      <alignment horizontal="left" wrapText="1"/>
    </xf>
    <xf numFmtId="0" fontId="5" fillId="2" borderId="0" xfId="0" applyNumberFormat="1" applyFont="1" applyFill="1" applyBorder="1" applyAlignment="1">
      <alignment horizontal="left" wrapText="1"/>
    </xf>
    <xf numFmtId="0" fontId="5" fillId="2" borderId="0" xfId="0" applyNumberFormat="1" applyFont="1" applyFill="1" applyBorder="1" applyAlignment="1">
      <alignment horizontal="justify" wrapText="1"/>
    </xf>
    <xf numFmtId="0" fontId="1" fillId="2" borderId="0" xfId="0" applyFont="1" applyFill="1" applyAlignment="1">
      <alignment horizontal="left" wrapText="1"/>
    </xf>
    <xf numFmtId="0" fontId="3" fillId="2" borderId="0" xfId="0" applyFont="1" applyFill="1" applyAlignment="1">
      <alignment horizontal="left" wrapText="1"/>
    </xf>
    <xf numFmtId="0" fontId="3" fillId="2" borderId="2" xfId="0" applyNumberFormat="1" applyFont="1" applyFill="1" applyBorder="1" applyAlignment="1">
      <alignment horizontal="left" vertical="center" wrapText="1"/>
    </xf>
    <xf numFmtId="0" fontId="3" fillId="2" borderId="5" xfId="0" applyNumberFormat="1" applyFont="1" applyFill="1" applyBorder="1" applyAlignment="1">
      <alignment horizontal="left" vertical="center" wrapText="1"/>
    </xf>
    <xf numFmtId="0" fontId="3" fillId="2" borderId="6" xfId="0" applyNumberFormat="1" applyFont="1" applyFill="1" applyBorder="1" applyAlignment="1">
      <alignment horizontal="left" vertical="center" wrapText="1"/>
    </xf>
    <xf numFmtId="0" fontId="3" fillId="2" borderId="1" xfId="0" applyNumberFormat="1" applyFont="1" applyFill="1" applyBorder="1" applyAlignment="1">
      <alignment horizontal="left" vertical="center" wrapText="1"/>
    </xf>
    <xf numFmtId="0" fontId="54" fillId="16" borderId="1" xfId="0" applyFont="1" applyFill="1" applyBorder="1" applyAlignment="1">
      <alignment horizontal="left" vertical="center" wrapText="1"/>
    </xf>
    <xf numFmtId="0" fontId="46" fillId="12" borderId="3" xfId="0" applyFont="1" applyFill="1" applyBorder="1" applyAlignment="1">
      <alignment horizontal="left" vertical="center"/>
    </xf>
    <xf numFmtId="0" fontId="46" fillId="12" borderId="4" xfId="0" applyFont="1" applyFill="1" applyBorder="1" applyAlignment="1">
      <alignment horizontal="left" vertical="center"/>
    </xf>
    <xf numFmtId="0" fontId="46" fillId="12" borderId="16" xfId="0" applyFont="1" applyFill="1" applyBorder="1" applyAlignment="1">
      <alignment horizontal="left" vertical="center"/>
    </xf>
    <xf numFmtId="0" fontId="54" fillId="16" borderId="21" xfId="0" applyFont="1" applyFill="1" applyBorder="1" applyAlignment="1">
      <alignment horizontal="left" vertical="center" wrapText="1"/>
    </xf>
    <xf numFmtId="0" fontId="54" fillId="16" borderId="2" xfId="0" applyFont="1" applyFill="1" applyBorder="1" applyAlignment="1" applyProtection="1">
      <alignment horizontal="left" vertical="top" wrapText="1" readingOrder="1"/>
      <protection locked="0"/>
    </xf>
    <xf numFmtId="0" fontId="54" fillId="16" borderId="5" xfId="0" applyFont="1" applyFill="1" applyBorder="1" applyAlignment="1" applyProtection="1">
      <alignment horizontal="left" vertical="top" wrapText="1" readingOrder="1"/>
      <protection locked="0"/>
    </xf>
    <xf numFmtId="0" fontId="54" fillId="16" borderId="6" xfId="0" applyFont="1" applyFill="1" applyBorder="1" applyAlignment="1" applyProtection="1">
      <alignment horizontal="left" vertical="top" wrapText="1" readingOrder="1"/>
      <protection locked="0"/>
    </xf>
    <xf numFmtId="0" fontId="24" fillId="2" borderId="0" xfId="0" applyFont="1" applyFill="1" applyAlignment="1">
      <alignment horizontal="right"/>
    </xf>
    <xf numFmtId="0" fontId="2" fillId="0" borderId="1" xfId="0" applyFont="1" applyFill="1" applyBorder="1" applyAlignment="1">
      <alignment horizontal="left"/>
    </xf>
    <xf numFmtId="0" fontId="2" fillId="0" borderId="2" xfId="0" applyFont="1" applyFill="1" applyBorder="1" applyAlignment="1">
      <alignment horizontal="left"/>
    </xf>
    <xf numFmtId="0" fontId="30" fillId="13" borderId="3" xfId="0" applyFont="1" applyFill="1" applyBorder="1" applyAlignment="1">
      <alignment horizontal="left" vertical="center" wrapText="1"/>
    </xf>
    <xf numFmtId="0" fontId="40" fillId="0" borderId="4" xfId="0" applyFont="1" applyBorder="1" applyAlignment="1">
      <alignment horizontal="left" vertical="center" wrapText="1"/>
    </xf>
    <xf numFmtId="0" fontId="40" fillId="0" borderId="16" xfId="0" applyFont="1" applyBorder="1" applyAlignment="1">
      <alignment horizontal="left" vertical="center" wrapText="1"/>
    </xf>
    <xf numFmtId="0" fontId="5" fillId="2" borderId="20" xfId="0" applyNumberFormat="1" applyFont="1" applyFill="1" applyBorder="1" applyAlignment="1">
      <alignment horizontal="justify" vertical="center" wrapText="1"/>
    </xf>
    <xf numFmtId="0" fontId="30" fillId="18" borderId="71" xfId="0" applyFont="1" applyFill="1" applyBorder="1" applyAlignment="1">
      <alignment horizontal="left" vertical="center" wrapText="1"/>
    </xf>
    <xf numFmtId="0" fontId="30" fillId="18" borderId="72" xfId="0" applyFont="1" applyFill="1" applyBorder="1" applyAlignment="1">
      <alignment horizontal="left" vertical="center" wrapText="1"/>
    </xf>
    <xf numFmtId="0" fontId="0" fillId="2" borderId="19" xfId="0" applyFill="1" applyBorder="1" applyAlignment="1">
      <alignment horizontal="center"/>
    </xf>
    <xf numFmtId="0" fontId="3" fillId="0" borderId="0" xfId="0" applyFont="1" applyBorder="1" applyAlignment="1" applyProtection="1">
      <alignment horizontal="center"/>
      <protection locked="0"/>
    </xf>
    <xf numFmtId="0" fontId="0" fillId="0" borderId="1" xfId="0" applyFont="1" applyBorder="1" applyAlignment="1" applyProtection="1">
      <alignment horizontal="center"/>
      <protection locked="0"/>
    </xf>
    <xf numFmtId="0" fontId="3" fillId="5" borderId="1" xfId="0" applyFont="1" applyFill="1" applyBorder="1" applyAlignment="1" applyProtection="1">
      <alignment horizontal="left" vertical="center"/>
      <protection locked="0"/>
    </xf>
    <xf numFmtId="0" fontId="0" fillId="0" borderId="1" xfId="0" applyFont="1" applyBorder="1" applyAlignment="1">
      <alignment vertical="center"/>
    </xf>
    <xf numFmtId="0" fontId="3" fillId="5" borderId="2"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protection locked="0"/>
    </xf>
    <xf numFmtId="0" fontId="0" fillId="0" borderId="5" xfId="0" applyFont="1" applyBorder="1" applyAlignment="1"/>
    <xf numFmtId="0" fontId="0" fillId="0" borderId="6" xfId="0" applyFont="1" applyBorder="1" applyAlignment="1"/>
    <xf numFmtId="0" fontId="0" fillId="0" borderId="2" xfId="0" applyFont="1" applyBorder="1" applyAlignment="1" applyProtection="1">
      <alignment horizontal="center"/>
      <protection locked="0"/>
    </xf>
    <xf numFmtId="0" fontId="0" fillId="0" borderId="5" xfId="0" applyFont="1" applyBorder="1" applyAlignment="1">
      <alignment horizontal="center"/>
    </xf>
    <xf numFmtId="0" fontId="0" fillId="0" borderId="6" xfId="0" applyFont="1" applyBorder="1" applyAlignment="1">
      <alignment horizontal="center"/>
    </xf>
    <xf numFmtId="0" fontId="27" fillId="6" borderId="1" xfId="0" applyFont="1" applyFill="1" applyBorder="1" applyAlignment="1" applyProtection="1">
      <alignment horizontal="center" vertical="center" wrapText="1"/>
      <protection locked="0"/>
    </xf>
    <xf numFmtId="0" fontId="27" fillId="6" borderId="20" xfId="0" applyFont="1" applyFill="1" applyBorder="1" applyAlignment="1" applyProtection="1">
      <alignment horizontal="center" vertical="center" wrapText="1"/>
      <protection locked="0"/>
    </xf>
    <xf numFmtId="0" fontId="27" fillId="6" borderId="21" xfId="0" applyFont="1" applyFill="1" applyBorder="1" applyAlignment="1" applyProtection="1">
      <alignment horizontal="center" vertical="center" wrapText="1"/>
      <protection locked="0"/>
    </xf>
    <xf numFmtId="0" fontId="13" fillId="8" borderId="1" xfId="0" applyFont="1" applyFill="1" applyBorder="1" applyAlignment="1" applyProtection="1">
      <alignment horizontal="left"/>
      <protection locked="0"/>
    </xf>
    <xf numFmtId="0" fontId="3" fillId="5" borderId="1" xfId="0" applyFont="1" applyFill="1" applyBorder="1" applyAlignment="1" applyProtection="1">
      <alignment horizontal="left"/>
      <protection locked="0"/>
    </xf>
    <xf numFmtId="0" fontId="3" fillId="0" borderId="1" xfId="0" applyFont="1" applyFill="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11" fillId="0" borderId="19" xfId="0" applyFont="1" applyBorder="1" applyAlignment="1" applyProtection="1">
      <alignment horizontal="center"/>
      <protection locked="0"/>
    </xf>
    <xf numFmtId="0" fontId="27" fillId="8" borderId="24" xfId="0" applyFont="1" applyFill="1" applyBorder="1" applyAlignment="1" applyProtection="1">
      <alignment horizontal="left" vertical="center"/>
      <protection locked="0"/>
    </xf>
    <xf numFmtId="0" fontId="27" fillId="8" borderId="7" xfId="0" applyFont="1" applyFill="1" applyBorder="1" applyAlignment="1" applyProtection="1">
      <alignment horizontal="left" vertical="center"/>
      <protection locked="0"/>
    </xf>
    <xf numFmtId="0" fontId="27" fillId="8" borderId="26" xfId="0" applyFont="1" applyFill="1" applyBorder="1" applyAlignment="1" applyProtection="1">
      <alignment horizontal="left" vertical="center"/>
      <protection locked="0"/>
    </xf>
    <xf numFmtId="0" fontId="23" fillId="2" borderId="5" xfId="0" applyFont="1" applyFill="1" applyBorder="1" applyAlignment="1" applyProtection="1">
      <alignment horizontal="center" vertical="center" wrapText="1"/>
      <protection locked="0"/>
    </xf>
    <xf numFmtId="0" fontId="23" fillId="2" borderId="6" xfId="0"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27" fillId="8" borderId="2" xfId="0" applyFont="1" applyFill="1" applyBorder="1" applyAlignment="1" applyProtection="1">
      <alignment horizontal="left" vertical="center"/>
      <protection locked="0"/>
    </xf>
    <xf numFmtId="0" fontId="27" fillId="8" borderId="5" xfId="0" applyFont="1" applyFill="1" applyBorder="1" applyAlignment="1" applyProtection="1">
      <alignment horizontal="left" vertical="center"/>
      <protection locked="0"/>
    </xf>
    <xf numFmtId="0" fontId="27" fillId="8" borderId="6" xfId="0" applyFont="1" applyFill="1" applyBorder="1" applyAlignment="1" applyProtection="1">
      <alignment horizontal="left" vertical="center"/>
      <protection locked="0"/>
    </xf>
    <xf numFmtId="0" fontId="3" fillId="9" borderId="2" xfId="0" applyFont="1" applyFill="1" applyBorder="1" applyAlignment="1" applyProtection="1">
      <alignment horizontal="center"/>
      <protection locked="0"/>
    </xf>
    <xf numFmtId="0" fontId="3" fillId="9" borderId="5" xfId="0" applyFont="1" applyFill="1" applyBorder="1" applyAlignment="1" applyProtection="1">
      <alignment horizontal="center"/>
      <protection locked="0"/>
    </xf>
    <xf numFmtId="0" fontId="3" fillId="9" borderId="6" xfId="0" applyFont="1" applyFill="1" applyBorder="1" applyAlignment="1" applyProtection="1">
      <alignment horizontal="center"/>
      <protection locked="0"/>
    </xf>
    <xf numFmtId="0" fontId="5" fillId="0" borderId="1" xfId="0" applyFont="1" applyBorder="1" applyAlignment="1" applyProtection="1">
      <alignment horizontal="justify" vertical="top"/>
      <protection locked="0"/>
    </xf>
    <xf numFmtId="0" fontId="29" fillId="8" borderId="0" xfId="0" applyFont="1" applyFill="1" applyAlignment="1" applyProtection="1">
      <alignment horizontal="center" vertical="center"/>
      <protection locked="0"/>
    </xf>
    <xf numFmtId="0" fontId="26" fillId="8" borderId="8" xfId="0" applyFont="1" applyFill="1" applyBorder="1" applyAlignment="1" applyProtection="1">
      <alignment horizontal="left"/>
      <protection locked="0"/>
    </xf>
    <xf numFmtId="0" fontId="26" fillId="8" borderId="9" xfId="0" applyFont="1" applyFill="1" applyBorder="1" applyAlignment="1" applyProtection="1">
      <alignment horizontal="left"/>
      <protection locked="0"/>
    </xf>
    <xf numFmtId="0" fontId="0" fillId="0" borderId="33" xfId="0" applyFill="1" applyBorder="1" applyAlignment="1" applyProtection="1">
      <alignment horizontal="center" vertical="center"/>
      <protection hidden="1"/>
    </xf>
    <xf numFmtId="0" fontId="0" fillId="0" borderId="34" xfId="0" applyFill="1" applyBorder="1" applyAlignment="1" applyProtection="1">
      <alignment horizontal="center" vertical="center"/>
      <protection hidden="1"/>
    </xf>
    <xf numFmtId="0" fontId="0" fillId="0" borderId="45" xfId="0" applyFill="1" applyBorder="1" applyAlignment="1" applyProtection="1">
      <alignment horizontal="center" vertical="center"/>
      <protection hidden="1"/>
    </xf>
    <xf numFmtId="0" fontId="26" fillId="8" borderId="11" xfId="0" applyFont="1" applyFill="1" applyBorder="1" applyAlignment="1" applyProtection="1">
      <alignment horizontal="left"/>
      <protection locked="0"/>
    </xf>
    <xf numFmtId="0" fontId="26" fillId="8" borderId="12" xfId="0" applyFont="1" applyFill="1" applyBorder="1" applyAlignment="1" applyProtection="1">
      <alignment horizontal="left"/>
      <protection locked="0"/>
    </xf>
    <xf numFmtId="0" fontId="0" fillId="0" borderId="46" xfId="0" applyFill="1" applyBorder="1" applyAlignment="1" applyProtection="1">
      <alignment horizontal="center" vertical="center"/>
      <protection hidden="1"/>
    </xf>
    <xf numFmtId="0" fontId="0" fillId="0" borderId="47" xfId="0" applyFill="1" applyBorder="1" applyAlignment="1" applyProtection="1">
      <alignment horizontal="center" vertical="center"/>
      <protection hidden="1"/>
    </xf>
    <xf numFmtId="0" fontId="0" fillId="0" borderId="48" xfId="0" applyFill="1" applyBorder="1" applyAlignment="1" applyProtection="1">
      <alignment horizontal="center" vertical="center"/>
      <protection hidden="1"/>
    </xf>
    <xf numFmtId="49" fontId="10" fillId="0" borderId="2" xfId="0" applyNumberFormat="1" applyFont="1" applyFill="1" applyBorder="1" applyAlignment="1" applyProtection="1">
      <alignment horizontal="left" vertical="center" wrapText="1"/>
      <protection locked="0"/>
    </xf>
    <xf numFmtId="49" fontId="10" fillId="0" borderId="6" xfId="0" applyNumberFormat="1" applyFont="1" applyFill="1" applyBorder="1" applyAlignment="1" applyProtection="1">
      <alignment horizontal="left" vertical="center" wrapText="1"/>
      <protection locked="0"/>
    </xf>
    <xf numFmtId="49" fontId="10" fillId="9" borderId="2" xfId="0" applyNumberFormat="1" applyFont="1" applyFill="1" applyBorder="1" applyAlignment="1" applyProtection="1">
      <alignment horizontal="left" vertical="center" wrapText="1"/>
      <protection locked="0"/>
    </xf>
    <xf numFmtId="49" fontId="10" fillId="9" borderId="6" xfId="0" applyNumberFormat="1" applyFont="1" applyFill="1" applyBorder="1" applyAlignment="1" applyProtection="1">
      <alignment horizontal="left" vertical="center" wrapText="1"/>
      <protection locked="0"/>
    </xf>
    <xf numFmtId="0" fontId="5" fillId="9" borderId="2" xfId="0" applyFont="1" applyFill="1" applyBorder="1" applyAlignment="1" applyProtection="1">
      <alignment horizontal="left" vertical="center" wrapText="1"/>
      <protection locked="0"/>
    </xf>
    <xf numFmtId="0" fontId="5" fillId="9" borderId="5" xfId="0" applyFont="1" applyFill="1" applyBorder="1" applyAlignment="1" applyProtection="1">
      <alignment horizontal="left" vertical="center" wrapText="1"/>
      <protection locked="0"/>
    </xf>
    <xf numFmtId="0" fontId="5" fillId="9" borderId="6" xfId="0" applyFont="1" applyFill="1" applyBorder="1" applyAlignment="1" applyProtection="1">
      <alignment horizontal="left" vertical="center" wrapText="1"/>
      <protection locked="0"/>
    </xf>
    <xf numFmtId="0" fontId="6" fillId="11" borderId="1" xfId="0" applyFont="1" applyFill="1" applyBorder="1" applyAlignment="1" applyProtection="1">
      <alignment horizontal="left" vertical="center" wrapText="1"/>
      <protection locked="0"/>
    </xf>
    <xf numFmtId="0" fontId="31" fillId="10" borderId="3" xfId="0" applyFont="1" applyFill="1" applyBorder="1" applyAlignment="1" applyProtection="1">
      <alignment horizontal="left" vertical="center"/>
    </xf>
    <xf numFmtId="0" fontId="28" fillId="10" borderId="4" xfId="0" applyFont="1" applyFill="1" applyBorder="1" applyAlignment="1" applyProtection="1">
      <alignment horizontal="left" vertical="center"/>
    </xf>
    <xf numFmtId="0" fontId="28" fillId="10" borderId="16" xfId="0" applyFont="1" applyFill="1" applyBorder="1" applyAlignment="1" applyProtection="1">
      <alignment horizontal="left" vertical="center"/>
    </xf>
    <xf numFmtId="0" fontId="31"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6" xfId="0" applyFont="1" applyFill="1" applyBorder="1" applyAlignment="1" applyProtection="1">
      <alignment horizontal="left" vertical="center" wrapText="1"/>
    </xf>
    <xf numFmtId="0" fontId="6" fillId="3" borderId="25" xfId="0" applyFont="1" applyFill="1" applyBorder="1" applyAlignment="1" applyProtection="1">
      <alignment horizontal="left" vertical="center" wrapText="1"/>
      <protection locked="0"/>
    </xf>
    <xf numFmtId="0" fontId="6" fillId="3" borderId="27" xfId="0" applyFont="1" applyFill="1" applyBorder="1" applyAlignment="1" applyProtection="1">
      <alignment horizontal="left" vertical="center" wrapText="1"/>
      <protection locked="0"/>
    </xf>
    <xf numFmtId="0" fontId="6" fillId="3" borderId="31" xfId="0" applyFont="1" applyFill="1" applyBorder="1" applyAlignment="1" applyProtection="1">
      <alignment horizontal="left" vertical="center" wrapText="1"/>
      <protection locked="0"/>
    </xf>
    <xf numFmtId="49" fontId="5" fillId="0" borderId="0" xfId="0" applyNumberFormat="1" applyFont="1" applyFill="1" applyAlignment="1" applyProtection="1">
      <alignment horizontal="left" wrapText="1"/>
    </xf>
    <xf numFmtId="49" fontId="5" fillId="0" borderId="2" xfId="0" applyNumberFormat="1" applyFont="1" applyFill="1" applyBorder="1" applyAlignment="1" applyProtection="1">
      <alignment horizontal="justify" vertical="top" wrapText="1"/>
    </xf>
    <xf numFmtId="49" fontId="5" fillId="0" borderId="5" xfId="0" applyNumberFormat="1" applyFont="1" applyFill="1" applyBorder="1" applyAlignment="1" applyProtection="1">
      <alignment horizontal="justify" vertical="top" wrapText="1"/>
    </xf>
    <xf numFmtId="49" fontId="5" fillId="0" borderId="6" xfId="0" applyNumberFormat="1" applyFont="1" applyFill="1" applyBorder="1" applyAlignment="1" applyProtection="1">
      <alignment horizontal="justify" vertical="top" wrapText="1"/>
    </xf>
    <xf numFmtId="0" fontId="0" fillId="0" borderId="8" xfId="0" applyFill="1" applyBorder="1" applyAlignment="1" applyProtection="1">
      <alignment horizontal="left" vertical="center"/>
      <protection hidden="1"/>
    </xf>
    <xf numFmtId="0" fontId="0" fillId="0" borderId="9" xfId="0" applyFill="1" applyBorder="1" applyAlignment="1" applyProtection="1">
      <alignment horizontal="left" vertical="center"/>
      <protection hidden="1"/>
    </xf>
    <xf numFmtId="0" fontId="0" fillId="0" borderId="10" xfId="0" applyFill="1" applyBorder="1" applyAlignment="1" applyProtection="1">
      <alignment horizontal="left" vertical="center"/>
      <protection hidden="1"/>
    </xf>
    <xf numFmtId="0" fontId="0" fillId="0" borderId="14" xfId="0" applyFill="1" applyBorder="1" applyAlignment="1" applyProtection="1">
      <alignment horizontal="left" vertical="center"/>
      <protection hidden="1"/>
    </xf>
    <xf numFmtId="0" fontId="0" fillId="0" borderId="1" xfId="0" applyFill="1" applyBorder="1" applyAlignment="1" applyProtection="1">
      <alignment horizontal="left" vertical="center"/>
      <protection hidden="1"/>
    </xf>
    <xf numFmtId="0" fontId="0" fillId="0" borderId="15" xfId="0" applyFill="1" applyBorder="1" applyAlignment="1" applyProtection="1">
      <alignment horizontal="left" vertical="center"/>
      <protection hidden="1"/>
    </xf>
    <xf numFmtId="0" fontId="6" fillId="9" borderId="25" xfId="0" applyFont="1" applyFill="1" applyBorder="1" applyAlignment="1" applyProtection="1">
      <alignment horizontal="left" vertical="center" wrapText="1"/>
      <protection locked="0"/>
    </xf>
    <xf numFmtId="0" fontId="6" fillId="9" borderId="27" xfId="0" applyFont="1" applyFill="1" applyBorder="1" applyAlignment="1" applyProtection="1">
      <alignment horizontal="left" vertical="center" wrapText="1"/>
      <protection locked="0"/>
    </xf>
    <xf numFmtId="0" fontId="6" fillId="9" borderId="51" xfId="0" applyFont="1" applyFill="1" applyBorder="1" applyAlignment="1" applyProtection="1">
      <alignment horizontal="left" vertical="center" wrapText="1"/>
      <protection locked="0"/>
    </xf>
    <xf numFmtId="49" fontId="3" fillId="0" borderId="1" xfId="0" applyNumberFormat="1" applyFont="1" applyFill="1" applyBorder="1" applyAlignment="1" applyProtection="1">
      <alignment horizontal="left" wrapText="1"/>
    </xf>
    <xf numFmtId="0" fontId="1" fillId="0" borderId="0" xfId="0" applyFont="1" applyAlignment="1" applyProtection="1">
      <alignment horizontal="left" wrapText="1"/>
    </xf>
    <xf numFmtId="0" fontId="3" fillId="0" borderId="0" xfId="0" applyFont="1" applyAlignment="1" applyProtection="1">
      <alignment horizontal="left" wrapText="1"/>
    </xf>
    <xf numFmtId="0" fontId="6" fillId="11" borderId="20" xfId="0" applyFont="1" applyFill="1" applyBorder="1" applyAlignment="1" applyProtection="1">
      <alignment horizontal="left" wrapText="1"/>
      <protection locked="0"/>
    </xf>
    <xf numFmtId="49" fontId="3" fillId="0" borderId="2" xfId="0" applyNumberFormat="1" applyFont="1" applyFill="1" applyBorder="1" applyAlignment="1" applyProtection="1">
      <alignment horizontal="left" vertical="top" wrapText="1"/>
    </xf>
    <xf numFmtId="49" fontId="3" fillId="0" borderId="5" xfId="0" applyNumberFormat="1" applyFont="1" applyFill="1" applyBorder="1" applyAlignment="1" applyProtection="1">
      <alignment horizontal="left" vertical="top" wrapText="1"/>
    </xf>
    <xf numFmtId="49" fontId="3" fillId="0" borderId="6" xfId="0" applyNumberFormat="1" applyFont="1" applyFill="1" applyBorder="1" applyAlignment="1" applyProtection="1">
      <alignment horizontal="left" vertical="top" wrapText="1"/>
    </xf>
    <xf numFmtId="0" fontId="0" fillId="0" borderId="11"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13" xfId="0" applyFill="1" applyBorder="1" applyAlignment="1" applyProtection="1">
      <alignment horizontal="left" vertical="center"/>
      <protection hidden="1"/>
    </xf>
    <xf numFmtId="0" fontId="12" fillId="7" borderId="33" xfId="0" applyFont="1" applyFill="1" applyBorder="1" applyAlignment="1" applyProtection="1">
      <alignment horizontal="center" vertical="center" wrapText="1"/>
    </xf>
    <xf numFmtId="0" fontId="12" fillId="7" borderId="17" xfId="0" applyFont="1" applyFill="1" applyBorder="1" applyAlignment="1" applyProtection="1">
      <alignment horizontal="center" vertical="center" wrapText="1"/>
    </xf>
    <xf numFmtId="0" fontId="12" fillId="7" borderId="34" xfId="0" applyFont="1" applyFill="1" applyBorder="1" applyAlignment="1" applyProtection="1">
      <alignment horizontal="center" vertical="center" wrapText="1"/>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1" fillId="12" borderId="40" xfId="0" applyFont="1" applyFill="1" applyBorder="1" applyAlignment="1">
      <alignment horizontal="left" vertical="center"/>
    </xf>
    <xf numFmtId="0" fontId="1" fillId="12" borderId="41" xfId="0" applyFont="1" applyFill="1" applyBorder="1" applyAlignment="1">
      <alignment horizontal="left" vertical="center"/>
    </xf>
    <xf numFmtId="0" fontId="1" fillId="12" borderId="42" xfId="0" applyFont="1" applyFill="1" applyBorder="1" applyAlignment="1">
      <alignment horizontal="left" vertical="center"/>
    </xf>
    <xf numFmtId="9" fontId="3" fillId="0" borderId="39" xfId="0" applyNumberFormat="1" applyFont="1" applyBorder="1" applyAlignment="1" applyProtection="1">
      <alignment horizontal="center"/>
    </xf>
    <xf numFmtId="9" fontId="3" fillId="0" borderId="36" xfId="0" applyNumberFormat="1" applyFont="1" applyBorder="1" applyAlignment="1" applyProtection="1">
      <alignment horizontal="center"/>
    </xf>
    <xf numFmtId="0" fontId="5" fillId="10" borderId="37" xfId="0" applyFont="1" applyFill="1" applyBorder="1" applyAlignment="1">
      <alignment horizontal="left" vertical="center"/>
    </xf>
    <xf numFmtId="0" fontId="5" fillId="10" borderId="38" xfId="0" applyFont="1" applyFill="1" applyBorder="1" applyAlignment="1">
      <alignment horizontal="left" vertical="center"/>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49" fontId="3" fillId="0" borderId="6" xfId="0" applyNumberFormat="1" applyFont="1" applyFill="1" applyBorder="1" applyAlignment="1" applyProtection="1">
      <alignment horizontal="left" wrapText="1"/>
    </xf>
    <xf numFmtId="0" fontId="12" fillId="7" borderId="24" xfId="0" applyFont="1" applyFill="1" applyBorder="1" applyAlignment="1" applyProtection="1">
      <alignment horizontal="center" vertical="center" wrapText="1"/>
    </xf>
    <xf numFmtId="0" fontId="12" fillId="7" borderId="2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6" fillId="12" borderId="25" xfId="0" applyFont="1" applyFill="1" applyBorder="1" applyAlignment="1" applyProtection="1">
      <alignment horizontal="left" wrapText="1"/>
      <protection locked="0"/>
    </xf>
    <xf numFmtId="0" fontId="6" fillId="12" borderId="27" xfId="0" applyFont="1" applyFill="1" applyBorder="1" applyAlignment="1" applyProtection="1">
      <alignment horizontal="left" wrapText="1"/>
      <protection locked="0"/>
    </xf>
    <xf numFmtId="0" fontId="6" fillId="12" borderId="31" xfId="0" applyFont="1" applyFill="1" applyBorder="1" applyAlignment="1" applyProtection="1">
      <alignment horizontal="left" wrapText="1"/>
      <protection locked="0"/>
    </xf>
    <xf numFmtId="0" fontId="11" fillId="0" borderId="0" xfId="0" applyFont="1" applyAlignment="1" applyProtection="1">
      <alignment horizontal="center"/>
      <protection locked="0"/>
    </xf>
    <xf numFmtId="0" fontId="3" fillId="5" borderId="2" xfId="0" applyFont="1" applyFill="1" applyBorder="1" applyAlignment="1" applyProtection="1">
      <alignment horizontal="left"/>
      <protection locked="0"/>
    </xf>
    <xf numFmtId="0" fontId="3" fillId="5" borderId="5" xfId="0" applyFont="1" applyFill="1" applyBorder="1" applyAlignment="1" applyProtection="1">
      <alignment horizontal="left"/>
      <protection locked="0"/>
    </xf>
    <xf numFmtId="0" fontId="3" fillId="5" borderId="6" xfId="0" applyFont="1" applyFill="1" applyBorder="1" applyAlignment="1" applyProtection="1">
      <alignment horizontal="left"/>
      <protection locked="0"/>
    </xf>
    <xf numFmtId="0" fontId="0" fillId="0" borderId="5"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2" fillId="0" borderId="1" xfId="0" applyFont="1" applyFill="1" applyBorder="1" applyAlignment="1" applyProtection="1">
      <alignment horizontal="justify" vertical="top" wrapText="1"/>
      <protection locked="0"/>
    </xf>
    <xf numFmtId="0" fontId="2" fillId="0" borderId="1" xfId="0" applyFont="1" applyBorder="1" applyAlignment="1" applyProtection="1">
      <alignment horizontal="justify" vertical="top" wrapText="1"/>
      <protection locked="0"/>
    </xf>
    <xf numFmtId="0" fontId="29" fillId="8" borderId="0" xfId="0" applyFont="1" applyFill="1" applyAlignment="1" applyProtection="1">
      <alignment horizontal="center"/>
      <protection locked="0"/>
    </xf>
    <xf numFmtId="0" fontId="3" fillId="0" borderId="1" xfId="0" applyFont="1" applyBorder="1" applyAlignment="1" applyProtection="1">
      <alignment horizontal="center"/>
      <protection locked="0"/>
    </xf>
    <xf numFmtId="0" fontId="3" fillId="5" borderId="6" xfId="0" applyFont="1" applyFill="1" applyBorder="1" applyAlignment="1" applyProtection="1">
      <alignment horizontal="left" vertical="center"/>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1" xfId="0" applyFont="1" applyBorder="1" applyAlignment="1" applyProtection="1">
      <alignment horizontal="center" wrapText="1"/>
      <protection locked="0"/>
    </xf>
    <xf numFmtId="0" fontId="8" fillId="0" borderId="1" xfId="0" applyFont="1" applyBorder="1" applyAlignment="1" applyProtection="1">
      <alignment horizontal="justify" vertical="top" wrapText="1"/>
      <protection locked="0"/>
    </xf>
    <xf numFmtId="0" fontId="0" fillId="0" borderId="0" xfId="0" applyFont="1" applyBorder="1" applyAlignment="1" applyProtection="1">
      <alignment horizontal="center"/>
      <protection locked="0"/>
    </xf>
    <xf numFmtId="0" fontId="3" fillId="2" borderId="19" xfId="0" applyFont="1" applyFill="1" applyBorder="1" applyAlignment="1">
      <alignment horizontal="center"/>
    </xf>
    <xf numFmtId="0" fontId="3" fillId="0" borderId="20" xfId="0" applyFont="1" applyFill="1" applyBorder="1" applyAlignment="1">
      <alignment horizontal="center" vertical="center" wrapText="1"/>
    </xf>
    <xf numFmtId="0" fontId="3" fillId="0" borderId="52" xfId="0" applyFont="1" applyFill="1" applyBorder="1" applyAlignment="1">
      <alignment horizontal="center" vertical="center" wrapText="1"/>
    </xf>
    <xf numFmtId="4" fontId="8" fillId="12" borderId="31" xfId="0" applyNumberFormat="1" applyFont="1" applyFill="1" applyBorder="1" applyAlignment="1" applyProtection="1">
      <alignment horizontal="center" vertical="center"/>
      <protection locked="0"/>
    </xf>
    <xf numFmtId="4" fontId="8" fillId="12" borderId="4" xfId="0" applyNumberFormat="1" applyFont="1" applyFill="1" applyBorder="1" applyAlignment="1" applyProtection="1">
      <alignment horizontal="center" vertical="center"/>
      <protection locked="0"/>
    </xf>
    <xf numFmtId="4" fontId="8" fillId="12" borderId="16" xfId="0" applyNumberFormat="1" applyFont="1" applyFill="1" applyBorder="1" applyAlignment="1" applyProtection="1">
      <alignment horizontal="center" vertical="center"/>
      <protection locked="0"/>
    </xf>
    <xf numFmtId="3" fontId="57" fillId="0" borderId="3" xfId="0" applyNumberFormat="1" applyFont="1" applyFill="1" applyBorder="1" applyAlignment="1" applyProtection="1">
      <alignment horizontal="center" wrapText="1"/>
      <protection locked="0"/>
    </xf>
    <xf numFmtId="3" fontId="57" fillId="0" borderId="4" xfId="0" applyNumberFormat="1" applyFont="1" applyFill="1" applyBorder="1" applyAlignment="1" applyProtection="1">
      <alignment horizontal="center" wrapText="1"/>
      <protection locked="0"/>
    </xf>
    <xf numFmtId="3" fontId="57" fillId="0" borderId="16" xfId="0" applyNumberFormat="1" applyFont="1" applyFill="1" applyBorder="1" applyAlignment="1" applyProtection="1">
      <alignment horizontal="center" wrapText="1"/>
      <protection locked="0"/>
    </xf>
    <xf numFmtId="0" fontId="11" fillId="0" borderId="43" xfId="0" applyFont="1" applyBorder="1" applyAlignment="1">
      <alignment horizontal="justify" vertical="top" wrapText="1"/>
    </xf>
    <xf numFmtId="0" fontId="11" fillId="0" borderId="34" xfId="0" applyFont="1" applyBorder="1" applyAlignment="1">
      <alignment horizontal="justify" vertical="top" wrapText="1"/>
    </xf>
    <xf numFmtId="0" fontId="11" fillId="0" borderId="45" xfId="0" applyFont="1" applyBorder="1" applyAlignment="1">
      <alignment horizontal="justify" vertical="top" wrapText="1"/>
    </xf>
    <xf numFmtId="0" fontId="4" fillId="0" borderId="44" xfId="0" applyFont="1" applyBorder="1" applyAlignment="1">
      <alignment horizontal="left" vertical="top"/>
    </xf>
    <xf numFmtId="0" fontId="4" fillId="0" borderId="47" xfId="0" applyFont="1" applyBorder="1" applyAlignment="1">
      <alignment horizontal="left" vertical="top"/>
    </xf>
    <xf numFmtId="0" fontId="4" fillId="0" borderId="48" xfId="0" applyFont="1" applyBorder="1" applyAlignment="1">
      <alignment horizontal="left" vertical="top"/>
    </xf>
    <xf numFmtId="0" fontId="0" fillId="2" borderId="0" xfId="0" applyFill="1" applyBorder="1" applyAlignment="1">
      <alignment horizontal="center"/>
    </xf>
    <xf numFmtId="4" fontId="3" fillId="9" borderId="1" xfId="0"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0" borderId="43" xfId="0" applyFont="1" applyBorder="1" applyAlignment="1">
      <alignment horizontal="justify" vertical="top" wrapText="1"/>
    </xf>
    <xf numFmtId="0" fontId="3" fillId="0" borderId="4" xfId="0" applyFont="1" applyBorder="1" applyAlignment="1">
      <alignment horizontal="center"/>
    </xf>
    <xf numFmtId="0" fontId="29" fillId="8" borderId="43" xfId="0" applyFont="1" applyFill="1" applyBorder="1" applyAlignment="1">
      <alignment horizontal="left" vertical="center" wrapText="1"/>
    </xf>
    <xf numFmtId="0" fontId="29" fillId="8" borderId="34" xfId="0" applyFont="1" applyFill="1" applyBorder="1" applyAlignment="1">
      <alignment horizontal="left" vertical="center" wrapText="1"/>
    </xf>
    <xf numFmtId="0" fontId="29" fillId="8" borderId="45" xfId="0" applyFont="1" applyFill="1" applyBorder="1" applyAlignment="1">
      <alignment horizontal="left" vertical="center" wrapText="1"/>
    </xf>
    <xf numFmtId="0" fontId="10" fillId="9" borderId="1" xfId="0" applyFont="1" applyFill="1" applyBorder="1" applyAlignment="1">
      <alignment horizontal="center" vertical="center" wrapText="1"/>
    </xf>
    <xf numFmtId="0" fontId="10" fillId="9" borderId="15" xfId="0" applyFont="1" applyFill="1" applyBorder="1" applyAlignment="1">
      <alignment horizontal="center" vertical="center" wrapText="1"/>
    </xf>
    <xf numFmtId="0" fontId="60" fillId="9" borderId="1" xfId="0" applyFont="1" applyFill="1" applyBorder="1" applyAlignment="1">
      <alignment horizontal="center" vertical="center" wrapText="1"/>
    </xf>
    <xf numFmtId="0" fontId="60" fillId="9" borderId="15" xfId="0" applyFont="1" applyFill="1" applyBorder="1" applyAlignment="1">
      <alignment horizontal="center" vertical="center" wrapText="1"/>
    </xf>
    <xf numFmtId="0" fontId="11" fillId="0" borderId="49" xfId="0" applyFont="1" applyBorder="1" applyAlignment="1">
      <alignment horizontal="center" vertical="top" wrapText="1"/>
    </xf>
    <xf numFmtId="0" fontId="11" fillId="0" borderId="5" xfId="0" applyFont="1" applyBorder="1" applyAlignment="1">
      <alignment horizontal="center" vertical="top" wrapText="1"/>
    </xf>
    <xf numFmtId="0" fontId="11" fillId="0" borderId="60" xfId="0" applyFont="1" applyBorder="1" applyAlignment="1">
      <alignment horizontal="center" vertical="top" wrapText="1"/>
    </xf>
    <xf numFmtId="0" fontId="72" fillId="2" borderId="0" xfId="0" applyFont="1" applyFill="1" applyAlignment="1">
      <alignment horizontal="left" vertical="center" wrapText="1"/>
    </xf>
    <xf numFmtId="0" fontId="71" fillId="6" borderId="69" xfId="0" applyFont="1" applyFill="1" applyBorder="1" applyAlignment="1">
      <alignment horizontal="left" vertical="center" wrapText="1"/>
    </xf>
    <xf numFmtId="0" fontId="71" fillId="6" borderId="23" xfId="0" applyFont="1" applyFill="1" applyBorder="1" applyAlignment="1">
      <alignment horizontal="left" vertical="center" wrapText="1"/>
    </xf>
    <xf numFmtId="0" fontId="71" fillId="6" borderId="68" xfId="0" applyFont="1" applyFill="1" applyBorder="1" applyAlignment="1">
      <alignment horizontal="center" vertical="center" wrapText="1"/>
    </xf>
    <xf numFmtId="0" fontId="71" fillId="6" borderId="53" xfId="0" applyFont="1" applyFill="1" applyBorder="1" applyAlignment="1">
      <alignment horizontal="center" vertical="center" wrapText="1"/>
    </xf>
    <xf numFmtId="0" fontId="71" fillId="6" borderId="67" xfId="0" applyFont="1" applyFill="1" applyBorder="1" applyAlignment="1">
      <alignment horizontal="center" vertical="center" wrapText="1"/>
    </xf>
    <xf numFmtId="0" fontId="71" fillId="6" borderId="24" xfId="0" applyFont="1" applyFill="1" applyBorder="1" applyAlignment="1">
      <alignment horizontal="center" vertical="center" wrapText="1"/>
    </xf>
    <xf numFmtId="0" fontId="71" fillId="6" borderId="7" xfId="0" applyFont="1" applyFill="1" applyBorder="1" applyAlignment="1">
      <alignment horizontal="center" vertical="center" wrapText="1"/>
    </xf>
    <xf numFmtId="0" fontId="71" fillId="6" borderId="26" xfId="0" applyFont="1" applyFill="1" applyBorder="1" applyAlignment="1">
      <alignment horizontal="center" vertical="center" wrapText="1"/>
    </xf>
    <xf numFmtId="0" fontId="71" fillId="6" borderId="36" xfId="0" applyFont="1" applyFill="1" applyBorder="1" applyAlignment="1">
      <alignment horizontal="center" vertical="center" wrapText="1"/>
    </xf>
    <xf numFmtId="0" fontId="71" fillId="6" borderId="22" xfId="0" applyFont="1" applyFill="1" applyBorder="1" applyAlignment="1">
      <alignment horizontal="center" vertical="center" wrapText="1"/>
    </xf>
    <xf numFmtId="0" fontId="64" fillId="5" borderId="2" xfId="0" applyFont="1" applyFill="1" applyBorder="1" applyAlignment="1">
      <alignment horizontal="center" vertical="center"/>
    </xf>
    <xf numFmtId="0" fontId="64" fillId="5" borderId="5" xfId="0" applyFont="1" applyFill="1" applyBorder="1" applyAlignment="1">
      <alignment horizontal="center" vertical="center"/>
    </xf>
    <xf numFmtId="0" fontId="64" fillId="5" borderId="6" xfId="0" applyFont="1" applyFill="1" applyBorder="1" applyAlignment="1">
      <alignment horizontal="center" vertical="center"/>
    </xf>
    <xf numFmtId="0" fontId="10" fillId="9" borderId="2"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10" fillId="9" borderId="60" xfId="0" applyFont="1" applyFill="1" applyBorder="1" applyAlignment="1">
      <alignment horizontal="center" vertical="center" wrapText="1"/>
    </xf>
    <xf numFmtId="0" fontId="65" fillId="2" borderId="53" xfId="0" applyFont="1" applyFill="1" applyBorder="1" applyAlignment="1">
      <alignment horizontal="center" vertical="center" wrapText="1"/>
    </xf>
    <xf numFmtId="0" fontId="3" fillId="2" borderId="66" xfId="0" applyFont="1" applyFill="1" applyBorder="1" applyAlignment="1">
      <alignment horizontal="center" vertical="center" wrapText="1"/>
    </xf>
    <xf numFmtId="49" fontId="3" fillId="0" borderId="1" xfId="0" applyNumberFormat="1" applyFont="1" applyFill="1" applyBorder="1" applyAlignment="1">
      <alignment horizontal="center"/>
    </xf>
    <xf numFmtId="0" fontId="39" fillId="2" borderId="0" xfId="0" applyFont="1" applyFill="1" applyAlignment="1">
      <alignment horizontal="right"/>
    </xf>
    <xf numFmtId="0" fontId="57" fillId="2" borderId="0" xfId="0" applyFont="1" applyFill="1" applyAlignment="1">
      <alignment horizontal="justify" vertical="justify" wrapText="1"/>
    </xf>
    <xf numFmtId="0" fontId="57" fillId="2" borderId="0" xfId="0" applyFont="1" applyFill="1" applyAlignment="1">
      <alignment horizontal="left" vertical="justify"/>
    </xf>
    <xf numFmtId="0" fontId="57" fillId="2" borderId="7" xfId="0" applyFont="1" applyFill="1" applyBorder="1" applyAlignment="1">
      <alignment horizontal="center" vertical="justify" wrapText="1"/>
    </xf>
    <xf numFmtId="0" fontId="3" fillId="0" borderId="1" xfId="0" applyNumberFormat="1" applyFont="1" applyFill="1" applyBorder="1" applyAlignment="1">
      <alignment horizontal="center"/>
    </xf>
    <xf numFmtId="0" fontId="79" fillId="2" borderId="0" xfId="0" applyFont="1" applyFill="1" applyAlignment="1" applyProtection="1">
      <alignment horizontal="right" vertical="center"/>
    </xf>
    <xf numFmtId="0" fontId="78" fillId="2" borderId="0" xfId="0" applyFont="1" applyFill="1" applyAlignment="1" applyProtection="1">
      <alignment horizontal="center" vertical="center"/>
    </xf>
    <xf numFmtId="0" fontId="41" fillId="0" borderId="1" xfId="0" applyNumberFormat="1" applyFont="1" applyFill="1" applyBorder="1" applyAlignment="1" applyProtection="1">
      <alignment horizontal="left" vertical="center"/>
      <protection locked="0"/>
    </xf>
    <xf numFmtId="49" fontId="41" fillId="0" borderId="1" xfId="0" applyNumberFormat="1" applyFont="1" applyFill="1" applyBorder="1" applyAlignment="1" applyProtection="1">
      <alignment horizontal="left" vertical="center"/>
      <protection locked="0"/>
    </xf>
    <xf numFmtId="0" fontId="77" fillId="0" borderId="0" xfId="0" applyFont="1" applyAlignment="1" applyProtection="1">
      <alignment horizontal="left" vertical="top" wrapText="1"/>
    </xf>
    <xf numFmtId="0" fontId="73" fillId="2" borderId="0" xfId="0" applyFont="1" applyFill="1" applyBorder="1" applyAlignment="1" applyProtection="1">
      <alignment horizontal="center"/>
      <protection locked="0"/>
    </xf>
    <xf numFmtId="0" fontId="34" fillId="8" borderId="3" xfId="0" applyFont="1" applyFill="1" applyBorder="1" applyAlignment="1" applyProtection="1">
      <alignment horizontal="center" vertical="center" wrapText="1"/>
    </xf>
    <xf numFmtId="0" fontId="34" fillId="8" borderId="4" xfId="0" applyFont="1" applyFill="1" applyBorder="1" applyAlignment="1" applyProtection="1">
      <alignment horizontal="center" vertical="center" wrapText="1"/>
    </xf>
    <xf numFmtId="0" fontId="34" fillId="8" borderId="16" xfId="0" applyFont="1" applyFill="1" applyBorder="1" applyAlignment="1" applyProtection="1">
      <alignment horizontal="center" vertical="center" wrapText="1"/>
    </xf>
    <xf numFmtId="3" fontId="74" fillId="4" borderId="8" xfId="0" applyNumberFormat="1" applyFont="1" applyFill="1" applyBorder="1" applyAlignment="1" applyProtection="1">
      <alignment horizontal="left" vertical="center" wrapText="1"/>
    </xf>
    <xf numFmtId="3" fontId="74" fillId="4" borderId="10" xfId="0" applyNumberFormat="1" applyFont="1" applyFill="1" applyBorder="1" applyAlignment="1" applyProtection="1">
      <alignment horizontal="left" vertical="center" wrapText="1"/>
    </xf>
    <xf numFmtId="4" fontId="73" fillId="9" borderId="17" xfId="0" applyNumberFormat="1" applyFont="1" applyFill="1" applyBorder="1" applyAlignment="1" applyProtection="1">
      <alignment horizontal="center" vertical="center"/>
    </xf>
    <xf numFmtId="0" fontId="73" fillId="9" borderId="9" xfId="0" applyFont="1" applyFill="1" applyBorder="1" applyAlignment="1" applyProtection="1">
      <alignment horizontal="center" vertical="center"/>
    </xf>
    <xf numFmtId="0" fontId="73" fillId="9" borderId="10" xfId="0" applyFont="1" applyFill="1" applyBorder="1" applyAlignment="1" applyProtection="1">
      <alignment horizontal="center" vertical="center"/>
    </xf>
    <xf numFmtId="0" fontId="33" fillId="4" borderId="8" xfId="0" applyFont="1" applyFill="1" applyBorder="1" applyAlignment="1" applyProtection="1">
      <alignment horizontal="center" vertical="center" wrapText="1"/>
    </xf>
    <xf numFmtId="0" fontId="33" fillId="4" borderId="14" xfId="0" applyFont="1" applyFill="1" applyBorder="1" applyAlignment="1" applyProtection="1">
      <alignment horizontal="center" vertical="center" wrapText="1"/>
    </xf>
    <xf numFmtId="0" fontId="33" fillId="4" borderId="11" xfId="0" applyFont="1" applyFill="1" applyBorder="1" applyAlignment="1" applyProtection="1">
      <alignment horizontal="center" vertical="center" wrapText="1"/>
    </xf>
    <xf numFmtId="0" fontId="33" fillId="5" borderId="10" xfId="0" applyFont="1" applyFill="1" applyBorder="1" applyAlignment="1" applyProtection="1">
      <alignment horizontal="center" vertical="center" wrapText="1"/>
    </xf>
    <xf numFmtId="0" fontId="33" fillId="5" borderId="15" xfId="0" applyFont="1" applyFill="1" applyBorder="1" applyAlignment="1" applyProtection="1">
      <alignment horizontal="center" vertical="center" wrapText="1"/>
    </xf>
    <xf numFmtId="0" fontId="33" fillId="5" borderId="13" xfId="0" applyFont="1" applyFill="1" applyBorder="1" applyAlignment="1" applyProtection="1">
      <alignment horizontal="center" vertical="center" wrapText="1"/>
    </xf>
    <xf numFmtId="0" fontId="74" fillId="2" borderId="0" xfId="0" applyFont="1" applyFill="1" applyBorder="1" applyAlignment="1" applyProtection="1">
      <alignment horizontal="justify" vertical="center" wrapText="1"/>
    </xf>
    <xf numFmtId="0" fontId="75" fillId="2" borderId="0" xfId="0" applyFont="1" applyFill="1" applyBorder="1" applyAlignment="1" applyProtection="1">
      <alignment horizontal="justify" vertical="center" wrapText="1"/>
    </xf>
    <xf numFmtId="0" fontId="73" fillId="2" borderId="19" xfId="0" applyFont="1" applyFill="1" applyBorder="1" applyAlignment="1" applyProtection="1">
      <alignment horizontal="center"/>
      <protection locked="0"/>
    </xf>
    <xf numFmtId="3" fontId="74" fillId="4" borderId="49" xfId="0" applyNumberFormat="1" applyFont="1" applyFill="1" applyBorder="1" applyAlignment="1" applyProtection="1">
      <alignment horizontal="left" vertical="center" wrapText="1"/>
    </xf>
    <xf numFmtId="3" fontId="74" fillId="4" borderId="60" xfId="0" applyNumberFormat="1" applyFont="1" applyFill="1" applyBorder="1" applyAlignment="1" applyProtection="1">
      <alignment horizontal="left" vertical="center" wrapText="1"/>
    </xf>
    <xf numFmtId="0" fontId="73" fillId="0" borderId="6" xfId="0" applyFont="1" applyBorder="1" applyAlignment="1" applyProtection="1">
      <alignment horizontal="center" vertical="center"/>
      <protection locked="0"/>
    </xf>
    <xf numFmtId="0" fontId="73" fillId="0" borderId="1" xfId="0" applyFont="1" applyBorder="1" applyAlignment="1" applyProtection="1">
      <alignment horizontal="center" vertical="center"/>
      <protection locked="0"/>
    </xf>
    <xf numFmtId="0" fontId="73" fillId="0" borderId="15" xfId="0" applyFont="1" applyBorder="1" applyAlignment="1" applyProtection="1">
      <alignment horizontal="center" vertical="center"/>
      <protection locked="0"/>
    </xf>
    <xf numFmtId="3" fontId="74" fillId="3" borderId="11" xfId="0" applyNumberFormat="1" applyFont="1" applyFill="1" applyBorder="1" applyAlignment="1" applyProtection="1">
      <alignment horizontal="left" vertical="center" wrapText="1"/>
    </xf>
    <xf numFmtId="3" fontId="74" fillId="3" borderId="13" xfId="0" applyNumberFormat="1" applyFont="1" applyFill="1" applyBorder="1" applyAlignment="1" applyProtection="1">
      <alignment horizontal="left" vertical="center" wrapText="1"/>
    </xf>
    <xf numFmtId="0" fontId="73" fillId="3" borderId="18" xfId="0" applyFont="1" applyFill="1" applyBorder="1" applyAlignment="1" applyProtection="1">
      <alignment horizontal="center" vertical="center"/>
    </xf>
    <xf numFmtId="0" fontId="73" fillId="3" borderId="12" xfId="0" applyFont="1" applyFill="1" applyBorder="1" applyAlignment="1" applyProtection="1">
      <alignment horizontal="center" vertical="center"/>
    </xf>
    <xf numFmtId="0" fontId="73" fillId="3" borderId="13" xfId="0" applyFont="1" applyFill="1" applyBorder="1" applyAlignment="1" applyProtection="1">
      <alignment horizontal="center" vertical="center"/>
    </xf>
  </cellXfs>
  <cellStyles count="4">
    <cellStyle name="čiarky 2" xfId="3"/>
    <cellStyle name="Normálne" xfId="0" builtinId="0"/>
    <cellStyle name="normálne 2" xfId="1"/>
    <cellStyle name="normální_Financna analyza" xfId="2"/>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5" Type="http://schemas.openxmlformats.org/officeDocument/2006/relationships/image" Target="../media/image7.png"/><Relationship Id="rId4" Type="http://schemas.openxmlformats.org/officeDocument/2006/relationships/image" Target="../media/image8.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a16="http://schemas.microsoft.com/office/drawing/2014/main" xmlns="" id="{00000000-0008-0000-1000-000002000000}"/>
            </a:ext>
          </a:extLst>
        </xdr:cNvPr>
        <xdr:cNvGrpSpPr>
          <a:grpSpLocks/>
        </xdr:cNvGrpSpPr>
      </xdr:nvGrpSpPr>
      <xdr:grpSpPr bwMode="auto">
        <a:xfrm>
          <a:off x="323850" y="582386"/>
          <a:ext cx="9103179" cy="521153"/>
          <a:chOff x="0" y="0"/>
          <a:chExt cx="5834418" cy="388962"/>
        </a:xfrm>
      </xdr:grpSpPr>
      <xdr:pic>
        <xdr:nvPicPr>
          <xdr:cNvPr id="3" name="Obrázok 1" descr="logoOPKZPppt.jpg">
            <a:extLst>
              <a:ext uri="{FF2B5EF4-FFF2-40B4-BE49-F238E27FC236}">
                <a16:creationId xmlns:a16="http://schemas.microsoft.com/office/drawing/2014/main" xmlns="" id="{00000000-0008-0000-1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00000000-0008-0000-10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00000000-0008-0000-10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00000000-0008-0000-10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a16="http://schemas.microsoft.com/office/drawing/2014/main" xmlns="" id="{00000000-0008-0000-1100-000002000000}"/>
            </a:ext>
          </a:extLst>
        </xdr:cNvPr>
        <xdr:cNvGrpSpPr>
          <a:grpSpLocks/>
        </xdr:cNvGrpSpPr>
      </xdr:nvGrpSpPr>
      <xdr:grpSpPr bwMode="auto">
        <a:xfrm>
          <a:off x="323850" y="582386"/>
          <a:ext cx="9103179" cy="521153"/>
          <a:chOff x="0" y="0"/>
          <a:chExt cx="5834418" cy="388962"/>
        </a:xfrm>
      </xdr:grpSpPr>
      <xdr:pic>
        <xdr:nvPicPr>
          <xdr:cNvPr id="3" name="Obrázok 1" descr="logoOPKZPppt.jpg">
            <a:extLst>
              <a:ext uri="{FF2B5EF4-FFF2-40B4-BE49-F238E27FC236}">
                <a16:creationId xmlns:a16="http://schemas.microsoft.com/office/drawing/2014/main" xmlns="" id="{00000000-0008-0000-1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00000000-0008-0000-11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00000000-0008-0000-11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00000000-0008-0000-11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2" name="Skupina 1">
          <a:extLst>
            <a:ext uri="{FF2B5EF4-FFF2-40B4-BE49-F238E27FC236}">
              <a16:creationId xmlns:a16="http://schemas.microsoft.com/office/drawing/2014/main" xmlns="" id="{00000000-0008-0000-0F00-000002000000}"/>
            </a:ext>
          </a:extLst>
        </xdr:cNvPr>
        <xdr:cNvGrpSpPr>
          <a:grpSpLocks/>
        </xdr:cNvGrpSpPr>
      </xdr:nvGrpSpPr>
      <xdr:grpSpPr bwMode="auto">
        <a:xfrm>
          <a:off x="5891893" y="530679"/>
          <a:ext cx="2948668" cy="0"/>
          <a:chOff x="0" y="0"/>
          <a:chExt cx="5643349" cy="375313"/>
        </a:xfrm>
      </xdr:grpSpPr>
      <xdr:pic>
        <xdr:nvPicPr>
          <xdr:cNvPr id="3" name="Obrázok 3" descr="logoOPKZPppt.jpg">
            <a:extLst>
              <a:ext uri="{FF2B5EF4-FFF2-40B4-BE49-F238E27FC236}">
                <a16:creationId xmlns:a16="http://schemas.microsoft.com/office/drawing/2014/main" xmlns="" id="{00000000-0008-0000-0F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Obrázok 4" descr="C:\Users\ruzickova\AppData\Local\Microsoft\Windows\Temporary Internet Files\Content.Word\EU-EFRR-HORIZ-COLOR.JPG">
            <a:extLst>
              <a:ext uri="{FF2B5EF4-FFF2-40B4-BE49-F238E27FC236}">
                <a16:creationId xmlns:a16="http://schemas.microsoft.com/office/drawing/2014/main" xmlns="" id="{00000000-0008-0000-0F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5" descr="SZSRppt.jpg">
            <a:extLst>
              <a:ext uri="{FF2B5EF4-FFF2-40B4-BE49-F238E27FC236}">
                <a16:creationId xmlns:a16="http://schemas.microsoft.com/office/drawing/2014/main" xmlns="" id="{00000000-0008-0000-0F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6" descr="nove_logo_SIEA">
            <a:extLst>
              <a:ext uri="{FF2B5EF4-FFF2-40B4-BE49-F238E27FC236}">
                <a16:creationId xmlns:a16="http://schemas.microsoft.com/office/drawing/2014/main" xmlns="" id="{00000000-0008-0000-0F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723901</xdr:colOff>
      <xdr:row>1</xdr:row>
      <xdr:rowOff>95249</xdr:rowOff>
    </xdr:from>
    <xdr:to>
      <xdr:col>9</xdr:col>
      <xdr:colOff>123826</xdr:colOff>
      <xdr:row>4</xdr:row>
      <xdr:rowOff>19049</xdr:rowOff>
    </xdr:to>
    <xdr:grpSp>
      <xdr:nvGrpSpPr>
        <xdr:cNvPr id="7" name="Skupina 5">
          <a:extLst>
            <a:ext uri="{FF2B5EF4-FFF2-40B4-BE49-F238E27FC236}">
              <a16:creationId xmlns:a16="http://schemas.microsoft.com/office/drawing/2014/main" xmlns="" id="{00000000-0008-0000-0F00-000007000000}"/>
            </a:ext>
          </a:extLst>
        </xdr:cNvPr>
        <xdr:cNvGrpSpPr>
          <a:grpSpLocks/>
        </xdr:cNvGrpSpPr>
      </xdr:nvGrpSpPr>
      <xdr:grpSpPr bwMode="auto">
        <a:xfrm>
          <a:off x="6615794" y="272142"/>
          <a:ext cx="8707211" cy="454478"/>
          <a:chOff x="0" y="0"/>
          <a:chExt cx="5834418" cy="388962"/>
        </a:xfrm>
      </xdr:grpSpPr>
      <xdr:pic>
        <xdr:nvPicPr>
          <xdr:cNvPr id="8" name="Obrázok 1" descr="logoOPKZPppt.jpg">
            <a:extLst>
              <a:ext uri="{FF2B5EF4-FFF2-40B4-BE49-F238E27FC236}">
                <a16:creationId xmlns:a16="http://schemas.microsoft.com/office/drawing/2014/main" xmlns="" id="{00000000-0008-0000-0F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a:extLst>
              <a:ext uri="{FF2B5EF4-FFF2-40B4-BE49-F238E27FC236}">
                <a16:creationId xmlns:a16="http://schemas.microsoft.com/office/drawing/2014/main" xmlns="" id="{00000000-0008-0000-0F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a:extLst>
              <a:ext uri="{FF2B5EF4-FFF2-40B4-BE49-F238E27FC236}">
                <a16:creationId xmlns:a16="http://schemas.microsoft.com/office/drawing/2014/main" xmlns="" id="{00000000-0008-0000-0F00-00000A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a:extLst>
              <a:ext uri="{FF2B5EF4-FFF2-40B4-BE49-F238E27FC236}">
                <a16:creationId xmlns:a16="http://schemas.microsoft.com/office/drawing/2014/main" xmlns="" id="{00000000-0008-0000-0F00-00000B00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5</xdr:col>
      <xdr:colOff>2240</xdr:colOff>
      <xdr:row>6</xdr:row>
      <xdr:rowOff>11206</xdr:rowOff>
    </xdr:to>
    <xdr:grpSp>
      <xdr:nvGrpSpPr>
        <xdr:cNvPr id="2" name="Skupina 1"/>
        <xdr:cNvGrpSpPr/>
      </xdr:nvGrpSpPr>
      <xdr:grpSpPr>
        <a:xfrm>
          <a:off x="0" y="544286"/>
          <a:ext cx="10316454" cy="541884"/>
          <a:chOff x="0" y="0"/>
          <a:chExt cx="5834418" cy="388962"/>
        </a:xfrm>
      </xdr:grpSpPr>
      <xdr:pic>
        <xdr:nvPicPr>
          <xdr:cNvPr id="3" name="Obrázok 2"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51443"/>
          <a:ext cx="7892143" cy="521153"/>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07"/>
  <sheetViews>
    <sheetView showGridLines="0" view="pageBreakPreview" topLeftCell="A34" zoomScaleNormal="100" zoomScaleSheetLayoutView="100" workbookViewId="0">
      <selection activeCell="A57" sqref="A57:A60"/>
    </sheetView>
  </sheetViews>
  <sheetFormatPr defaultColWidth="9.140625"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4" customWidth="1"/>
    <col min="10" max="10" width="30" style="1" customWidth="1"/>
    <col min="11" max="30" width="9.140625" style="1" customWidth="1"/>
    <col min="31" max="16384" width="9.140625" style="1"/>
  </cols>
  <sheetData>
    <row r="1" spans="1:12" ht="14.45" x14ac:dyDescent="0.3">
      <c r="A1" s="17"/>
      <c r="B1" s="17"/>
      <c r="C1" s="17"/>
      <c r="D1" s="17"/>
      <c r="E1" s="17"/>
      <c r="F1" s="17"/>
      <c r="G1" s="17"/>
      <c r="H1" s="14"/>
      <c r="J1" s="14"/>
    </row>
    <row r="2" spans="1:12" ht="14.45" x14ac:dyDescent="0.3">
      <c r="A2" s="17"/>
      <c r="B2" s="17"/>
      <c r="C2" s="17"/>
      <c r="D2" s="17"/>
      <c r="E2" s="17"/>
      <c r="F2" s="17"/>
      <c r="G2" s="17"/>
      <c r="H2" s="14"/>
      <c r="J2" s="14"/>
    </row>
    <row r="3" spans="1:12" ht="24" customHeight="1" thickBot="1" x14ac:dyDescent="0.3">
      <c r="A3" s="403" t="s">
        <v>86</v>
      </c>
      <c r="B3" s="404"/>
      <c r="C3" s="404"/>
      <c r="D3" s="404"/>
      <c r="E3" s="404"/>
      <c r="F3" s="404"/>
      <c r="G3" s="404"/>
      <c r="H3" s="405"/>
    </row>
    <row r="4" spans="1:12" ht="35.25" customHeight="1" x14ac:dyDescent="0.25">
      <c r="A4" s="402" t="s">
        <v>108</v>
      </c>
      <c r="B4" s="402"/>
      <c r="C4" s="402"/>
      <c r="D4" s="402"/>
      <c r="E4" s="402"/>
      <c r="F4" s="402"/>
      <c r="G4" s="402"/>
      <c r="H4" s="402"/>
    </row>
    <row r="5" spans="1:12" ht="21.6" thickBot="1" x14ac:dyDescent="0.45">
      <c r="A5" s="45"/>
      <c r="B5" s="42"/>
      <c r="C5" s="42"/>
      <c r="D5" s="42"/>
      <c r="E5" s="42"/>
      <c r="F5" s="42"/>
      <c r="G5" s="42"/>
      <c r="H5" s="14"/>
    </row>
    <row r="6" spans="1:12" x14ac:dyDescent="0.25">
      <c r="A6" s="116" t="s">
        <v>0</v>
      </c>
      <c r="B6" s="423"/>
      <c r="C6" s="423"/>
      <c r="D6" s="423"/>
      <c r="E6" s="423"/>
      <c r="F6" s="423"/>
      <c r="G6" s="423"/>
      <c r="H6" s="424"/>
    </row>
    <row r="7" spans="1:12" x14ac:dyDescent="0.25">
      <c r="A7" s="117" t="s">
        <v>1</v>
      </c>
      <c r="B7" s="425"/>
      <c r="C7" s="425"/>
      <c r="D7" s="425"/>
      <c r="E7" s="425"/>
      <c r="F7" s="425"/>
      <c r="G7" s="425"/>
      <c r="H7" s="426"/>
    </row>
    <row r="8" spans="1:12" ht="15.75" thickBot="1" x14ac:dyDescent="0.3">
      <c r="A8" s="118" t="s">
        <v>89</v>
      </c>
      <c r="B8" s="415" t="s">
        <v>114</v>
      </c>
      <c r="C8" s="416"/>
      <c r="D8" s="416"/>
      <c r="E8" s="416"/>
      <c r="F8" s="416"/>
      <c r="G8" s="416"/>
      <c r="H8" s="417"/>
    </row>
    <row r="9" spans="1:12" ht="14.45" x14ac:dyDescent="0.3">
      <c r="B9" s="19"/>
      <c r="C9" s="20"/>
      <c r="D9" s="20"/>
      <c r="E9" s="20"/>
      <c r="F9" s="20"/>
      <c r="G9" s="18"/>
      <c r="H9" s="14"/>
    </row>
    <row r="10" spans="1:12" ht="15.75" x14ac:dyDescent="0.25">
      <c r="A10" s="63" t="s">
        <v>87</v>
      </c>
      <c r="B10" s="1"/>
      <c r="C10" s="1"/>
      <c r="D10" s="1"/>
      <c r="E10" s="1"/>
      <c r="F10" s="1"/>
    </row>
    <row r="11" spans="1:12" ht="24" customHeight="1" x14ac:dyDescent="0.25">
      <c r="A11" s="418" t="s">
        <v>103</v>
      </c>
      <c r="B11" s="419"/>
      <c r="C11" s="419"/>
      <c r="D11" s="419"/>
      <c r="E11" s="419"/>
      <c r="F11" s="419"/>
      <c r="G11" s="420"/>
    </row>
    <row r="12" spans="1:12" ht="38.25" x14ac:dyDescent="0.25">
      <c r="A12" s="49" t="s">
        <v>2</v>
      </c>
      <c r="B12" s="47" t="s">
        <v>3</v>
      </c>
      <c r="C12" s="47" t="s">
        <v>4</v>
      </c>
      <c r="D12" s="47" t="s">
        <v>28</v>
      </c>
      <c r="E12" s="47" t="s">
        <v>25</v>
      </c>
      <c r="F12" s="47" t="s">
        <v>44</v>
      </c>
      <c r="G12" s="47" t="s">
        <v>33</v>
      </c>
      <c r="H12" s="48" t="s">
        <v>34</v>
      </c>
    </row>
    <row r="13" spans="1:12" x14ac:dyDescent="0.25">
      <c r="A13" s="7"/>
      <c r="B13" s="40"/>
      <c r="C13" s="4"/>
      <c r="D13" s="83"/>
      <c r="E13" s="85">
        <f>C13*D13</f>
        <v>0</v>
      </c>
      <c r="F13" s="85">
        <f>E13*20/100+E13</f>
        <v>0</v>
      </c>
      <c r="G13" s="5" t="s">
        <v>160</v>
      </c>
      <c r="H13" s="52"/>
      <c r="I13" s="24"/>
      <c r="K13" s="6"/>
      <c r="L13" s="6"/>
    </row>
    <row r="14" spans="1:12" ht="14.45" x14ac:dyDescent="0.3">
      <c r="A14" s="7"/>
      <c r="B14" s="40"/>
      <c r="C14" s="4"/>
      <c r="D14" s="83"/>
      <c r="E14" s="85">
        <f t="shared" ref="E14:E22" si="0">C14*D14</f>
        <v>0</v>
      </c>
      <c r="F14" s="85">
        <f t="shared" ref="F14:F22" si="1">E14*20/100+E14</f>
        <v>0</v>
      </c>
      <c r="G14" s="5"/>
      <c r="H14" s="52"/>
      <c r="I14" s="24"/>
      <c r="K14" s="6"/>
      <c r="L14" s="6"/>
    </row>
    <row r="15" spans="1:12" ht="14.45" x14ac:dyDescent="0.3">
      <c r="A15" s="7"/>
      <c r="B15" s="40"/>
      <c r="C15" s="4"/>
      <c r="D15" s="83"/>
      <c r="E15" s="85">
        <f t="shared" si="0"/>
        <v>0</v>
      </c>
      <c r="F15" s="85">
        <f t="shared" si="1"/>
        <v>0</v>
      </c>
      <c r="G15" s="5"/>
      <c r="H15" s="52"/>
      <c r="I15" s="24"/>
      <c r="K15" s="6"/>
      <c r="L15" s="6"/>
    </row>
    <row r="16" spans="1:12" ht="14.45" x14ac:dyDescent="0.3">
      <c r="A16" s="7"/>
      <c r="B16" s="40"/>
      <c r="C16" s="4"/>
      <c r="D16" s="83"/>
      <c r="E16" s="85">
        <f t="shared" si="0"/>
        <v>0</v>
      </c>
      <c r="F16" s="85">
        <f t="shared" si="1"/>
        <v>0</v>
      </c>
      <c r="G16" s="5"/>
      <c r="H16" s="52"/>
      <c r="I16" s="24"/>
      <c r="K16" s="6"/>
      <c r="L16" s="6"/>
    </row>
    <row r="17" spans="1:12" ht="14.45" x14ac:dyDescent="0.3">
      <c r="A17" s="7"/>
      <c r="B17" s="40"/>
      <c r="C17" s="4"/>
      <c r="D17" s="83"/>
      <c r="E17" s="85">
        <f t="shared" si="0"/>
        <v>0</v>
      </c>
      <c r="F17" s="85">
        <f t="shared" si="1"/>
        <v>0</v>
      </c>
      <c r="G17" s="5"/>
      <c r="H17" s="52"/>
      <c r="I17" s="24"/>
      <c r="K17" s="6"/>
      <c r="L17" s="6"/>
    </row>
    <row r="18" spans="1:12" ht="14.45" x14ac:dyDescent="0.3">
      <c r="A18" s="7"/>
      <c r="B18" s="40"/>
      <c r="C18" s="4"/>
      <c r="D18" s="83"/>
      <c r="E18" s="85">
        <f t="shared" si="0"/>
        <v>0</v>
      </c>
      <c r="F18" s="85">
        <f t="shared" si="1"/>
        <v>0</v>
      </c>
      <c r="G18" s="5"/>
      <c r="H18" s="52"/>
      <c r="I18" s="24"/>
      <c r="K18" s="6"/>
      <c r="L18" s="6"/>
    </row>
    <row r="19" spans="1:12" ht="14.45" x14ac:dyDescent="0.3">
      <c r="A19" s="7"/>
      <c r="B19" s="40"/>
      <c r="C19" s="4"/>
      <c r="D19" s="83"/>
      <c r="E19" s="85">
        <f t="shared" si="0"/>
        <v>0</v>
      </c>
      <c r="F19" s="85">
        <f t="shared" si="1"/>
        <v>0</v>
      </c>
      <c r="G19" s="5"/>
      <c r="H19" s="52"/>
      <c r="I19" s="24"/>
      <c r="K19" s="6"/>
      <c r="L19" s="6"/>
    </row>
    <row r="20" spans="1:12" ht="14.45" x14ac:dyDescent="0.3">
      <c r="A20" s="7"/>
      <c r="B20" s="41"/>
      <c r="C20" s="4"/>
      <c r="D20" s="83"/>
      <c r="E20" s="85">
        <f t="shared" si="0"/>
        <v>0</v>
      </c>
      <c r="F20" s="85">
        <f t="shared" si="1"/>
        <v>0</v>
      </c>
      <c r="G20" s="5"/>
      <c r="H20" s="52"/>
      <c r="I20" s="24"/>
      <c r="K20" s="6"/>
      <c r="L20" s="6"/>
    </row>
    <row r="21" spans="1:12" ht="14.45" x14ac:dyDescent="0.3">
      <c r="A21" s="7"/>
      <c r="B21" s="9"/>
      <c r="C21" s="4"/>
      <c r="D21" s="83"/>
      <c r="E21" s="85">
        <f t="shared" si="0"/>
        <v>0</v>
      </c>
      <c r="F21" s="85">
        <f t="shared" si="1"/>
        <v>0</v>
      </c>
      <c r="G21" s="5"/>
      <c r="H21" s="52"/>
      <c r="I21" s="24"/>
      <c r="K21" s="6"/>
      <c r="L21" s="6"/>
    </row>
    <row r="22" spans="1:12" thickBot="1" x14ac:dyDescent="0.35">
      <c r="A22" s="133"/>
      <c r="B22" s="138"/>
      <c r="C22" s="62"/>
      <c r="D22" s="84"/>
      <c r="E22" s="135">
        <f t="shared" si="0"/>
        <v>0</v>
      </c>
      <c r="F22" s="135">
        <f t="shared" si="1"/>
        <v>0</v>
      </c>
      <c r="G22" s="5"/>
      <c r="H22" s="52"/>
      <c r="I22" s="24"/>
      <c r="K22" s="6"/>
      <c r="L22" s="6"/>
    </row>
    <row r="23" spans="1:12" ht="15.75" thickBot="1" x14ac:dyDescent="0.3">
      <c r="A23" s="406" t="s">
        <v>27</v>
      </c>
      <c r="B23" s="407"/>
      <c r="C23" s="407"/>
      <c r="D23" s="407"/>
      <c r="E23" s="139">
        <f>SUM(E13:E22)</f>
        <v>0</v>
      </c>
      <c r="F23" s="140">
        <f>SUM(F13:F22)</f>
        <v>0</v>
      </c>
      <c r="G23" s="50"/>
      <c r="H23" s="51"/>
      <c r="I23" s="24"/>
      <c r="K23" s="6"/>
      <c r="L23" s="6"/>
    </row>
    <row r="24" spans="1:12" ht="14.45" x14ac:dyDescent="0.3">
      <c r="A24" s="68"/>
      <c r="B24" s="68"/>
      <c r="C24" s="68"/>
      <c r="D24" s="68"/>
      <c r="E24" s="100"/>
      <c r="F24" s="100"/>
      <c r="G24" s="69"/>
      <c r="H24" s="33"/>
      <c r="I24" s="24"/>
      <c r="K24" s="6"/>
      <c r="L24" s="6"/>
    </row>
    <row r="25" spans="1:12" ht="24" customHeight="1" x14ac:dyDescent="0.25">
      <c r="A25" s="421" t="s">
        <v>104</v>
      </c>
      <c r="B25" s="422"/>
      <c r="C25" s="422"/>
      <c r="D25" s="422"/>
      <c r="E25" s="422"/>
      <c r="F25" s="422"/>
      <c r="G25" s="422"/>
      <c r="H25" s="51"/>
      <c r="I25" s="24"/>
      <c r="K25" s="6"/>
      <c r="L25" s="6"/>
    </row>
    <row r="26" spans="1:12" ht="38.25" x14ac:dyDescent="0.25">
      <c r="A26" s="49" t="s">
        <v>2</v>
      </c>
      <c r="B26" s="47" t="s">
        <v>3</v>
      </c>
      <c r="C26" s="47" t="s">
        <v>4</v>
      </c>
      <c r="D26" s="47" t="s">
        <v>28</v>
      </c>
      <c r="E26" s="47" t="s">
        <v>25</v>
      </c>
      <c r="F26" s="47" t="s">
        <v>44</v>
      </c>
      <c r="G26" s="47" t="s">
        <v>33</v>
      </c>
      <c r="H26" s="48" t="s">
        <v>34</v>
      </c>
      <c r="I26" s="24"/>
      <c r="K26" s="6"/>
      <c r="L26" s="6"/>
    </row>
    <row r="27" spans="1:12" ht="14.45" x14ac:dyDescent="0.3">
      <c r="A27" s="7"/>
      <c r="B27" s="40"/>
      <c r="C27" s="4"/>
      <c r="D27" s="83"/>
      <c r="E27" s="85">
        <f t="shared" ref="E27:E36" si="2">C27*D27</f>
        <v>0</v>
      </c>
      <c r="F27" s="85">
        <f t="shared" ref="F27:F36" si="3">E27*20/100+E27</f>
        <v>0</v>
      </c>
      <c r="G27" s="5"/>
      <c r="H27" s="52"/>
      <c r="I27" s="24"/>
      <c r="K27" s="6"/>
      <c r="L27" s="6"/>
    </row>
    <row r="28" spans="1:12" ht="14.45" x14ac:dyDescent="0.3">
      <c r="A28" s="7"/>
      <c r="B28" s="40"/>
      <c r="C28" s="4"/>
      <c r="D28" s="83"/>
      <c r="E28" s="85">
        <f t="shared" si="2"/>
        <v>0</v>
      </c>
      <c r="F28" s="85">
        <f t="shared" si="3"/>
        <v>0</v>
      </c>
      <c r="G28" s="5"/>
      <c r="H28" s="52"/>
      <c r="I28" s="24"/>
      <c r="K28" s="6"/>
      <c r="L28" s="6"/>
    </row>
    <row r="29" spans="1:12" ht="14.45" x14ac:dyDescent="0.3">
      <c r="A29" s="7"/>
      <c r="B29" s="40"/>
      <c r="C29" s="4"/>
      <c r="D29" s="83"/>
      <c r="E29" s="85">
        <f t="shared" si="2"/>
        <v>0</v>
      </c>
      <c r="F29" s="85">
        <f t="shared" si="3"/>
        <v>0</v>
      </c>
      <c r="G29" s="5"/>
      <c r="H29" s="52"/>
      <c r="I29" s="24"/>
      <c r="K29" s="6"/>
      <c r="L29" s="6"/>
    </row>
    <row r="30" spans="1:12" ht="14.45" x14ac:dyDescent="0.3">
      <c r="A30" s="7"/>
      <c r="B30" s="40"/>
      <c r="C30" s="4"/>
      <c r="D30" s="83"/>
      <c r="E30" s="85">
        <f t="shared" si="2"/>
        <v>0</v>
      </c>
      <c r="F30" s="85">
        <f t="shared" si="3"/>
        <v>0</v>
      </c>
      <c r="G30" s="5"/>
      <c r="H30" s="52"/>
      <c r="I30" s="24"/>
      <c r="K30" s="6"/>
      <c r="L30" s="6"/>
    </row>
    <row r="31" spans="1:12" ht="14.45" x14ac:dyDescent="0.3">
      <c r="A31" s="7"/>
      <c r="B31" s="40"/>
      <c r="C31" s="4"/>
      <c r="D31" s="83"/>
      <c r="E31" s="85">
        <f t="shared" si="2"/>
        <v>0</v>
      </c>
      <c r="F31" s="85">
        <f t="shared" si="3"/>
        <v>0</v>
      </c>
      <c r="G31" s="5"/>
      <c r="H31" s="52"/>
      <c r="I31" s="24"/>
      <c r="K31" s="6"/>
      <c r="L31" s="6"/>
    </row>
    <row r="32" spans="1:12" ht="14.45" x14ac:dyDescent="0.3">
      <c r="A32" s="7"/>
      <c r="B32" s="40"/>
      <c r="C32" s="4"/>
      <c r="D32" s="83"/>
      <c r="E32" s="85">
        <f t="shared" si="2"/>
        <v>0</v>
      </c>
      <c r="F32" s="85">
        <f t="shared" si="3"/>
        <v>0</v>
      </c>
      <c r="G32" s="5"/>
      <c r="H32" s="52"/>
      <c r="I32" s="24"/>
      <c r="K32" s="6"/>
      <c r="L32" s="6"/>
    </row>
    <row r="33" spans="1:12" ht="14.45" x14ac:dyDescent="0.3">
      <c r="A33" s="7"/>
      <c r="B33" s="40"/>
      <c r="C33" s="4"/>
      <c r="D33" s="83"/>
      <c r="E33" s="85">
        <f t="shared" si="2"/>
        <v>0</v>
      </c>
      <c r="F33" s="85">
        <f t="shared" si="3"/>
        <v>0</v>
      </c>
      <c r="G33" s="5"/>
      <c r="H33" s="52"/>
      <c r="I33" s="24"/>
      <c r="K33" s="6"/>
      <c r="L33" s="6"/>
    </row>
    <row r="34" spans="1:12" ht="14.45" x14ac:dyDescent="0.3">
      <c r="A34" s="7"/>
      <c r="B34" s="41"/>
      <c r="C34" s="4"/>
      <c r="D34" s="83"/>
      <c r="E34" s="85">
        <f t="shared" si="2"/>
        <v>0</v>
      </c>
      <c r="F34" s="85">
        <f t="shared" si="3"/>
        <v>0</v>
      </c>
      <c r="G34" s="5"/>
      <c r="H34" s="52"/>
      <c r="I34" s="24"/>
      <c r="K34" s="6"/>
      <c r="L34" s="6"/>
    </row>
    <row r="35" spans="1:12" ht="14.45" x14ac:dyDescent="0.3">
      <c r="A35" s="7"/>
      <c r="B35" s="9"/>
      <c r="C35" s="4"/>
      <c r="D35" s="83"/>
      <c r="E35" s="85">
        <f t="shared" si="2"/>
        <v>0</v>
      </c>
      <c r="F35" s="85">
        <f t="shared" si="3"/>
        <v>0</v>
      </c>
      <c r="G35" s="5"/>
      <c r="H35" s="52"/>
      <c r="I35" s="24"/>
      <c r="K35" s="6"/>
      <c r="L35" s="6"/>
    </row>
    <row r="36" spans="1:12" thickBot="1" x14ac:dyDescent="0.35">
      <c r="A36" s="133"/>
      <c r="B36" s="138"/>
      <c r="C36" s="62"/>
      <c r="D36" s="84"/>
      <c r="E36" s="135">
        <f t="shared" si="2"/>
        <v>0</v>
      </c>
      <c r="F36" s="135">
        <f t="shared" si="3"/>
        <v>0</v>
      </c>
      <c r="G36" s="5"/>
      <c r="H36" s="52"/>
      <c r="I36" s="24"/>
      <c r="K36" s="6"/>
      <c r="L36" s="6"/>
    </row>
    <row r="37" spans="1:12" ht="15.75" thickBot="1" x14ac:dyDescent="0.3">
      <c r="A37" s="406" t="s">
        <v>27</v>
      </c>
      <c r="B37" s="407"/>
      <c r="C37" s="407"/>
      <c r="D37" s="407"/>
      <c r="E37" s="139">
        <f>SUM(E27:E36)</f>
        <v>0</v>
      </c>
      <c r="F37" s="140">
        <f>SUM(F27:F36)</f>
        <v>0</v>
      </c>
      <c r="G37" s="69"/>
      <c r="H37" s="33"/>
      <c r="I37" s="24"/>
      <c r="K37" s="6"/>
      <c r="L37" s="6"/>
    </row>
    <row r="38" spans="1:12" ht="16.5" customHeight="1" thickBot="1" x14ac:dyDescent="0.3">
      <c r="A38" s="411" t="s">
        <v>85</v>
      </c>
      <c r="B38" s="412"/>
      <c r="C38" s="412"/>
      <c r="D38" s="413"/>
      <c r="E38" s="82">
        <f>E23+E37</f>
        <v>0</v>
      </c>
      <c r="F38" s="82">
        <f>F23+F37</f>
        <v>0</v>
      </c>
      <c r="G38" s="86"/>
      <c r="H38" s="33"/>
      <c r="I38" s="24"/>
      <c r="K38" s="6"/>
      <c r="L38" s="6"/>
    </row>
    <row r="39" spans="1:12" ht="14.45" x14ac:dyDescent="0.3">
      <c r="A39" s="11"/>
      <c r="B39" s="12"/>
      <c r="C39" s="13"/>
      <c r="D39" s="13"/>
      <c r="E39" s="13"/>
      <c r="F39" s="13"/>
      <c r="G39" s="87"/>
      <c r="H39" s="71"/>
    </row>
    <row r="40" spans="1:12" x14ac:dyDescent="0.25">
      <c r="A40" s="11" t="s">
        <v>50</v>
      </c>
      <c r="B40" s="12"/>
      <c r="C40" s="13"/>
      <c r="D40" s="13"/>
      <c r="E40" s="13"/>
      <c r="F40" s="13"/>
      <c r="G40" s="87"/>
      <c r="H40" s="88"/>
    </row>
    <row r="41" spans="1:12" x14ac:dyDescent="0.25">
      <c r="A41" s="11"/>
      <c r="B41" s="12"/>
      <c r="C41" s="13"/>
      <c r="D41" s="13"/>
      <c r="E41" s="13"/>
      <c r="F41" s="13"/>
      <c r="G41" s="11"/>
      <c r="H41" s="2" t="s">
        <v>41</v>
      </c>
    </row>
    <row r="42" spans="1:12" ht="14.45" x14ac:dyDescent="0.3">
      <c r="A42" s="11"/>
      <c r="B42" s="12"/>
      <c r="C42" s="13"/>
      <c r="D42" s="13"/>
      <c r="E42" s="13"/>
      <c r="F42" s="13"/>
      <c r="G42" s="11"/>
    </row>
    <row r="43" spans="1:12" ht="14.45" x14ac:dyDescent="0.3">
      <c r="A43" s="414" t="s">
        <v>40</v>
      </c>
      <c r="B43" s="414"/>
      <c r="C43" s="414"/>
      <c r="D43" s="414"/>
      <c r="E43" s="414"/>
      <c r="F43" s="414"/>
      <c r="G43" s="414"/>
      <c r="H43" s="89"/>
    </row>
    <row r="44" spans="1:12" ht="16.5" x14ac:dyDescent="0.3">
      <c r="A44" s="410" t="s">
        <v>120</v>
      </c>
      <c r="B44" s="410"/>
      <c r="C44" s="410"/>
      <c r="D44" s="410"/>
      <c r="E44" s="410"/>
      <c r="F44" s="410"/>
      <c r="G44" s="410"/>
      <c r="H44" s="410"/>
    </row>
    <row r="45" spans="1:12" ht="46.5" customHeight="1" x14ac:dyDescent="0.3">
      <c r="A45" s="409" t="s">
        <v>121</v>
      </c>
      <c r="B45" s="409"/>
      <c r="C45" s="409"/>
      <c r="D45" s="409"/>
      <c r="E45" s="409"/>
      <c r="F45" s="409"/>
      <c r="G45" s="409"/>
      <c r="H45" s="409"/>
    </row>
    <row r="46" spans="1:12" ht="33" customHeight="1" x14ac:dyDescent="0.3">
      <c r="A46" s="409" t="s">
        <v>122</v>
      </c>
      <c r="B46" s="409"/>
      <c r="C46" s="409"/>
      <c r="D46" s="409"/>
      <c r="E46" s="409"/>
      <c r="F46" s="409"/>
      <c r="G46" s="409"/>
      <c r="H46" s="409"/>
    </row>
    <row r="47" spans="1:12" ht="14.45" x14ac:dyDescent="0.3">
      <c r="A47" s="408"/>
      <c r="B47" s="408"/>
      <c r="C47" s="408"/>
      <c r="D47" s="408"/>
      <c r="E47" s="408"/>
      <c r="F47" s="408"/>
      <c r="G47" s="408"/>
      <c r="H47" s="408"/>
    </row>
    <row r="48" spans="1:12" ht="14.45" x14ac:dyDescent="0.3">
      <c r="A48" s="21"/>
      <c r="B48" s="22"/>
      <c r="C48" s="23"/>
      <c r="D48" s="23"/>
      <c r="E48" s="23"/>
      <c r="F48" s="23"/>
      <c r="G48" s="21"/>
      <c r="H48" s="14"/>
    </row>
    <row r="49" spans="1:8" x14ac:dyDescent="0.25">
      <c r="A49" s="14"/>
      <c r="B49" s="15"/>
      <c r="C49" s="16"/>
      <c r="D49" s="16"/>
      <c r="E49" s="16"/>
      <c r="F49" s="16"/>
      <c r="G49" s="14"/>
      <c r="H49" s="14"/>
    </row>
    <row r="50" spans="1:8" x14ac:dyDescent="0.25">
      <c r="A50" s="37"/>
      <c r="B50" s="37"/>
      <c r="C50" s="37"/>
      <c r="D50" s="37"/>
      <c r="E50" s="37"/>
      <c r="F50" s="37"/>
      <c r="G50" s="37"/>
      <c r="H50" s="14"/>
    </row>
    <row r="51" spans="1:8" x14ac:dyDescent="0.25">
      <c r="A51" s="14"/>
      <c r="B51" s="38"/>
      <c r="C51" s="39"/>
      <c r="E51" s="39"/>
      <c r="F51" s="39"/>
      <c r="G51" s="43"/>
      <c r="H51" s="14"/>
    </row>
    <row r="52" spans="1:8" x14ac:dyDescent="0.25">
      <c r="A52" s="14"/>
      <c r="B52" s="15"/>
      <c r="C52" s="16"/>
      <c r="E52" s="16"/>
      <c r="F52" s="16"/>
      <c r="G52" s="14"/>
      <c r="H52" s="14"/>
    </row>
    <row r="53" spans="1:8" x14ac:dyDescent="0.25">
      <c r="A53" s="24"/>
      <c r="B53" s="15"/>
      <c r="C53" s="16"/>
      <c r="E53" s="16"/>
      <c r="F53" s="16"/>
      <c r="G53" s="14"/>
      <c r="H53" s="14"/>
    </row>
    <row r="54" spans="1:8" x14ac:dyDescent="0.25">
      <c r="A54" s="24"/>
      <c r="B54" s="15"/>
      <c r="C54" s="16"/>
      <c r="E54" s="16"/>
      <c r="F54" s="16"/>
      <c r="G54" s="14"/>
      <c r="H54" s="14"/>
    </row>
    <row r="55" spans="1:8" x14ac:dyDescent="0.25">
      <c r="A55" s="90"/>
      <c r="B55" s="55"/>
      <c r="C55" s="53"/>
      <c r="E55" s="16"/>
      <c r="F55" s="16"/>
      <c r="G55" s="14"/>
      <c r="H55" s="14"/>
    </row>
    <row r="56" spans="1:8" x14ac:dyDescent="0.25">
      <c r="A56" s="53"/>
      <c r="B56" s="55"/>
      <c r="C56" s="53"/>
      <c r="E56" s="16"/>
      <c r="F56" s="16"/>
      <c r="G56" s="14"/>
      <c r="H56" s="14"/>
    </row>
    <row r="57" spans="1:8" x14ac:dyDescent="0.25">
      <c r="A57" s="54" t="s">
        <v>99</v>
      </c>
      <c r="B57" s="55"/>
      <c r="C57" s="53"/>
      <c r="E57" s="16"/>
      <c r="F57" s="16"/>
      <c r="G57" s="14"/>
      <c r="H57" s="14"/>
    </row>
    <row r="58" spans="1:8" x14ac:dyDescent="0.25">
      <c r="A58" s="54" t="s">
        <v>70</v>
      </c>
      <c r="B58" s="55"/>
      <c r="C58" s="53"/>
      <c r="E58" s="16"/>
      <c r="F58" s="16"/>
      <c r="G58" s="14"/>
      <c r="H58" s="14"/>
    </row>
    <row r="59" spans="1:8" x14ac:dyDescent="0.25">
      <c r="A59" s="54" t="s">
        <v>53</v>
      </c>
      <c r="B59" s="55"/>
      <c r="C59" s="53"/>
      <c r="E59" s="16"/>
      <c r="F59" s="16"/>
      <c r="G59" s="14"/>
      <c r="H59" s="14"/>
    </row>
    <row r="60" spans="1:8" x14ac:dyDescent="0.25">
      <c r="A60" s="54" t="s">
        <v>71</v>
      </c>
      <c r="B60" s="55"/>
      <c r="C60" s="53"/>
      <c r="E60" s="16"/>
      <c r="F60" s="16"/>
      <c r="G60" s="14"/>
      <c r="H60" s="14"/>
    </row>
    <row r="61" spans="1:8" x14ac:dyDescent="0.25">
      <c r="A61" s="53"/>
      <c r="B61" s="55"/>
      <c r="C61" s="53"/>
      <c r="E61" s="16"/>
      <c r="F61" s="16"/>
      <c r="G61" s="14"/>
      <c r="H61" s="14"/>
    </row>
    <row r="62" spans="1:8" x14ac:dyDescent="0.25">
      <c r="A62" s="53"/>
      <c r="B62" s="55"/>
      <c r="C62" s="53"/>
      <c r="E62" s="46"/>
      <c r="F62" s="46"/>
      <c r="G62" s="46"/>
      <c r="H62" s="46"/>
    </row>
    <row r="63" spans="1:8" x14ac:dyDescent="0.25">
      <c r="A63" s="54" t="s">
        <v>56</v>
      </c>
      <c r="B63" s="55"/>
      <c r="C63" s="53"/>
      <c r="E63" s="16"/>
      <c r="F63" s="16"/>
      <c r="G63" s="14"/>
      <c r="H63" s="14"/>
    </row>
    <row r="64" spans="1:8" x14ac:dyDescent="0.25">
      <c r="A64" s="54" t="s">
        <v>55</v>
      </c>
      <c r="B64" s="55"/>
      <c r="C64" s="53"/>
      <c r="D64" s="16"/>
      <c r="E64" s="16"/>
      <c r="F64" s="16"/>
      <c r="G64" s="14"/>
      <c r="H64" s="14"/>
    </row>
    <row r="65" spans="1:8" x14ac:dyDescent="0.25">
      <c r="A65" s="54" t="s">
        <v>88</v>
      </c>
      <c r="B65" s="55"/>
      <c r="C65" s="53"/>
      <c r="D65" s="16"/>
      <c r="E65" s="16"/>
      <c r="F65" s="16"/>
      <c r="G65" s="14"/>
      <c r="H65" s="14"/>
    </row>
    <row r="66" spans="1:8" x14ac:dyDescent="0.25">
      <c r="A66" s="54"/>
      <c r="B66" s="55"/>
      <c r="C66" s="53"/>
      <c r="D66" s="16"/>
      <c r="E66" s="16"/>
      <c r="F66" s="16"/>
      <c r="G66" s="14"/>
      <c r="H66" s="14"/>
    </row>
    <row r="67" spans="1:8" x14ac:dyDescent="0.25">
      <c r="A67" s="54"/>
      <c r="B67" s="55"/>
      <c r="C67" s="53"/>
      <c r="D67" s="16"/>
      <c r="E67" s="16"/>
      <c r="F67" s="16"/>
      <c r="G67" s="14"/>
      <c r="H67" s="14"/>
    </row>
    <row r="68" spans="1:8" x14ac:dyDescent="0.25">
      <c r="A68" s="54" t="s">
        <v>60</v>
      </c>
      <c r="B68" s="55"/>
      <c r="C68" s="53"/>
      <c r="D68" s="16"/>
      <c r="E68" s="16"/>
      <c r="F68" s="16"/>
      <c r="G68" s="14"/>
      <c r="H68" s="14"/>
    </row>
    <row r="69" spans="1:8" x14ac:dyDescent="0.25">
      <c r="A69" s="54" t="s">
        <v>61</v>
      </c>
      <c r="B69" s="55"/>
      <c r="C69" s="53"/>
      <c r="D69" s="16"/>
      <c r="E69" s="16"/>
      <c r="F69" s="16"/>
      <c r="G69" s="14"/>
      <c r="H69" s="14"/>
    </row>
    <row r="70" spans="1:8" x14ac:dyDescent="0.25">
      <c r="A70" s="91"/>
      <c r="B70" s="55"/>
      <c r="C70" s="53"/>
      <c r="D70" s="16"/>
      <c r="E70" s="16"/>
      <c r="F70" s="16"/>
      <c r="G70" s="14"/>
      <c r="H70" s="14"/>
    </row>
    <row r="71" spans="1:8" x14ac:dyDescent="0.25">
      <c r="A71" s="54"/>
      <c r="B71" s="55"/>
      <c r="C71" s="53"/>
      <c r="D71" s="16"/>
      <c r="E71" s="16"/>
      <c r="F71" s="16"/>
      <c r="G71" s="14"/>
      <c r="H71" s="14"/>
    </row>
    <row r="72" spans="1:8" x14ac:dyDescent="0.25">
      <c r="A72" s="14"/>
      <c r="B72" s="15"/>
      <c r="C72" s="16"/>
      <c r="D72" s="16"/>
      <c r="E72" s="16"/>
      <c r="F72" s="16"/>
      <c r="G72" s="14"/>
      <c r="H72" s="14"/>
    </row>
    <row r="73" spans="1:8" x14ac:dyDescent="0.25">
      <c r="A73" s="14"/>
      <c r="B73" s="15"/>
      <c r="C73" s="16"/>
      <c r="D73" s="16"/>
      <c r="E73" s="16"/>
      <c r="F73" s="16"/>
      <c r="G73" s="14"/>
      <c r="H73" s="14"/>
    </row>
    <row r="74" spans="1:8" x14ac:dyDescent="0.25">
      <c r="A74" s="14"/>
      <c r="B74" s="15"/>
      <c r="C74" s="16"/>
      <c r="D74" s="16"/>
      <c r="E74" s="16"/>
      <c r="F74" s="16"/>
      <c r="G74" s="14"/>
      <c r="H74" s="14"/>
    </row>
    <row r="75" spans="1:8" x14ac:dyDescent="0.25">
      <c r="A75" s="14"/>
      <c r="B75" s="15"/>
      <c r="C75" s="16"/>
      <c r="D75" s="16"/>
      <c r="E75" s="16"/>
      <c r="F75" s="16"/>
      <c r="G75" s="14"/>
      <c r="H75" s="14"/>
    </row>
    <row r="76" spans="1:8" x14ac:dyDescent="0.25">
      <c r="A76" s="14"/>
      <c r="B76" s="15"/>
      <c r="C76" s="16"/>
      <c r="D76" s="16"/>
      <c r="E76" s="16"/>
      <c r="F76" s="16"/>
      <c r="G76" s="14"/>
      <c r="H76" s="14"/>
    </row>
    <row r="77" spans="1:8" x14ac:dyDescent="0.25">
      <c r="A77" s="14"/>
      <c r="B77" s="15"/>
      <c r="C77" s="16"/>
      <c r="D77" s="16"/>
      <c r="E77" s="16"/>
      <c r="F77" s="16"/>
      <c r="G77" s="14"/>
      <c r="H77" s="14"/>
    </row>
    <row r="78" spans="1:8" x14ac:dyDescent="0.25">
      <c r="A78" s="14"/>
      <c r="B78" s="15"/>
      <c r="C78" s="16"/>
      <c r="D78" s="16"/>
      <c r="E78" s="16"/>
      <c r="F78" s="16"/>
      <c r="G78" s="14"/>
      <c r="H78" s="14"/>
    </row>
    <row r="79" spans="1:8" x14ac:dyDescent="0.25">
      <c r="A79" s="14"/>
      <c r="B79" s="15"/>
      <c r="C79" s="16"/>
      <c r="D79" s="16"/>
      <c r="E79" s="16"/>
      <c r="F79" s="16"/>
      <c r="G79" s="14"/>
      <c r="H79" s="14"/>
    </row>
    <row r="80" spans="1:8" x14ac:dyDescent="0.25">
      <c r="A80" s="14"/>
      <c r="B80" s="15"/>
      <c r="C80" s="16"/>
      <c r="D80" s="16"/>
      <c r="E80" s="16"/>
      <c r="F80" s="16"/>
      <c r="G80" s="14"/>
      <c r="H80" s="14"/>
    </row>
    <row r="81" spans="1:8" x14ac:dyDescent="0.25">
      <c r="A81" s="14"/>
      <c r="B81" s="15"/>
      <c r="C81" s="16"/>
      <c r="D81" s="16"/>
      <c r="E81" s="16"/>
      <c r="F81" s="16"/>
      <c r="G81" s="14"/>
      <c r="H81" s="14"/>
    </row>
    <row r="82" spans="1:8" x14ac:dyDescent="0.25">
      <c r="A82" s="14"/>
      <c r="B82" s="15"/>
      <c r="C82" s="16"/>
      <c r="D82" s="16"/>
      <c r="E82" s="16"/>
      <c r="F82" s="16"/>
      <c r="G82" s="14"/>
      <c r="H82" s="14"/>
    </row>
    <row r="83" spans="1:8" x14ac:dyDescent="0.25">
      <c r="A83" s="14"/>
      <c r="B83" s="15"/>
      <c r="C83" s="16"/>
      <c r="D83" s="16"/>
      <c r="E83" s="16"/>
      <c r="F83" s="16"/>
      <c r="G83" s="14"/>
      <c r="H83" s="14"/>
    </row>
    <row r="84" spans="1:8" x14ac:dyDescent="0.25">
      <c r="A84" s="14"/>
      <c r="B84" s="15"/>
      <c r="C84" s="16"/>
      <c r="D84" s="16"/>
      <c r="E84" s="16"/>
      <c r="F84" s="16"/>
      <c r="G84" s="14"/>
      <c r="H84" s="14"/>
    </row>
    <row r="85" spans="1:8" x14ac:dyDescent="0.25">
      <c r="A85" s="14"/>
      <c r="B85" s="15"/>
      <c r="C85" s="16"/>
      <c r="D85" s="16"/>
      <c r="E85" s="16"/>
      <c r="F85" s="16"/>
      <c r="G85" s="14"/>
      <c r="H85" s="14"/>
    </row>
    <row r="86" spans="1:8" x14ac:dyDescent="0.25">
      <c r="A86" s="14"/>
      <c r="B86" s="15"/>
      <c r="C86" s="16"/>
      <c r="D86" s="16"/>
      <c r="E86" s="16"/>
      <c r="F86" s="16"/>
      <c r="G86" s="14"/>
      <c r="H86" s="14"/>
    </row>
    <row r="87" spans="1:8" x14ac:dyDescent="0.25">
      <c r="A87" s="14"/>
      <c r="B87" s="15"/>
      <c r="C87" s="16"/>
      <c r="D87" s="16"/>
      <c r="E87" s="16"/>
      <c r="F87" s="16"/>
      <c r="G87" s="14"/>
      <c r="H87" s="14"/>
    </row>
    <row r="88" spans="1:8" x14ac:dyDescent="0.25">
      <c r="A88" s="14"/>
      <c r="B88" s="15"/>
      <c r="C88" s="16"/>
      <c r="D88" s="16"/>
      <c r="E88" s="16"/>
      <c r="F88" s="16"/>
      <c r="G88" s="14"/>
      <c r="H88" s="14"/>
    </row>
    <row r="89" spans="1:8" x14ac:dyDescent="0.25">
      <c r="A89" s="14"/>
      <c r="B89" s="15"/>
      <c r="C89" s="16"/>
      <c r="D89" s="16"/>
      <c r="E89" s="16"/>
      <c r="F89" s="16"/>
      <c r="G89" s="14"/>
      <c r="H89" s="14"/>
    </row>
    <row r="90" spans="1:8" x14ac:dyDescent="0.25">
      <c r="A90" s="14"/>
      <c r="B90" s="15"/>
      <c r="C90" s="16"/>
      <c r="D90" s="16"/>
      <c r="E90" s="16"/>
      <c r="F90" s="16"/>
      <c r="G90" s="14"/>
      <c r="H90" s="14"/>
    </row>
    <row r="91" spans="1:8" x14ac:dyDescent="0.25">
      <c r="A91" s="14"/>
      <c r="B91" s="15"/>
      <c r="C91" s="16"/>
      <c r="D91" s="16"/>
      <c r="E91" s="16"/>
      <c r="F91" s="16"/>
      <c r="G91" s="14"/>
      <c r="H91" s="14"/>
    </row>
    <row r="92" spans="1:8" x14ac:dyDescent="0.25">
      <c r="A92" s="14"/>
      <c r="B92" s="15"/>
      <c r="C92" s="16"/>
      <c r="D92" s="16"/>
      <c r="E92" s="16"/>
      <c r="F92" s="16"/>
      <c r="G92" s="14"/>
      <c r="H92" s="14"/>
    </row>
    <row r="93" spans="1:8" x14ac:dyDescent="0.25">
      <c r="A93" s="14"/>
      <c r="B93" s="15"/>
      <c r="C93" s="16"/>
      <c r="D93" s="16"/>
      <c r="E93" s="16"/>
      <c r="F93" s="16"/>
      <c r="G93" s="14"/>
      <c r="H93" s="14"/>
    </row>
    <row r="94" spans="1:8" x14ac:dyDescent="0.25">
      <c r="A94" s="14"/>
      <c r="B94" s="15"/>
      <c r="C94" s="16"/>
      <c r="D94" s="16"/>
      <c r="E94" s="16"/>
      <c r="F94" s="16"/>
      <c r="G94" s="14"/>
      <c r="H94" s="14"/>
    </row>
    <row r="95" spans="1:8" x14ac:dyDescent="0.25">
      <c r="A95" s="14"/>
      <c r="B95" s="15"/>
      <c r="C95" s="16"/>
      <c r="D95" s="16"/>
      <c r="E95" s="16"/>
      <c r="F95" s="16"/>
      <c r="G95" s="14"/>
      <c r="H95" s="14"/>
    </row>
    <row r="96" spans="1:8" x14ac:dyDescent="0.25">
      <c r="A96" s="14"/>
      <c r="B96" s="15"/>
      <c r="C96" s="16"/>
      <c r="D96" s="16"/>
      <c r="E96" s="16"/>
      <c r="F96" s="16"/>
      <c r="G96" s="14"/>
      <c r="H96" s="14"/>
    </row>
    <row r="97" spans="1:8" x14ac:dyDescent="0.25">
      <c r="A97" s="14"/>
      <c r="B97" s="15"/>
      <c r="C97" s="16"/>
      <c r="D97" s="16"/>
      <c r="E97" s="16"/>
      <c r="F97" s="16"/>
      <c r="G97" s="14"/>
      <c r="H97" s="14"/>
    </row>
    <row r="98" spans="1:8" x14ac:dyDescent="0.25">
      <c r="A98" s="14"/>
      <c r="B98" s="15"/>
      <c r="C98" s="16"/>
      <c r="D98" s="16"/>
      <c r="E98" s="16"/>
      <c r="F98" s="16"/>
      <c r="G98" s="14"/>
      <c r="H98" s="14"/>
    </row>
    <row r="99" spans="1:8" x14ac:dyDescent="0.25">
      <c r="A99" s="14"/>
      <c r="B99" s="15"/>
      <c r="C99" s="16"/>
      <c r="D99" s="16"/>
      <c r="E99" s="16"/>
      <c r="F99" s="16"/>
      <c r="G99" s="14"/>
      <c r="H99" s="14"/>
    </row>
    <row r="100" spans="1:8" x14ac:dyDescent="0.25">
      <c r="A100" s="14"/>
      <c r="B100" s="15"/>
      <c r="C100" s="16"/>
      <c r="D100" s="16"/>
      <c r="E100" s="16"/>
      <c r="F100" s="16"/>
      <c r="G100" s="14"/>
      <c r="H100" s="14"/>
    </row>
    <row r="101" spans="1:8" x14ac:dyDescent="0.25">
      <c r="A101" s="14"/>
      <c r="B101" s="15"/>
      <c r="C101" s="16"/>
      <c r="D101" s="16"/>
      <c r="E101" s="16"/>
      <c r="F101" s="16"/>
      <c r="G101" s="14"/>
      <c r="H101" s="14"/>
    </row>
    <row r="102" spans="1:8" x14ac:dyDescent="0.25">
      <c r="A102" s="14"/>
      <c r="B102" s="15"/>
      <c r="C102" s="16"/>
      <c r="D102" s="16"/>
      <c r="E102" s="16"/>
      <c r="F102" s="16"/>
      <c r="G102" s="14"/>
      <c r="H102" s="14"/>
    </row>
    <row r="103" spans="1:8" x14ac:dyDescent="0.25">
      <c r="A103" s="14"/>
      <c r="B103" s="15"/>
      <c r="C103" s="16"/>
      <c r="D103" s="16"/>
      <c r="E103" s="16"/>
      <c r="F103" s="16"/>
      <c r="G103" s="14"/>
      <c r="H103" s="14"/>
    </row>
    <row r="104" spans="1:8" x14ac:dyDescent="0.25">
      <c r="A104" s="14"/>
      <c r="B104" s="15"/>
      <c r="C104" s="16"/>
      <c r="D104" s="16"/>
      <c r="E104" s="16"/>
      <c r="F104" s="16"/>
      <c r="G104" s="14"/>
      <c r="H104" s="14"/>
    </row>
    <row r="105" spans="1:8" x14ac:dyDescent="0.25">
      <c r="A105" s="14"/>
      <c r="B105" s="15"/>
      <c r="C105" s="16"/>
      <c r="D105" s="16"/>
      <c r="E105" s="16"/>
      <c r="F105" s="16"/>
      <c r="G105" s="14"/>
      <c r="H105" s="14"/>
    </row>
    <row r="106" spans="1:8" x14ac:dyDescent="0.25">
      <c r="A106" s="14"/>
      <c r="B106" s="15"/>
      <c r="C106" s="16"/>
      <c r="D106" s="16"/>
      <c r="E106" s="16"/>
      <c r="F106" s="16"/>
      <c r="G106" s="14"/>
      <c r="H106" s="14"/>
    </row>
    <row r="107" spans="1:8" x14ac:dyDescent="0.25">
      <c r="A107" s="14"/>
      <c r="B107" s="15"/>
      <c r="C107" s="16"/>
      <c r="D107" s="16"/>
      <c r="E107" s="16"/>
      <c r="F107" s="16"/>
      <c r="G107" s="14"/>
      <c r="H107" s="14"/>
    </row>
  </sheetData>
  <protectedRanges>
    <protectedRange sqref="H27:H36 H13:H22" name="Rozsah4"/>
    <protectedRange sqref="A27:A36 A13:A22" name="Rozsah3"/>
    <protectedRange sqref="C35:D36 C21:D22" name="Rozsah2"/>
    <protectedRange sqref="B35:B36 B21:B22" name="Rozsah1"/>
    <protectedRange sqref="C27:D34 C13:D20" name="Rozsah2_1"/>
    <protectedRange sqref="B27:B34 B13:B20" name="Rozsah1_1"/>
  </protectedRanges>
  <mergeCells count="15">
    <mergeCell ref="A4:H4"/>
    <mergeCell ref="A3:H3"/>
    <mergeCell ref="A37:D37"/>
    <mergeCell ref="A47:H47"/>
    <mergeCell ref="A46:H46"/>
    <mergeCell ref="A45:H45"/>
    <mergeCell ref="A44:H44"/>
    <mergeCell ref="A38:D38"/>
    <mergeCell ref="A43:G43"/>
    <mergeCell ref="A23:D23"/>
    <mergeCell ref="B8:H8"/>
    <mergeCell ref="A11:G11"/>
    <mergeCell ref="A25:G25"/>
    <mergeCell ref="B6:H6"/>
    <mergeCell ref="B7:H7"/>
  </mergeCells>
  <conditionalFormatting sqref="B6">
    <cfRule type="containsBlanks" dxfId="8" priority="2">
      <formula>LEN(TRIM(B6))=0</formula>
    </cfRule>
  </conditionalFormatting>
  <conditionalFormatting sqref="B7">
    <cfRule type="containsBlanks" dxfId="7" priority="1">
      <formula>LEN(TRIM(B7))=0</formula>
    </cfRule>
  </conditionalFormatting>
  <dataValidations count="3">
    <dataValidation allowBlank="1" showInputMessage="1" showErrorMessage="1" prompt="Rešpektujte stanovené finančné limity na osobné výdavky, ktoré sú uvedené v Prílohe č. 2 Príručky k oprávnenosti výdavkov - Finančné a percentuálne limity." sqref="D20 D3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27:H36 H13:H22"/>
    <dataValidation type="list" allowBlank="1" showInputMessage="1" showErrorMessage="1" prompt="Z roletového menu vyberte príslušný spôsob stanovenia výšky výdavku. V prípade potreby špecifikujte spôsob stanovenia výšky výdavku v poli &quot;Vecný popis výdavku&quot;" sqref="G27:G36 G13:G22">
      <formula1>$A$57:$A$60</formula1>
    </dataValidation>
  </dataValidations>
  <printOptions horizontalCentered="1"/>
  <pageMargins left="0.70866141732283472" right="0.70866141732283472" top="1.7322834645669292" bottom="0.74803149606299213" header="0.70866141732283472" footer="0.31496062992125984"/>
  <pageSetup paperSize="9" scale="41" orientation="portrait" r:id="rId1"/>
  <headerFooter>
    <oddHeader>&amp;LPríloha ŽoNFP č. 13 - Podporná dokumentácia k oprávnenosti výdavkov a výpočtu výšky NFP - rozpočet kontrafaktuálny scenár
&amp;G&amp;C
&amp;G&amp;R
&amp;G</oddHeader>
    <oddFooter>&amp;R&amp;P/&amp;N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39"/>
  <sheetViews>
    <sheetView view="pageBreakPreview" zoomScale="70" zoomScaleNormal="100" zoomScaleSheetLayoutView="70" workbookViewId="0">
      <selection activeCell="H7" sqref="H7"/>
    </sheetView>
  </sheetViews>
  <sheetFormatPr defaultColWidth="9.140625" defaultRowHeight="15" x14ac:dyDescent="0.25"/>
  <cols>
    <col min="1" max="1" width="39.42578125" style="290" customWidth="1"/>
    <col min="2" max="2" width="21.5703125" style="290" customWidth="1"/>
    <col min="3" max="3" width="20.42578125" style="290" customWidth="1"/>
    <col min="4" max="4" width="21.28515625" style="290" customWidth="1"/>
    <col min="5" max="5" width="45.85546875" style="290" customWidth="1"/>
    <col min="6" max="16384" width="9.140625" style="290"/>
  </cols>
  <sheetData>
    <row r="1" spans="1:5" ht="14.45" x14ac:dyDescent="0.3">
      <c r="A1" s="182"/>
      <c r="B1" s="182"/>
      <c r="C1" s="182"/>
      <c r="D1" s="182"/>
      <c r="E1" s="182"/>
    </row>
    <row r="2" spans="1:5" x14ac:dyDescent="0.25">
      <c r="A2" s="692" t="s">
        <v>203</v>
      </c>
      <c r="B2" s="692"/>
      <c r="C2" s="692"/>
      <c r="D2" s="692"/>
      <c r="E2" s="692"/>
    </row>
    <row r="3" spans="1:5" ht="14.45" x14ac:dyDescent="0.3">
      <c r="A3" s="182"/>
      <c r="B3" s="182"/>
      <c r="C3" s="182"/>
      <c r="D3" s="182"/>
      <c r="E3" s="182"/>
    </row>
    <row r="4" spans="1:5" ht="14.45" x14ac:dyDescent="0.3">
      <c r="A4" s="182"/>
      <c r="B4" s="182"/>
      <c r="C4" s="182"/>
      <c r="D4" s="182"/>
      <c r="E4" s="182"/>
    </row>
    <row r="5" spans="1:5" ht="14.45" x14ac:dyDescent="0.3">
      <c r="A5" s="182"/>
      <c r="B5" s="182"/>
      <c r="C5" s="182"/>
      <c r="D5" s="182"/>
      <c r="E5" s="182"/>
    </row>
    <row r="6" spans="1:5" ht="14.45" x14ac:dyDescent="0.3">
      <c r="A6" s="182"/>
      <c r="B6" s="182"/>
      <c r="C6" s="182"/>
      <c r="D6" s="182"/>
      <c r="E6" s="182"/>
    </row>
    <row r="7" spans="1:5" ht="14.45" x14ac:dyDescent="0.3">
      <c r="A7" s="182"/>
      <c r="B7" s="182"/>
      <c r="C7" s="182"/>
      <c r="D7" s="182"/>
      <c r="E7" s="182"/>
    </row>
    <row r="8" spans="1:5" ht="14.45" x14ac:dyDescent="0.3">
      <c r="A8" s="182"/>
      <c r="B8" s="182"/>
      <c r="C8" s="182"/>
      <c r="D8" s="182"/>
      <c r="E8" s="182"/>
    </row>
    <row r="9" spans="1:5" ht="14.45" x14ac:dyDescent="0.3">
      <c r="A9" s="182"/>
      <c r="B9" s="182"/>
      <c r="C9" s="182"/>
      <c r="D9" s="182"/>
      <c r="E9" s="182"/>
    </row>
    <row r="10" spans="1:5" ht="14.45" x14ac:dyDescent="0.3">
      <c r="A10" s="182"/>
      <c r="B10" s="182"/>
      <c r="C10" s="182"/>
      <c r="D10" s="182"/>
      <c r="E10" s="182"/>
    </row>
    <row r="11" spans="1:5" ht="23.25" customHeight="1" x14ac:dyDescent="0.25">
      <c r="A11" s="693" t="s">
        <v>202</v>
      </c>
      <c r="B11" s="693"/>
      <c r="C11" s="693"/>
      <c r="D11" s="693"/>
      <c r="E11" s="693"/>
    </row>
    <row r="12" spans="1:5" ht="15" customHeight="1" x14ac:dyDescent="0.35">
      <c r="A12" s="307"/>
      <c r="B12" s="307"/>
      <c r="C12" s="307"/>
      <c r="D12" s="307"/>
      <c r="E12" s="307"/>
    </row>
    <row r="13" spans="1:5" ht="15" customHeight="1" x14ac:dyDescent="0.35">
      <c r="A13" s="307"/>
      <c r="B13" s="307"/>
      <c r="C13" s="307"/>
      <c r="D13" s="307"/>
      <c r="E13" s="307"/>
    </row>
    <row r="14" spans="1:5" ht="16.5" x14ac:dyDescent="0.25">
      <c r="A14" s="298" t="s">
        <v>0</v>
      </c>
      <c r="B14" s="694"/>
      <c r="C14" s="694"/>
      <c r="D14" s="694"/>
      <c r="E14" s="694"/>
    </row>
    <row r="15" spans="1:5" ht="16.5" x14ac:dyDescent="0.25">
      <c r="A15" s="298" t="s">
        <v>1</v>
      </c>
      <c r="B15" s="695"/>
      <c r="C15" s="695"/>
      <c r="D15" s="695"/>
      <c r="E15" s="695"/>
    </row>
    <row r="16" spans="1:5" ht="15" customHeight="1" x14ac:dyDescent="0.3">
      <c r="A16" s="310"/>
      <c r="B16" s="310"/>
      <c r="C16" s="310"/>
      <c r="D16" s="310"/>
      <c r="E16" s="310"/>
    </row>
    <row r="17" spans="1:5" ht="63" customHeight="1" x14ac:dyDescent="0.25">
      <c r="A17" s="696" t="s">
        <v>201</v>
      </c>
      <c r="B17" s="696"/>
      <c r="C17" s="696"/>
      <c r="D17" s="696"/>
      <c r="E17" s="696"/>
    </row>
    <row r="18" spans="1:5" ht="16.149999999999999" thickBot="1" x14ac:dyDescent="0.35">
      <c r="A18" s="308"/>
      <c r="B18" s="309"/>
      <c r="C18" s="309"/>
      <c r="D18" s="309"/>
      <c r="E18" s="309"/>
    </row>
    <row r="19" spans="1:5" ht="65.25" customHeight="1" thickBot="1" x14ac:dyDescent="0.3">
      <c r="A19" s="297" t="s">
        <v>26</v>
      </c>
      <c r="B19" s="296" t="s">
        <v>200</v>
      </c>
      <c r="C19" s="296" t="s">
        <v>199</v>
      </c>
      <c r="D19" s="296" t="s">
        <v>22</v>
      </c>
      <c r="E19" s="295" t="s">
        <v>23</v>
      </c>
    </row>
    <row r="20" spans="1:5" ht="22.5" customHeight="1" x14ac:dyDescent="0.25">
      <c r="A20" s="706" t="s">
        <v>214</v>
      </c>
      <c r="B20" s="292" t="s">
        <v>19</v>
      </c>
      <c r="C20" s="292" t="s">
        <v>198</v>
      </c>
      <c r="D20" s="294">
        <v>5</v>
      </c>
      <c r="E20" s="709" t="s">
        <v>197</v>
      </c>
    </row>
    <row r="21" spans="1:5" ht="22.5" customHeight="1" x14ac:dyDescent="0.25">
      <c r="A21" s="707"/>
      <c r="B21" s="292" t="s">
        <v>20</v>
      </c>
      <c r="C21" s="292" t="s">
        <v>196</v>
      </c>
      <c r="D21" s="293">
        <v>10</v>
      </c>
      <c r="E21" s="710"/>
    </row>
    <row r="22" spans="1:5" ht="22.5" customHeight="1" thickBot="1" x14ac:dyDescent="0.3">
      <c r="A22" s="708"/>
      <c r="B22" s="292" t="s">
        <v>21</v>
      </c>
      <c r="C22" s="292" t="s">
        <v>195</v>
      </c>
      <c r="D22" s="291">
        <v>15</v>
      </c>
      <c r="E22" s="711"/>
    </row>
    <row r="23" spans="1:5" ht="16.5" x14ac:dyDescent="0.3">
      <c r="A23" s="310"/>
      <c r="B23" s="311"/>
      <c r="C23" s="311"/>
      <c r="D23" s="311"/>
      <c r="E23" s="311"/>
    </row>
    <row r="24" spans="1:5" ht="13.5" customHeight="1" x14ac:dyDescent="0.3">
      <c r="A24" s="310"/>
      <c r="B24" s="311"/>
      <c r="C24" s="311"/>
      <c r="D24" s="311"/>
      <c r="E24" s="311"/>
    </row>
    <row r="25" spans="1:5" ht="120.75" customHeight="1" x14ac:dyDescent="0.25">
      <c r="A25" s="712" t="s">
        <v>194</v>
      </c>
      <c r="B25" s="713"/>
      <c r="C25" s="713"/>
      <c r="D25" s="713"/>
      <c r="E25" s="713"/>
    </row>
    <row r="26" spans="1:5" ht="12" customHeight="1" x14ac:dyDescent="0.25">
      <c r="A26" s="312"/>
      <c r="B26" s="312"/>
      <c r="C26" s="312"/>
      <c r="D26" s="312"/>
      <c r="E26" s="312"/>
    </row>
    <row r="27" spans="1:5" ht="14.25" customHeight="1" thickBot="1" x14ac:dyDescent="0.35">
      <c r="A27" s="310"/>
      <c r="B27" s="310"/>
      <c r="C27" s="310"/>
      <c r="D27" s="310"/>
      <c r="E27" s="310"/>
    </row>
    <row r="28" spans="1:5" ht="38.1" customHeight="1" thickBot="1" x14ac:dyDescent="0.3">
      <c r="A28" s="698" t="s">
        <v>215</v>
      </c>
      <c r="B28" s="699"/>
      <c r="C28" s="699"/>
      <c r="D28" s="699"/>
      <c r="E28" s="700"/>
    </row>
    <row r="29" spans="1:5" ht="33.950000000000003" customHeight="1" x14ac:dyDescent="0.25">
      <c r="A29" s="701" t="s">
        <v>39</v>
      </c>
      <c r="B29" s="702"/>
      <c r="C29" s="703">
        <f>'Rozpočet projektu'!H45</f>
        <v>0</v>
      </c>
      <c r="D29" s="704"/>
      <c r="E29" s="705"/>
    </row>
    <row r="30" spans="1:5" ht="33.950000000000003" customHeight="1" x14ac:dyDescent="0.25">
      <c r="A30" s="715" t="s">
        <v>219</v>
      </c>
      <c r="B30" s="716"/>
      <c r="C30" s="717"/>
      <c r="D30" s="718"/>
      <c r="E30" s="719"/>
    </row>
    <row r="31" spans="1:5" ht="33.950000000000003" customHeight="1" thickBot="1" x14ac:dyDescent="0.3">
      <c r="A31" s="720" t="s">
        <v>24</v>
      </c>
      <c r="B31" s="721"/>
      <c r="C31" s="722" t="e">
        <f>C29/C30</f>
        <v>#DIV/0!</v>
      </c>
      <c r="D31" s="723"/>
      <c r="E31" s="724"/>
    </row>
    <row r="32" spans="1:5" ht="16.5" x14ac:dyDescent="0.3">
      <c r="A32" s="310"/>
      <c r="B32" s="310"/>
      <c r="C32" s="310"/>
      <c r="D32" s="310"/>
      <c r="E32" s="310"/>
    </row>
    <row r="33" spans="1:5" ht="16.5" x14ac:dyDescent="0.3">
      <c r="A33" s="310"/>
      <c r="B33" s="310"/>
      <c r="C33" s="310"/>
      <c r="D33" s="310"/>
      <c r="E33" s="310"/>
    </row>
    <row r="34" spans="1:5" ht="16.5" x14ac:dyDescent="0.3">
      <c r="A34" s="310"/>
      <c r="B34" s="310"/>
      <c r="C34" s="310"/>
      <c r="D34" s="310"/>
      <c r="E34" s="310"/>
    </row>
    <row r="35" spans="1:5" ht="16.5" x14ac:dyDescent="0.3">
      <c r="A35" s="313"/>
      <c r="B35" s="313"/>
      <c r="C35" s="313"/>
      <c r="D35" s="313"/>
      <c r="E35" s="313"/>
    </row>
    <row r="36" spans="1:5" ht="16.5" x14ac:dyDescent="0.3">
      <c r="A36" s="314" t="s">
        <v>193</v>
      </c>
      <c r="B36" s="315"/>
      <c r="C36" s="315"/>
      <c r="D36" s="714" t="s">
        <v>41</v>
      </c>
      <c r="E36" s="714"/>
    </row>
    <row r="37" spans="1:5" ht="16.5" x14ac:dyDescent="0.3">
      <c r="A37" s="314"/>
      <c r="B37" s="315"/>
      <c r="C37" s="315"/>
      <c r="D37" s="697"/>
      <c r="E37" s="697"/>
    </row>
    <row r="38" spans="1:5" x14ac:dyDescent="0.25">
      <c r="A38" s="1"/>
      <c r="B38" s="1"/>
      <c r="C38" s="1"/>
      <c r="D38" s="1"/>
      <c r="E38" s="1"/>
    </row>
    <row r="39" spans="1:5" x14ac:dyDescent="0.25">
      <c r="A39" s="1"/>
      <c r="B39" s="1"/>
      <c r="C39" s="1"/>
      <c r="D39" s="1"/>
      <c r="E39" s="1"/>
    </row>
  </sheetData>
  <mergeCells count="17">
    <mergeCell ref="D37:E37"/>
    <mergeCell ref="A28:E28"/>
    <mergeCell ref="A29:B29"/>
    <mergeCell ref="C29:E29"/>
    <mergeCell ref="A20:A22"/>
    <mergeCell ref="E20:E22"/>
    <mergeCell ref="A25:E25"/>
    <mergeCell ref="D36:E36"/>
    <mergeCell ref="A30:B30"/>
    <mergeCell ref="C30:E30"/>
    <mergeCell ref="A31:B31"/>
    <mergeCell ref="C31:E31"/>
    <mergeCell ref="A2:E2"/>
    <mergeCell ref="A11:E11"/>
    <mergeCell ref="B14:E14"/>
    <mergeCell ref="B15:E15"/>
    <mergeCell ref="A17:E17"/>
  </mergeCells>
  <pageMargins left="0.7" right="0.7" top="0.75" bottom="0.75" header="0.3" footer="0.3"/>
  <pageSetup paperSize="9" scale="5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zoomScale="90" zoomScaleNormal="90" workbookViewId="0">
      <selection activeCell="F2" sqref="F2"/>
    </sheetView>
  </sheetViews>
  <sheetFormatPr defaultRowHeight="15" x14ac:dyDescent="0.25"/>
  <cols>
    <col min="1" max="1" width="4" style="216" customWidth="1"/>
    <col min="2" max="2" width="141.7109375" customWidth="1"/>
  </cols>
  <sheetData>
    <row r="1" spans="2:2" thickBot="1" x14ac:dyDescent="0.35"/>
    <row r="2" spans="2:2" x14ac:dyDescent="0.25">
      <c r="B2" s="244" t="s">
        <v>33</v>
      </c>
    </row>
    <row r="3" spans="2:2" s="232" customFormat="1" ht="30" x14ac:dyDescent="0.25">
      <c r="B3" s="239" t="s">
        <v>123</v>
      </c>
    </row>
    <row r="4" spans="2:2" s="232" customFormat="1" x14ac:dyDescent="0.25">
      <c r="B4" s="240" t="s">
        <v>70</v>
      </c>
    </row>
    <row r="5" spans="2:2" s="232" customFormat="1" ht="30" x14ac:dyDescent="0.25">
      <c r="B5" s="240" t="s">
        <v>161</v>
      </c>
    </row>
    <row r="6" spans="2:2" s="232" customFormat="1" ht="30" x14ac:dyDescent="0.25">
      <c r="B6" s="390" t="s">
        <v>224</v>
      </c>
    </row>
    <row r="7" spans="2:2" s="232" customFormat="1" ht="30.75" thickBot="1" x14ac:dyDescent="0.3">
      <c r="B7" s="245" t="s">
        <v>231</v>
      </c>
    </row>
    <row r="8" spans="2:2" s="232" customFormat="1" ht="14.45" x14ac:dyDescent="0.3">
      <c r="B8" s="233"/>
    </row>
    <row r="9" spans="2:2" s="232" customFormat="1" thickBot="1" x14ac:dyDescent="0.35"/>
    <row r="10" spans="2:2" s="232" customFormat="1" ht="14.45" x14ac:dyDescent="0.3">
      <c r="B10" s="238" t="s">
        <v>124</v>
      </c>
    </row>
    <row r="11" spans="2:2" s="232" customFormat="1" x14ac:dyDescent="0.25">
      <c r="B11" s="240" t="s">
        <v>207</v>
      </c>
    </row>
    <row r="12" spans="2:2" s="232" customFormat="1" x14ac:dyDescent="0.25">
      <c r="B12" s="240" t="s">
        <v>208</v>
      </c>
    </row>
    <row r="13" spans="2:2" s="232" customFormat="1" x14ac:dyDescent="0.25">
      <c r="B13" s="241" t="s">
        <v>209</v>
      </c>
    </row>
    <row r="14" spans="2:2" s="232" customFormat="1" ht="30" x14ac:dyDescent="0.25">
      <c r="B14" s="242" t="s">
        <v>210</v>
      </c>
    </row>
    <row r="15" spans="2:2" s="232" customFormat="1" x14ac:dyDescent="0.25">
      <c r="B15" s="242" t="s">
        <v>211</v>
      </c>
    </row>
    <row r="16" spans="2:2" s="232" customFormat="1" ht="30" x14ac:dyDescent="0.25">
      <c r="B16" s="242" t="s">
        <v>212</v>
      </c>
    </row>
    <row r="17" spans="2:2" s="232" customFormat="1" ht="15.75" thickBot="1" x14ac:dyDescent="0.3">
      <c r="B17" s="243" t="s">
        <v>213</v>
      </c>
    </row>
    <row r="18" spans="2:2" s="232" customFormat="1" ht="14.45" x14ac:dyDescent="0.3">
      <c r="B18" s="234"/>
    </row>
    <row r="19" spans="2:2" ht="15.75" thickBot="1" x14ac:dyDescent="0.3"/>
    <row r="20" spans="2:2" x14ac:dyDescent="0.25">
      <c r="B20" s="244" t="s">
        <v>164</v>
      </c>
    </row>
    <row r="21" spans="2:2" x14ac:dyDescent="0.25">
      <c r="B21" s="242" t="s">
        <v>162</v>
      </c>
    </row>
    <row r="22" spans="2:2" ht="15.75" thickBot="1" x14ac:dyDescent="0.3">
      <c r="B22" s="243" t="s">
        <v>163</v>
      </c>
    </row>
    <row r="24" spans="2:2" ht="15.75" thickBot="1" x14ac:dyDescent="0.3"/>
    <row r="25" spans="2:2" x14ac:dyDescent="0.25">
      <c r="B25" s="244" t="s">
        <v>220</v>
      </c>
    </row>
    <row r="26" spans="2:2" x14ac:dyDescent="0.25">
      <c r="B26" s="391" t="s">
        <v>141</v>
      </c>
    </row>
    <row r="27" spans="2:2" x14ac:dyDescent="0.25">
      <c r="B27" s="391" t="s">
        <v>142</v>
      </c>
    </row>
    <row r="28" spans="2:2" ht="15.75" thickBot="1" x14ac:dyDescent="0.3">
      <c r="B28" s="392" t="s">
        <v>232</v>
      </c>
    </row>
    <row r="29" spans="2:2" ht="15.75" thickBot="1" x14ac:dyDescent="0.3"/>
    <row r="30" spans="2:2" x14ac:dyDescent="0.25">
      <c r="B30" s="244" t="s">
        <v>225</v>
      </c>
    </row>
    <row r="31" spans="2:2" x14ac:dyDescent="0.25">
      <c r="B31" s="242" t="s">
        <v>226</v>
      </c>
    </row>
    <row r="32" spans="2:2" s="389" customFormat="1" x14ac:dyDescent="0.25">
      <c r="B32" s="394" t="s">
        <v>227</v>
      </c>
    </row>
    <row r="33" spans="2:2" ht="15.75" thickBot="1" x14ac:dyDescent="0.3">
      <c r="B33" s="243" t="s">
        <v>228</v>
      </c>
    </row>
    <row r="34" spans="2:2" ht="15.75" thickBot="1" x14ac:dyDescent="0.3"/>
    <row r="35" spans="2:2" x14ac:dyDescent="0.25">
      <c r="B35" s="244" t="s">
        <v>234</v>
      </c>
    </row>
    <row r="36" spans="2:2" x14ac:dyDescent="0.25">
      <c r="B36" s="391" t="s">
        <v>235</v>
      </c>
    </row>
    <row r="37" spans="2:2" x14ac:dyDescent="0.25">
      <c r="B37" s="391" t="s">
        <v>236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0"/>
  <sheetViews>
    <sheetView showGridLines="0" view="pageBreakPreview" zoomScale="70" zoomScaleNormal="100" zoomScaleSheetLayoutView="70" workbookViewId="0">
      <selection activeCell="T3" sqref="T3"/>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8" width="25.5703125" style="1" customWidth="1"/>
    <col min="9" max="9" width="34.140625" style="1" customWidth="1"/>
    <col min="10" max="14" width="9.140625" style="1" customWidth="1"/>
    <col min="15" max="16384" width="9.140625" style="1"/>
  </cols>
  <sheetData>
    <row r="1" spans="1:9" ht="14.45" x14ac:dyDescent="0.3">
      <c r="A1" s="185"/>
      <c r="B1" s="185"/>
      <c r="C1" s="185"/>
      <c r="D1" s="185"/>
      <c r="E1" s="185"/>
      <c r="F1" s="185"/>
      <c r="G1" s="185"/>
      <c r="H1" s="185"/>
      <c r="I1" s="185"/>
    </row>
    <row r="2" spans="1:9" x14ac:dyDescent="0.25">
      <c r="A2" s="459" t="s">
        <v>203</v>
      </c>
      <c r="B2" s="459"/>
      <c r="C2" s="459"/>
      <c r="D2" s="459"/>
      <c r="E2" s="459"/>
      <c r="F2" s="459"/>
      <c r="G2" s="459"/>
      <c r="H2" s="459"/>
      <c r="I2" s="459"/>
    </row>
    <row r="3" spans="1:9" ht="14.45" x14ac:dyDescent="0.3">
      <c r="A3" s="219"/>
      <c r="B3" s="219"/>
      <c r="C3" s="219"/>
      <c r="D3" s="219"/>
      <c r="E3" s="219"/>
      <c r="F3" s="219"/>
      <c r="G3" s="219"/>
      <c r="H3" s="219"/>
      <c r="I3" s="219"/>
    </row>
    <row r="4" spans="1:9" ht="14.45" x14ac:dyDescent="0.3">
      <c r="A4" s="219"/>
      <c r="B4" s="219"/>
      <c r="C4" s="219"/>
      <c r="D4" s="219"/>
      <c r="E4" s="219"/>
      <c r="F4" s="219"/>
      <c r="G4" s="219"/>
      <c r="H4" s="219"/>
      <c r="I4" s="219"/>
    </row>
    <row r="5" spans="1:9" ht="14.45" x14ac:dyDescent="0.3">
      <c r="A5" s="185"/>
      <c r="B5" s="185"/>
      <c r="C5" s="185"/>
      <c r="D5" s="185"/>
      <c r="E5" s="185"/>
      <c r="F5" s="185"/>
      <c r="G5" s="185"/>
      <c r="H5" s="185"/>
      <c r="I5" s="185"/>
    </row>
    <row r="6" spans="1:9" ht="14.45" x14ac:dyDescent="0.3">
      <c r="A6" s="185"/>
      <c r="B6" s="185"/>
      <c r="C6" s="185"/>
      <c r="D6" s="185"/>
      <c r="E6" s="185"/>
      <c r="F6" s="185"/>
      <c r="G6" s="185"/>
      <c r="H6" s="185"/>
      <c r="I6" s="185"/>
    </row>
    <row r="7" spans="1:9" ht="14.45" x14ac:dyDescent="0.3">
      <c r="A7" s="185"/>
      <c r="B7" s="185"/>
      <c r="C7" s="185"/>
      <c r="D7" s="185"/>
      <c r="E7" s="185"/>
      <c r="F7" s="185"/>
      <c r="G7" s="185"/>
      <c r="H7" s="185"/>
      <c r="I7" s="185"/>
    </row>
    <row r="8" spans="1:9" ht="14.45" x14ac:dyDescent="0.3">
      <c r="A8" s="185"/>
      <c r="B8" s="185"/>
      <c r="C8" s="185"/>
      <c r="D8" s="185"/>
      <c r="E8" s="185"/>
      <c r="F8" s="185"/>
      <c r="G8" s="185"/>
      <c r="H8" s="185"/>
      <c r="I8" s="185"/>
    </row>
    <row r="9" spans="1:9" ht="14.45" x14ac:dyDescent="0.3">
      <c r="A9" s="220"/>
      <c r="B9" s="220"/>
      <c r="C9" s="221"/>
      <c r="D9" s="221"/>
      <c r="E9" s="221"/>
      <c r="F9" s="221"/>
      <c r="G9" s="221"/>
      <c r="H9" s="221"/>
      <c r="I9" s="221"/>
    </row>
    <row r="10" spans="1:9" ht="14.45" x14ac:dyDescent="0.3">
      <c r="A10" s="220"/>
      <c r="B10" s="220"/>
      <c r="C10" s="221"/>
      <c r="D10" s="221"/>
      <c r="E10" s="221"/>
      <c r="F10" s="221"/>
      <c r="G10" s="221"/>
      <c r="H10" s="221"/>
      <c r="I10" s="221"/>
    </row>
    <row r="11" spans="1:9" ht="20.25" x14ac:dyDescent="0.3">
      <c r="A11" s="460" t="s">
        <v>229</v>
      </c>
      <c r="B11" s="460"/>
      <c r="C11" s="460"/>
      <c r="D11" s="460"/>
      <c r="E11" s="460"/>
      <c r="F11" s="460"/>
      <c r="G11" s="460"/>
      <c r="H11" s="460"/>
      <c r="I11" s="460"/>
    </row>
    <row r="12" spans="1:9" ht="14.45" x14ac:dyDescent="0.3">
      <c r="A12" s="220"/>
      <c r="B12" s="220"/>
      <c r="C12" s="221"/>
      <c r="D12" s="221"/>
      <c r="E12" s="221"/>
      <c r="F12" s="221"/>
      <c r="G12" s="221"/>
      <c r="H12" s="221"/>
      <c r="I12" s="221"/>
    </row>
    <row r="13" spans="1:9" thickBot="1" x14ac:dyDescent="0.35">
      <c r="A13" s="220"/>
      <c r="B13" s="220"/>
      <c r="C13" s="221"/>
      <c r="D13" s="221"/>
      <c r="E13" s="221"/>
      <c r="F13" s="221"/>
      <c r="G13" s="221"/>
      <c r="H13" s="221"/>
      <c r="I13" s="221"/>
    </row>
    <row r="14" spans="1:9" ht="18" customHeight="1" x14ac:dyDescent="0.25">
      <c r="A14" s="461" t="s">
        <v>0</v>
      </c>
      <c r="B14" s="462"/>
      <c r="C14" s="463"/>
      <c r="D14" s="463"/>
      <c r="E14" s="463"/>
      <c r="F14" s="463"/>
      <c r="G14" s="463"/>
      <c r="H14" s="463"/>
      <c r="I14" s="464"/>
    </row>
    <row r="15" spans="1:9" ht="18" customHeight="1" x14ac:dyDescent="0.25">
      <c r="A15" s="465" t="s">
        <v>1</v>
      </c>
      <c r="B15" s="443"/>
      <c r="C15" s="466"/>
      <c r="D15" s="466"/>
      <c r="E15" s="466"/>
      <c r="F15" s="466"/>
      <c r="G15" s="466"/>
      <c r="H15" s="466"/>
      <c r="I15" s="467"/>
    </row>
    <row r="16" spans="1:9" ht="18" customHeight="1" thickBot="1" x14ac:dyDescent="0.3">
      <c r="A16" s="455" t="s">
        <v>145</v>
      </c>
      <c r="B16" s="456"/>
      <c r="C16" s="457"/>
      <c r="D16" s="457"/>
      <c r="E16" s="457"/>
      <c r="F16" s="457"/>
      <c r="G16" s="457"/>
      <c r="H16" s="457"/>
      <c r="I16" s="458"/>
    </row>
    <row r="17" spans="1:12" ht="18" customHeight="1" x14ac:dyDescent="0.3">
      <c r="A17" s="185"/>
      <c r="B17" s="185"/>
      <c r="C17" s="185"/>
      <c r="D17" s="185"/>
      <c r="E17" s="185"/>
      <c r="F17" s="185"/>
      <c r="G17" s="185"/>
      <c r="H17" s="185"/>
      <c r="I17" s="185"/>
    </row>
    <row r="18" spans="1:12" ht="18" customHeight="1" x14ac:dyDescent="0.25">
      <c r="A18" s="446" t="s">
        <v>2</v>
      </c>
      <c r="B18" s="446"/>
      <c r="C18" s="446"/>
      <c r="D18" s="446"/>
      <c r="E18" s="447"/>
      <c r="F18" s="447"/>
      <c r="G18" s="447"/>
      <c r="H18" s="447"/>
      <c r="I18" s="447"/>
    </row>
    <row r="19" spans="1:12" ht="18" customHeight="1" x14ac:dyDescent="0.25">
      <c r="A19" s="446" t="s">
        <v>146</v>
      </c>
      <c r="B19" s="446"/>
      <c r="C19" s="446"/>
      <c r="D19" s="446"/>
      <c r="E19" s="447"/>
      <c r="F19" s="447"/>
      <c r="G19" s="447"/>
      <c r="H19" s="447"/>
      <c r="I19" s="447"/>
    </row>
    <row r="20" spans="1:12" ht="14.45" x14ac:dyDescent="0.3">
      <c r="A20" s="185"/>
      <c r="B20" s="185"/>
      <c r="C20" s="185"/>
      <c r="D20" s="185"/>
      <c r="E20" s="185"/>
      <c r="F20" s="185"/>
      <c r="G20" s="185"/>
      <c r="H20" s="185"/>
      <c r="I20" s="185"/>
    </row>
    <row r="21" spans="1:12" ht="15.75" x14ac:dyDescent="0.25">
      <c r="A21" s="452" t="s">
        <v>100</v>
      </c>
      <c r="B21" s="452"/>
      <c r="C21" s="452"/>
      <c r="D21" s="452"/>
      <c r="E21" s="452"/>
      <c r="F21" s="452"/>
      <c r="G21" s="452"/>
      <c r="H21" s="452"/>
      <c r="I21" s="452"/>
    </row>
    <row r="22" spans="1:12" x14ac:dyDescent="0.25">
      <c r="A22" s="185"/>
      <c r="B22" s="185"/>
      <c r="C22" s="185"/>
      <c r="D22" s="185"/>
      <c r="E22" s="185"/>
      <c r="F22" s="185"/>
      <c r="G22" s="185"/>
      <c r="H22" s="185"/>
      <c r="I22" s="185"/>
    </row>
    <row r="23" spans="1:12" ht="15" customHeight="1" x14ac:dyDescent="0.25">
      <c r="A23" s="440" t="s">
        <v>147</v>
      </c>
      <c r="B23" s="440" t="s">
        <v>148</v>
      </c>
      <c r="C23" s="440"/>
      <c r="D23" s="440"/>
      <c r="E23" s="440"/>
      <c r="F23" s="441" t="s">
        <v>149</v>
      </c>
      <c r="G23" s="441" t="s">
        <v>158</v>
      </c>
      <c r="H23" s="440" t="s">
        <v>32</v>
      </c>
      <c r="I23" s="440" t="s">
        <v>150</v>
      </c>
    </row>
    <row r="24" spans="1:12" ht="15.75" customHeight="1" x14ac:dyDescent="0.25">
      <c r="A24" s="440"/>
      <c r="B24" s="440"/>
      <c r="C24" s="440"/>
      <c r="D24" s="440"/>
      <c r="E24" s="440"/>
      <c r="F24" s="442"/>
      <c r="G24" s="442"/>
      <c r="H24" s="440"/>
      <c r="I24" s="440"/>
    </row>
    <row r="25" spans="1:12" ht="23.25" customHeight="1" x14ac:dyDescent="0.25">
      <c r="A25" s="30" t="s">
        <v>13</v>
      </c>
      <c r="B25" s="435"/>
      <c r="C25" s="435"/>
      <c r="D25" s="435"/>
      <c r="E25" s="435"/>
      <c r="F25" s="31"/>
      <c r="G25" s="393">
        <f>ROUND(F25*20/100+F25,2)</f>
        <v>0</v>
      </c>
      <c r="H25" s="32"/>
      <c r="I25" s="32"/>
    </row>
    <row r="26" spans="1:12" ht="23.25" customHeight="1" x14ac:dyDescent="0.25">
      <c r="A26" s="30" t="s">
        <v>14</v>
      </c>
      <c r="B26" s="435"/>
      <c r="C26" s="435"/>
      <c r="D26" s="435"/>
      <c r="E26" s="435"/>
      <c r="F26" s="31"/>
      <c r="G26" s="393">
        <f t="shared" ref="G26:G27" si="0">ROUND(F26*20/100+F26,2)</f>
        <v>0</v>
      </c>
      <c r="H26" s="32"/>
      <c r="I26" s="32"/>
    </row>
    <row r="27" spans="1:12" ht="23.25" customHeight="1" x14ac:dyDescent="0.25">
      <c r="A27" s="30" t="s">
        <v>15</v>
      </c>
      <c r="B27" s="435"/>
      <c r="C27" s="435"/>
      <c r="D27" s="435"/>
      <c r="E27" s="435"/>
      <c r="F27" s="31"/>
      <c r="G27" s="393">
        <f t="shared" si="0"/>
        <v>0</v>
      </c>
      <c r="H27" s="32"/>
      <c r="I27" s="32"/>
    </row>
    <row r="28" spans="1:12" ht="23.25" customHeight="1" x14ac:dyDescent="0.25">
      <c r="A28" s="436" t="s">
        <v>151</v>
      </c>
      <c r="B28" s="437"/>
      <c r="C28" s="437"/>
      <c r="D28" s="437"/>
      <c r="E28" s="438"/>
      <c r="F28" s="206">
        <f>ROUND((F25+F26+F27)/3,2)</f>
        <v>0</v>
      </c>
      <c r="G28" s="214">
        <f>ROUND((G25+G26+G27)/3,2)</f>
        <v>0</v>
      </c>
      <c r="H28" s="178"/>
      <c r="I28" s="10"/>
    </row>
    <row r="29" spans="1:12" x14ac:dyDescent="0.25">
      <c r="A29" s="51"/>
      <c r="B29" s="185"/>
      <c r="C29" s="185"/>
      <c r="D29" s="185"/>
      <c r="E29" s="185"/>
      <c r="F29" s="185"/>
      <c r="G29" s="185"/>
      <c r="H29" s="185"/>
      <c r="I29" s="185"/>
    </row>
    <row r="30" spans="1:12" ht="21.75" customHeight="1" x14ac:dyDescent="0.25">
      <c r="A30" s="436" t="s">
        <v>9</v>
      </c>
      <c r="B30" s="437"/>
      <c r="C30" s="439"/>
      <c r="D30" s="439"/>
      <c r="E30" s="439"/>
      <c r="F30" s="439"/>
      <c r="G30" s="439"/>
      <c r="H30" s="439"/>
      <c r="I30" s="439"/>
    </row>
    <row r="31" spans="1:12" ht="21.75" customHeight="1" x14ac:dyDescent="0.25">
      <c r="A31" s="222"/>
      <c r="B31" s="222"/>
      <c r="C31" s="221"/>
      <c r="D31" s="221"/>
      <c r="E31" s="221"/>
      <c r="F31" s="221"/>
      <c r="G31" s="221"/>
      <c r="H31" s="221"/>
      <c r="I31" s="221"/>
    </row>
    <row r="32" spans="1:12" ht="15.75" x14ac:dyDescent="0.25">
      <c r="A32" s="452" t="s">
        <v>16</v>
      </c>
      <c r="B32" s="452"/>
      <c r="C32" s="452"/>
      <c r="D32" s="452"/>
      <c r="E32" s="452"/>
      <c r="F32" s="452"/>
      <c r="G32" s="452"/>
      <c r="H32" s="452"/>
      <c r="I32" s="452"/>
      <c r="L32" s="34"/>
    </row>
    <row r="33" spans="1:12" ht="15.75" x14ac:dyDescent="0.25">
      <c r="A33" s="223"/>
      <c r="B33" s="223"/>
      <c r="C33" s="223"/>
      <c r="D33" s="223"/>
      <c r="E33" s="223"/>
      <c r="F33" s="223"/>
      <c r="G33" s="223"/>
      <c r="H33" s="223"/>
      <c r="I33" s="223"/>
      <c r="L33" s="34"/>
    </row>
    <row r="34" spans="1:12" ht="49.5" customHeight="1" x14ac:dyDescent="0.25">
      <c r="A34" s="430" t="s">
        <v>152</v>
      </c>
      <c r="B34" s="431"/>
      <c r="C34" s="432">
        <f>F28</f>
        <v>0</v>
      </c>
      <c r="D34" s="432"/>
      <c r="E34" s="432"/>
      <c r="F34" s="432"/>
      <c r="G34" s="432"/>
      <c r="H34" s="432"/>
      <c r="I34" s="432"/>
      <c r="J34" s="209"/>
    </row>
    <row r="35" spans="1:12" ht="29.25" customHeight="1" x14ac:dyDescent="0.25">
      <c r="A35" s="185"/>
      <c r="B35" s="185"/>
      <c r="C35" s="185"/>
      <c r="D35" s="185"/>
      <c r="E35" s="185"/>
      <c r="F35" s="185"/>
      <c r="G35" s="185"/>
      <c r="H35" s="185"/>
      <c r="I35" s="185"/>
    </row>
    <row r="36" spans="1:12" ht="29.25" customHeight="1" x14ac:dyDescent="0.25">
      <c r="A36" s="185"/>
      <c r="B36" s="185"/>
      <c r="C36" s="185"/>
      <c r="D36" s="185"/>
      <c r="E36" s="185"/>
      <c r="F36" s="185"/>
      <c r="G36" s="185"/>
      <c r="H36" s="185"/>
      <c r="I36" s="185"/>
    </row>
    <row r="37" spans="1:12" ht="29.25" customHeight="1" x14ac:dyDescent="0.25">
      <c r="A37" s="185"/>
      <c r="B37" s="185"/>
      <c r="C37" s="185"/>
      <c r="D37" s="185"/>
      <c r="E37" s="185"/>
      <c r="F37" s="224"/>
      <c r="G37" s="224"/>
      <c r="H37" s="225"/>
      <c r="I37" s="225"/>
    </row>
    <row r="38" spans="1:12" x14ac:dyDescent="0.25">
      <c r="A38" s="193" t="s">
        <v>153</v>
      </c>
      <c r="B38" s="193"/>
      <c r="C38" s="193"/>
      <c r="D38" s="193"/>
      <c r="E38" s="193"/>
      <c r="F38" s="185"/>
      <c r="G38" s="185"/>
      <c r="H38" s="453" t="s">
        <v>41</v>
      </c>
      <c r="I38" s="453"/>
    </row>
    <row r="39" spans="1:12" x14ac:dyDescent="0.25">
      <c r="A39" s="193"/>
      <c r="B39" s="193"/>
      <c r="C39" s="193"/>
      <c r="D39" s="193"/>
      <c r="E39" s="193"/>
      <c r="F39" s="185"/>
      <c r="G39" s="185"/>
      <c r="H39" s="226"/>
      <c r="I39" s="226"/>
    </row>
    <row r="40" spans="1:12" x14ac:dyDescent="0.25">
      <c r="A40" s="454" t="s">
        <v>40</v>
      </c>
      <c r="B40" s="454"/>
      <c r="C40" s="193"/>
      <c r="D40" s="193"/>
      <c r="E40" s="193"/>
      <c r="F40" s="185"/>
      <c r="G40" s="185"/>
      <c r="H40" s="226"/>
      <c r="I40" s="226"/>
    </row>
    <row r="41" spans="1:12" ht="143.25" customHeight="1" x14ac:dyDescent="0.25">
      <c r="A41" s="448" t="s">
        <v>154</v>
      </c>
      <c r="B41" s="448"/>
      <c r="C41" s="448"/>
      <c r="D41" s="448"/>
      <c r="E41" s="448"/>
      <c r="F41" s="448"/>
      <c r="G41" s="448"/>
      <c r="H41" s="448"/>
      <c r="I41" s="448"/>
    </row>
    <row r="42" spans="1:12" ht="81.75" customHeight="1" x14ac:dyDescent="0.25">
      <c r="A42" s="448" t="s">
        <v>155</v>
      </c>
      <c r="B42" s="449"/>
      <c r="C42" s="449"/>
      <c r="D42" s="449"/>
      <c r="E42" s="449"/>
      <c r="F42" s="449"/>
      <c r="G42" s="449"/>
      <c r="H42" s="449"/>
      <c r="I42" s="449"/>
    </row>
    <row r="43" spans="1:12" x14ac:dyDescent="0.25">
      <c r="A43" s="227"/>
      <c r="B43" s="227"/>
      <c r="C43" s="193"/>
      <c r="D43" s="193"/>
      <c r="E43" s="193"/>
      <c r="F43" s="185"/>
      <c r="G43" s="185"/>
      <c r="H43" s="226"/>
      <c r="I43" s="226"/>
    </row>
    <row r="44" spans="1:12" x14ac:dyDescent="0.25">
      <c r="A44" s="228"/>
      <c r="B44" s="228"/>
      <c r="C44" s="228"/>
      <c r="D44" s="228"/>
      <c r="E44" s="228"/>
      <c r="F44" s="228"/>
      <c r="G44" s="228"/>
      <c r="H44" s="228"/>
      <c r="I44" s="228"/>
    </row>
    <row r="45" spans="1:12" x14ac:dyDescent="0.25">
      <c r="A45" s="64"/>
      <c r="B45" s="64"/>
      <c r="C45" s="64"/>
      <c r="D45" s="64"/>
      <c r="E45" s="64"/>
      <c r="F45" s="64"/>
      <c r="G45" s="64"/>
      <c r="H45" s="64"/>
      <c r="I45" s="64"/>
    </row>
    <row r="46" spans="1:12" x14ac:dyDescent="0.25">
      <c r="A46" s="27"/>
      <c r="B46" s="27"/>
      <c r="C46" s="28"/>
      <c r="D46" s="28"/>
      <c r="E46" s="28"/>
      <c r="F46" s="28"/>
      <c r="G46" s="28"/>
      <c r="H46" s="28"/>
      <c r="I46" s="28"/>
    </row>
    <row r="47" spans="1:12" ht="20.25" x14ac:dyDescent="0.3">
      <c r="A47" s="450" t="s">
        <v>37</v>
      </c>
      <c r="B47" s="450"/>
      <c r="C47" s="450"/>
      <c r="D47" s="450"/>
      <c r="E47" s="450"/>
      <c r="F47" s="450"/>
      <c r="G47" s="450"/>
      <c r="H47" s="450"/>
      <c r="I47" s="450"/>
    </row>
    <row r="48" spans="1:12" x14ac:dyDescent="0.25">
      <c r="A48" s="27"/>
      <c r="B48" s="27"/>
      <c r="C48" s="28"/>
      <c r="D48" s="28"/>
      <c r="E48" s="28"/>
      <c r="F48" s="28"/>
      <c r="G48" s="28"/>
      <c r="H48" s="28"/>
      <c r="I48" s="28"/>
    </row>
    <row r="49" spans="1:9" x14ac:dyDescent="0.25">
      <c r="A49" s="27"/>
      <c r="B49" s="27"/>
      <c r="C49" s="28"/>
      <c r="D49" s="28"/>
      <c r="E49" s="28"/>
      <c r="F49" s="28"/>
      <c r="G49" s="28"/>
      <c r="H49" s="28"/>
      <c r="I49" s="28"/>
    </row>
    <row r="50" spans="1:9" ht="15.75" x14ac:dyDescent="0.25">
      <c r="A50" s="443" t="s">
        <v>0</v>
      </c>
      <c r="B50" s="443"/>
      <c r="C50" s="444"/>
      <c r="D50" s="451"/>
      <c r="E50" s="451"/>
      <c r="F50" s="451"/>
      <c r="G50" s="451"/>
      <c r="H50" s="451"/>
      <c r="I50" s="451"/>
    </row>
    <row r="51" spans="1:9" ht="15.75" x14ac:dyDescent="0.25">
      <c r="A51" s="443" t="s">
        <v>1</v>
      </c>
      <c r="B51" s="443"/>
      <c r="C51" s="444"/>
      <c r="D51" s="445"/>
      <c r="E51" s="445"/>
      <c r="F51" s="445"/>
      <c r="G51" s="445"/>
      <c r="H51" s="445"/>
      <c r="I51" s="445"/>
    </row>
    <row r="52" spans="1:9" ht="15.75" x14ac:dyDescent="0.25">
      <c r="A52" s="443" t="s">
        <v>145</v>
      </c>
      <c r="B52" s="443"/>
      <c r="C52" s="444"/>
      <c r="D52" s="445"/>
      <c r="E52" s="445"/>
      <c r="F52" s="445"/>
      <c r="G52" s="445"/>
      <c r="H52" s="445"/>
      <c r="I52" s="445"/>
    </row>
    <row r="54" spans="1:9" ht="15.75" x14ac:dyDescent="0.25">
      <c r="A54" s="446" t="s">
        <v>2</v>
      </c>
      <c r="B54" s="446"/>
      <c r="C54" s="446"/>
      <c r="D54" s="446"/>
      <c r="E54" s="447"/>
      <c r="F54" s="447"/>
      <c r="G54" s="447"/>
      <c r="H54" s="447"/>
      <c r="I54" s="447"/>
    </row>
    <row r="55" spans="1:9" ht="15.75" x14ac:dyDescent="0.25">
      <c r="A55" s="446" t="s">
        <v>146</v>
      </c>
      <c r="B55" s="446"/>
      <c r="C55" s="446"/>
      <c r="D55" s="446"/>
      <c r="E55" s="447"/>
      <c r="F55" s="447"/>
      <c r="G55" s="447"/>
      <c r="H55" s="447"/>
      <c r="I55" s="447"/>
    </row>
    <row r="57" spans="1:9" ht="15.75" x14ac:dyDescent="0.25">
      <c r="A57" s="429" t="s">
        <v>100</v>
      </c>
      <c r="B57" s="429"/>
      <c r="C57" s="429"/>
      <c r="D57" s="429"/>
      <c r="E57" s="429"/>
      <c r="F57" s="429"/>
      <c r="G57" s="429"/>
      <c r="H57" s="429"/>
      <c r="I57" s="429"/>
    </row>
    <row r="59" spans="1:9" x14ac:dyDescent="0.25">
      <c r="A59" s="440" t="s">
        <v>147</v>
      </c>
      <c r="B59" s="440" t="s">
        <v>148</v>
      </c>
      <c r="C59" s="440"/>
      <c r="D59" s="440"/>
      <c r="E59" s="440"/>
      <c r="F59" s="441" t="s">
        <v>156</v>
      </c>
      <c r="G59" s="179"/>
      <c r="H59" s="440" t="s">
        <v>32</v>
      </c>
      <c r="I59" s="440" t="s">
        <v>150</v>
      </c>
    </row>
    <row r="60" spans="1:9" ht="15.75" customHeight="1" x14ac:dyDescent="0.25">
      <c r="A60" s="440"/>
      <c r="B60" s="440"/>
      <c r="C60" s="440"/>
      <c r="D60" s="440"/>
      <c r="E60" s="440"/>
      <c r="F60" s="442"/>
      <c r="G60" s="180"/>
      <c r="H60" s="440"/>
      <c r="I60" s="440"/>
    </row>
    <row r="61" spans="1:9" ht="15.75" x14ac:dyDescent="0.25">
      <c r="A61" s="30" t="s">
        <v>13</v>
      </c>
      <c r="B61" s="435"/>
      <c r="C61" s="435"/>
      <c r="D61" s="435"/>
      <c r="E61" s="435"/>
      <c r="F61" s="31"/>
      <c r="G61" s="31"/>
      <c r="H61" s="32"/>
      <c r="I61" s="32"/>
    </row>
    <row r="62" spans="1:9" ht="15.75" x14ac:dyDescent="0.25">
      <c r="A62" s="30" t="s">
        <v>14</v>
      </c>
      <c r="B62" s="435"/>
      <c r="C62" s="435"/>
      <c r="D62" s="435"/>
      <c r="E62" s="435"/>
      <c r="F62" s="31"/>
      <c r="G62" s="31"/>
      <c r="H62" s="32"/>
      <c r="I62" s="32"/>
    </row>
    <row r="63" spans="1:9" ht="15.75" x14ac:dyDescent="0.25">
      <c r="A63" s="30" t="s">
        <v>15</v>
      </c>
      <c r="B63" s="435"/>
      <c r="C63" s="435"/>
      <c r="D63" s="435"/>
      <c r="E63" s="435"/>
      <c r="F63" s="31"/>
      <c r="G63" s="31"/>
      <c r="H63" s="32"/>
      <c r="I63" s="32"/>
    </row>
    <row r="64" spans="1:9" x14ac:dyDescent="0.25">
      <c r="A64" s="436" t="s">
        <v>151</v>
      </c>
      <c r="B64" s="437"/>
      <c r="C64" s="437"/>
      <c r="D64" s="437"/>
      <c r="E64" s="438"/>
      <c r="F64" s="206">
        <f>SUM(F61:F63)/3</f>
        <v>0</v>
      </c>
      <c r="G64" s="212"/>
      <c r="H64" s="178"/>
      <c r="I64" s="10"/>
    </row>
    <row r="65" spans="1:9" x14ac:dyDescent="0.25">
      <c r="A65" s="33"/>
    </row>
    <row r="66" spans="1:9" x14ac:dyDescent="0.25">
      <c r="A66" s="436" t="s">
        <v>9</v>
      </c>
      <c r="B66" s="437"/>
      <c r="C66" s="439"/>
      <c r="D66" s="439"/>
      <c r="E66" s="439"/>
      <c r="F66" s="439"/>
      <c r="G66" s="439"/>
      <c r="H66" s="439"/>
      <c r="I66" s="439"/>
    </row>
    <row r="67" spans="1:9" x14ac:dyDescent="0.25">
      <c r="A67" s="208"/>
      <c r="B67" s="208"/>
      <c r="C67" s="178"/>
      <c r="D67" s="178"/>
      <c r="E67" s="178"/>
      <c r="F67" s="178"/>
      <c r="G67" s="178"/>
      <c r="H67" s="178"/>
      <c r="I67" s="178"/>
    </row>
    <row r="68" spans="1:9" ht="15.75" x14ac:dyDescent="0.25">
      <c r="A68" s="429" t="s">
        <v>16</v>
      </c>
      <c r="B68" s="429"/>
      <c r="C68" s="429"/>
      <c r="D68" s="429"/>
      <c r="E68" s="429"/>
      <c r="F68" s="429"/>
      <c r="G68" s="429"/>
      <c r="H68" s="429"/>
      <c r="I68" s="429"/>
    </row>
    <row r="69" spans="1:9" ht="15.75" x14ac:dyDescent="0.25">
      <c r="A69" s="177"/>
      <c r="B69" s="177"/>
      <c r="C69" s="177"/>
      <c r="D69" s="177"/>
      <c r="E69" s="177"/>
      <c r="F69" s="177"/>
      <c r="G69" s="177"/>
      <c r="H69" s="177"/>
      <c r="I69" s="177"/>
    </row>
    <row r="70" spans="1:9" ht="33" customHeight="1" x14ac:dyDescent="0.25">
      <c r="A70" s="430" t="s">
        <v>152</v>
      </c>
      <c r="B70" s="431"/>
      <c r="C70" s="432">
        <f>F64</f>
        <v>0</v>
      </c>
      <c r="D70" s="432"/>
      <c r="E70" s="432"/>
      <c r="F70" s="432"/>
      <c r="G70" s="432"/>
      <c r="H70" s="432"/>
      <c r="I70" s="432"/>
    </row>
    <row r="73" spans="1:9" x14ac:dyDescent="0.25">
      <c r="F73" s="25"/>
      <c r="G73" s="25"/>
      <c r="H73" s="210"/>
      <c r="I73" s="210"/>
    </row>
    <row r="74" spans="1:9" x14ac:dyDescent="0.25">
      <c r="A74" s="26" t="s">
        <v>153</v>
      </c>
      <c r="B74" s="26"/>
      <c r="C74" s="26"/>
      <c r="D74" s="26"/>
      <c r="E74" s="26"/>
      <c r="H74" s="433" t="s">
        <v>41</v>
      </c>
      <c r="I74" s="433"/>
    </row>
    <row r="75" spans="1:9" x14ac:dyDescent="0.25">
      <c r="A75" s="35"/>
      <c r="B75" s="35"/>
      <c r="C75" s="35"/>
      <c r="D75" s="35"/>
      <c r="E75" s="35"/>
      <c r="F75" s="35"/>
      <c r="G75" s="35"/>
      <c r="H75" s="35"/>
      <c r="I75" s="35"/>
    </row>
    <row r="77" spans="1:9" x14ac:dyDescent="0.25">
      <c r="A77" s="434" t="s">
        <v>40</v>
      </c>
      <c r="B77" s="434"/>
      <c r="C77" s="26"/>
      <c r="D77" s="26"/>
      <c r="E77" s="26"/>
      <c r="H77" s="176"/>
      <c r="I77" s="176"/>
    </row>
    <row r="78" spans="1:9" ht="143.25" customHeight="1" x14ac:dyDescent="0.25">
      <c r="A78" s="427" t="s">
        <v>157</v>
      </c>
      <c r="B78" s="427"/>
      <c r="C78" s="427"/>
      <c r="D78" s="427"/>
      <c r="E78" s="427"/>
      <c r="F78" s="427"/>
      <c r="G78" s="427"/>
      <c r="H78" s="427"/>
      <c r="I78" s="427"/>
    </row>
    <row r="79" spans="1:9" ht="81.75" customHeight="1" x14ac:dyDescent="0.25">
      <c r="A79" s="427" t="s">
        <v>155</v>
      </c>
      <c r="B79" s="428"/>
      <c r="C79" s="428"/>
      <c r="D79" s="428"/>
      <c r="E79" s="428"/>
      <c r="F79" s="428"/>
      <c r="G79" s="428"/>
      <c r="H79" s="428"/>
      <c r="I79" s="428"/>
    </row>
    <row r="80" spans="1:9" x14ac:dyDescent="0.25">
      <c r="A80" s="211"/>
      <c r="B80" s="211"/>
      <c r="C80" s="26"/>
      <c r="D80" s="26"/>
      <c r="E80" s="26"/>
      <c r="H80" s="176"/>
      <c r="I80" s="176"/>
    </row>
  </sheetData>
  <mergeCells count="62">
    <mergeCell ref="A2:I2"/>
    <mergeCell ref="A11:I11"/>
    <mergeCell ref="A14:B14"/>
    <mergeCell ref="C14:I14"/>
    <mergeCell ref="A15:B15"/>
    <mergeCell ref="C15:I15"/>
    <mergeCell ref="A16:B16"/>
    <mergeCell ref="C16:I16"/>
    <mergeCell ref="A18:D18"/>
    <mergeCell ref="E18:I18"/>
    <mergeCell ref="A19:D19"/>
    <mergeCell ref="E19:I19"/>
    <mergeCell ref="A21:I21"/>
    <mergeCell ref="A23:A24"/>
    <mergeCell ref="B23:E24"/>
    <mergeCell ref="F23:F24"/>
    <mergeCell ref="H23:H24"/>
    <mergeCell ref="I23:I24"/>
    <mergeCell ref="G23:G24"/>
    <mergeCell ref="A41:I41"/>
    <mergeCell ref="B25:E25"/>
    <mergeCell ref="B26:E26"/>
    <mergeCell ref="B27:E27"/>
    <mergeCell ref="A28:E28"/>
    <mergeCell ref="A30:B30"/>
    <mergeCell ref="C30:I30"/>
    <mergeCell ref="A32:I32"/>
    <mergeCell ref="A34:B34"/>
    <mergeCell ref="C34:I34"/>
    <mergeCell ref="H38:I38"/>
    <mergeCell ref="A40:B40"/>
    <mergeCell ref="A42:I42"/>
    <mergeCell ref="A47:I47"/>
    <mergeCell ref="A50:B50"/>
    <mergeCell ref="C50:I50"/>
    <mergeCell ref="A51:B51"/>
    <mergeCell ref="C51:I51"/>
    <mergeCell ref="A52:B52"/>
    <mergeCell ref="C52:I52"/>
    <mergeCell ref="A54:D54"/>
    <mergeCell ref="E54:I54"/>
    <mergeCell ref="A55:D55"/>
    <mergeCell ref="E55:I55"/>
    <mergeCell ref="A57:I57"/>
    <mergeCell ref="A59:A60"/>
    <mergeCell ref="B59:E60"/>
    <mergeCell ref="F59:F60"/>
    <mergeCell ref="H59:H60"/>
    <mergeCell ref="I59:I60"/>
    <mergeCell ref="B61:E61"/>
    <mergeCell ref="B62:E62"/>
    <mergeCell ref="B63:E63"/>
    <mergeCell ref="A64:E64"/>
    <mergeCell ref="A66:B66"/>
    <mergeCell ref="C66:I66"/>
    <mergeCell ref="A79:I79"/>
    <mergeCell ref="A68:I68"/>
    <mergeCell ref="A70:B70"/>
    <mergeCell ref="C70:I70"/>
    <mergeCell ref="H74:I74"/>
    <mergeCell ref="A77:B77"/>
    <mergeCell ref="A78:I78"/>
  </mergeCells>
  <dataValidations count="1">
    <dataValidation type="list" allowBlank="1" showInputMessage="1" showErrorMessage="1" sqref="H61:H63">
      <formula1>$K$25:$K$27</formula1>
    </dataValidation>
  </dataValidations>
  <pageMargins left="0.7" right="0.7" top="0.75" bottom="0.75" header="0.3" footer="0.3"/>
  <pageSetup paperSize="9" scale="5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Číselníky!$B$31:$B$33</xm:f>
          </x14:formula1>
          <xm:sqref>H25:H27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0"/>
  <sheetViews>
    <sheetView showGridLines="0" view="pageBreakPreview" zoomScale="70" zoomScaleNormal="100" zoomScaleSheetLayoutView="70" workbookViewId="0">
      <selection activeCell="T4" sqref="T4"/>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8" width="25.5703125" style="1" customWidth="1"/>
    <col min="9" max="9" width="34.140625" style="1" customWidth="1"/>
    <col min="10" max="14" width="9.140625" style="1" customWidth="1"/>
    <col min="15" max="16384" width="9.140625" style="1"/>
  </cols>
  <sheetData>
    <row r="1" spans="1:9" ht="14.45" x14ac:dyDescent="0.3">
      <c r="A1" s="185"/>
      <c r="B1" s="185"/>
      <c r="C1" s="185"/>
      <c r="D1" s="185"/>
      <c r="E1" s="185"/>
      <c r="F1" s="185"/>
      <c r="G1" s="185"/>
      <c r="H1" s="185"/>
      <c r="I1" s="185"/>
    </row>
    <row r="2" spans="1:9" x14ac:dyDescent="0.25">
      <c r="A2" s="459" t="s">
        <v>203</v>
      </c>
      <c r="B2" s="459"/>
      <c r="C2" s="459"/>
      <c r="D2" s="459"/>
      <c r="E2" s="459"/>
      <c r="F2" s="459"/>
      <c r="G2" s="459"/>
      <c r="H2" s="459"/>
      <c r="I2" s="459"/>
    </row>
    <row r="3" spans="1:9" ht="14.45" x14ac:dyDescent="0.3">
      <c r="A3" s="219"/>
      <c r="B3" s="219"/>
      <c r="C3" s="219"/>
      <c r="D3" s="219"/>
      <c r="E3" s="219"/>
      <c r="F3" s="219"/>
      <c r="G3" s="219"/>
      <c r="H3" s="219"/>
      <c r="I3" s="219"/>
    </row>
    <row r="4" spans="1:9" ht="14.45" x14ac:dyDescent="0.3">
      <c r="A4" s="219"/>
      <c r="B4" s="219"/>
      <c r="C4" s="219"/>
      <c r="D4" s="219"/>
      <c r="E4" s="219"/>
      <c r="F4" s="219"/>
      <c r="G4" s="219"/>
      <c r="H4" s="219"/>
      <c r="I4" s="219"/>
    </row>
    <row r="5" spans="1:9" ht="14.45" x14ac:dyDescent="0.3">
      <c r="A5" s="185"/>
      <c r="B5" s="185"/>
      <c r="C5" s="185"/>
      <c r="D5" s="185"/>
      <c r="E5" s="185"/>
      <c r="F5" s="185"/>
      <c r="G5" s="185"/>
      <c r="H5" s="185"/>
      <c r="I5" s="185"/>
    </row>
    <row r="6" spans="1:9" ht="14.45" x14ac:dyDescent="0.3">
      <c r="A6" s="185"/>
      <c r="B6" s="185"/>
      <c r="C6" s="185"/>
      <c r="D6" s="185"/>
      <c r="E6" s="185"/>
      <c r="F6" s="185"/>
      <c r="G6" s="185"/>
      <c r="H6" s="185"/>
      <c r="I6" s="185"/>
    </row>
    <row r="7" spans="1:9" ht="14.45" x14ac:dyDescent="0.3">
      <c r="A7" s="185"/>
      <c r="B7" s="185"/>
      <c r="C7" s="185"/>
      <c r="D7" s="185"/>
      <c r="E7" s="185"/>
      <c r="F7" s="185"/>
      <c r="G7" s="185"/>
      <c r="H7" s="185"/>
      <c r="I7" s="185"/>
    </row>
    <row r="8" spans="1:9" ht="14.45" x14ac:dyDescent="0.3">
      <c r="A8" s="185"/>
      <c r="B8" s="185"/>
      <c r="C8" s="185"/>
      <c r="D8" s="185"/>
      <c r="E8" s="185"/>
      <c r="F8" s="185"/>
      <c r="G8" s="185"/>
      <c r="H8" s="185"/>
      <c r="I8" s="185"/>
    </row>
    <row r="9" spans="1:9" ht="14.45" x14ac:dyDescent="0.3">
      <c r="A9" s="220"/>
      <c r="B9" s="220"/>
      <c r="C9" s="221"/>
      <c r="D9" s="221"/>
      <c r="E9" s="221"/>
      <c r="F9" s="221"/>
      <c r="G9" s="221"/>
      <c r="H9" s="221"/>
      <c r="I9" s="221"/>
    </row>
    <row r="10" spans="1:9" ht="14.45" x14ac:dyDescent="0.3">
      <c r="A10" s="220"/>
      <c r="B10" s="220"/>
      <c r="C10" s="221"/>
      <c r="D10" s="221"/>
      <c r="E10" s="221"/>
      <c r="F10" s="221"/>
      <c r="G10" s="221"/>
      <c r="H10" s="221"/>
      <c r="I10" s="221"/>
    </row>
    <row r="11" spans="1:9" ht="20.25" x14ac:dyDescent="0.3">
      <c r="A11" s="460" t="s">
        <v>230</v>
      </c>
      <c r="B11" s="460"/>
      <c r="C11" s="460"/>
      <c r="D11" s="460"/>
      <c r="E11" s="460"/>
      <c r="F11" s="460"/>
      <c r="G11" s="460"/>
      <c r="H11" s="460"/>
      <c r="I11" s="460"/>
    </row>
    <row r="12" spans="1:9" ht="14.45" x14ac:dyDescent="0.3">
      <c r="A12" s="220"/>
      <c r="B12" s="220"/>
      <c r="C12" s="221"/>
      <c r="D12" s="221"/>
      <c r="E12" s="221"/>
      <c r="F12" s="221"/>
      <c r="G12" s="221"/>
      <c r="H12" s="221"/>
      <c r="I12" s="221"/>
    </row>
    <row r="13" spans="1:9" thickBot="1" x14ac:dyDescent="0.35">
      <c r="A13" s="220"/>
      <c r="B13" s="220"/>
      <c r="C13" s="221"/>
      <c r="D13" s="221"/>
      <c r="E13" s="221"/>
      <c r="F13" s="221"/>
      <c r="G13" s="221"/>
      <c r="H13" s="221"/>
      <c r="I13" s="221"/>
    </row>
    <row r="14" spans="1:9" ht="18" customHeight="1" x14ac:dyDescent="0.25">
      <c r="A14" s="461" t="s">
        <v>0</v>
      </c>
      <c r="B14" s="462"/>
      <c r="C14" s="463"/>
      <c r="D14" s="463"/>
      <c r="E14" s="463"/>
      <c r="F14" s="463"/>
      <c r="G14" s="463"/>
      <c r="H14" s="463"/>
      <c r="I14" s="464"/>
    </row>
    <row r="15" spans="1:9" ht="18" customHeight="1" x14ac:dyDescent="0.25">
      <c r="A15" s="465" t="s">
        <v>1</v>
      </c>
      <c r="B15" s="443"/>
      <c r="C15" s="466"/>
      <c r="D15" s="466"/>
      <c r="E15" s="466"/>
      <c r="F15" s="466"/>
      <c r="G15" s="466"/>
      <c r="H15" s="466"/>
      <c r="I15" s="467"/>
    </row>
    <row r="16" spans="1:9" ht="18" customHeight="1" thickBot="1" x14ac:dyDescent="0.3">
      <c r="A16" s="455" t="s">
        <v>145</v>
      </c>
      <c r="B16" s="456"/>
      <c r="C16" s="457"/>
      <c r="D16" s="457"/>
      <c r="E16" s="457"/>
      <c r="F16" s="457"/>
      <c r="G16" s="457"/>
      <c r="H16" s="457"/>
      <c r="I16" s="458"/>
    </row>
    <row r="17" spans="1:12" ht="18" customHeight="1" x14ac:dyDescent="0.3">
      <c r="A17" s="185"/>
      <c r="B17" s="185"/>
      <c r="C17" s="185"/>
      <c r="D17" s="185"/>
      <c r="E17" s="185"/>
      <c r="F17" s="185"/>
      <c r="G17" s="185"/>
      <c r="H17" s="185"/>
      <c r="I17" s="185"/>
    </row>
    <row r="18" spans="1:12" ht="18" customHeight="1" x14ac:dyDescent="0.25">
      <c r="A18" s="446" t="s">
        <v>2</v>
      </c>
      <c r="B18" s="446"/>
      <c r="C18" s="446"/>
      <c r="D18" s="446"/>
      <c r="E18" s="447"/>
      <c r="F18" s="447"/>
      <c r="G18" s="447"/>
      <c r="H18" s="447"/>
      <c r="I18" s="447"/>
    </row>
    <row r="19" spans="1:12" ht="18" customHeight="1" x14ac:dyDescent="0.25">
      <c r="A19" s="446" t="s">
        <v>146</v>
      </c>
      <c r="B19" s="446"/>
      <c r="C19" s="446"/>
      <c r="D19" s="446"/>
      <c r="E19" s="447"/>
      <c r="F19" s="447"/>
      <c r="G19" s="447"/>
      <c r="H19" s="447"/>
      <c r="I19" s="447"/>
    </row>
    <row r="20" spans="1:12" ht="14.45" x14ac:dyDescent="0.3">
      <c r="A20" s="185"/>
      <c r="B20" s="185"/>
      <c r="C20" s="185"/>
      <c r="D20" s="185"/>
      <c r="E20" s="185"/>
      <c r="F20" s="185"/>
      <c r="G20" s="185"/>
      <c r="H20" s="185"/>
      <c r="I20" s="185"/>
    </row>
    <row r="21" spans="1:12" ht="15.75" x14ac:dyDescent="0.25">
      <c r="A21" s="452" t="s">
        <v>100</v>
      </c>
      <c r="B21" s="452"/>
      <c r="C21" s="452"/>
      <c r="D21" s="452"/>
      <c r="E21" s="452"/>
      <c r="F21" s="452"/>
      <c r="G21" s="452"/>
      <c r="H21" s="452"/>
      <c r="I21" s="452"/>
    </row>
    <row r="22" spans="1:12" x14ac:dyDescent="0.25">
      <c r="A22" s="185"/>
      <c r="B22" s="185"/>
      <c r="C22" s="185"/>
      <c r="D22" s="185"/>
      <c r="E22" s="185"/>
      <c r="F22" s="185"/>
      <c r="G22" s="185"/>
      <c r="H22" s="185"/>
      <c r="I22" s="185"/>
    </row>
    <row r="23" spans="1:12" ht="15" customHeight="1" x14ac:dyDescent="0.25">
      <c r="A23" s="440" t="s">
        <v>147</v>
      </c>
      <c r="B23" s="440" t="s">
        <v>148</v>
      </c>
      <c r="C23" s="440"/>
      <c r="D23" s="440"/>
      <c r="E23" s="440"/>
      <c r="F23" s="441" t="s">
        <v>149</v>
      </c>
      <c r="G23" s="441" t="s">
        <v>158</v>
      </c>
      <c r="H23" s="440" t="s">
        <v>32</v>
      </c>
      <c r="I23" s="440" t="s">
        <v>150</v>
      </c>
    </row>
    <row r="24" spans="1:12" ht="15.75" customHeight="1" x14ac:dyDescent="0.25">
      <c r="A24" s="440"/>
      <c r="B24" s="440"/>
      <c r="C24" s="440"/>
      <c r="D24" s="440"/>
      <c r="E24" s="440"/>
      <c r="F24" s="442"/>
      <c r="G24" s="442"/>
      <c r="H24" s="440"/>
      <c r="I24" s="440"/>
    </row>
    <row r="25" spans="1:12" ht="23.25" customHeight="1" x14ac:dyDescent="0.25">
      <c r="A25" s="30" t="s">
        <v>13</v>
      </c>
      <c r="B25" s="435"/>
      <c r="C25" s="435"/>
      <c r="D25" s="435"/>
      <c r="E25" s="435"/>
      <c r="F25" s="31"/>
      <c r="G25" s="393">
        <f>ROUND(F25*20/100+F25,2)</f>
        <v>0</v>
      </c>
      <c r="H25" s="32"/>
      <c r="I25" s="32"/>
    </row>
    <row r="26" spans="1:12" ht="23.25" customHeight="1" x14ac:dyDescent="0.25">
      <c r="A26" s="30" t="s">
        <v>14</v>
      </c>
      <c r="B26" s="435"/>
      <c r="C26" s="435"/>
      <c r="D26" s="435"/>
      <c r="E26" s="435"/>
      <c r="F26" s="31"/>
      <c r="G26" s="393">
        <f t="shared" ref="G26:G27" si="0">ROUND(F26*20/100+F26,2)</f>
        <v>0</v>
      </c>
      <c r="H26" s="32"/>
      <c r="I26" s="32"/>
    </row>
    <row r="27" spans="1:12" ht="23.25" customHeight="1" x14ac:dyDescent="0.25">
      <c r="A27" s="30" t="s">
        <v>15</v>
      </c>
      <c r="B27" s="435"/>
      <c r="C27" s="435"/>
      <c r="D27" s="435"/>
      <c r="E27" s="435"/>
      <c r="F27" s="31"/>
      <c r="G27" s="393">
        <f t="shared" si="0"/>
        <v>0</v>
      </c>
      <c r="H27" s="32"/>
      <c r="I27" s="32"/>
    </row>
    <row r="28" spans="1:12" ht="23.25" customHeight="1" x14ac:dyDescent="0.25">
      <c r="A28" s="436" t="s">
        <v>151</v>
      </c>
      <c r="B28" s="437"/>
      <c r="C28" s="437"/>
      <c r="D28" s="437"/>
      <c r="E28" s="438"/>
      <c r="F28" s="206">
        <f>ROUND((F25+F26+F27)/3,2)</f>
        <v>0</v>
      </c>
      <c r="G28" s="214">
        <f>ROUND((G25+G26+G27)/3,2)</f>
        <v>0</v>
      </c>
      <c r="H28" s="178"/>
      <c r="I28" s="10"/>
    </row>
    <row r="29" spans="1:12" x14ac:dyDescent="0.25">
      <c r="A29" s="51"/>
      <c r="B29" s="185"/>
      <c r="C29" s="185"/>
      <c r="D29" s="185"/>
      <c r="E29" s="185"/>
      <c r="F29" s="185"/>
      <c r="G29" s="185"/>
      <c r="H29" s="185"/>
      <c r="I29" s="185"/>
    </row>
    <row r="30" spans="1:12" ht="21.75" customHeight="1" x14ac:dyDescent="0.25">
      <c r="A30" s="436" t="s">
        <v>9</v>
      </c>
      <c r="B30" s="437"/>
      <c r="C30" s="439"/>
      <c r="D30" s="439"/>
      <c r="E30" s="439"/>
      <c r="F30" s="439"/>
      <c r="G30" s="439"/>
      <c r="H30" s="439"/>
      <c r="I30" s="439"/>
    </row>
    <row r="31" spans="1:12" ht="21.75" customHeight="1" x14ac:dyDescent="0.25">
      <c r="A31" s="222"/>
      <c r="B31" s="222"/>
      <c r="C31" s="221"/>
      <c r="D31" s="221"/>
      <c r="E31" s="221"/>
      <c r="F31" s="221"/>
      <c r="G31" s="221"/>
      <c r="H31" s="221"/>
      <c r="I31" s="221"/>
    </row>
    <row r="32" spans="1:12" ht="15.75" x14ac:dyDescent="0.25">
      <c r="A32" s="452" t="s">
        <v>16</v>
      </c>
      <c r="B32" s="452"/>
      <c r="C32" s="452"/>
      <c r="D32" s="452"/>
      <c r="E32" s="452"/>
      <c r="F32" s="452"/>
      <c r="G32" s="452"/>
      <c r="H32" s="452"/>
      <c r="I32" s="452"/>
      <c r="L32" s="34"/>
    </row>
    <row r="33" spans="1:12" ht="15.75" x14ac:dyDescent="0.25">
      <c r="A33" s="299"/>
      <c r="B33" s="299"/>
      <c r="C33" s="299"/>
      <c r="D33" s="299"/>
      <c r="E33" s="299"/>
      <c r="F33" s="299"/>
      <c r="G33" s="299"/>
      <c r="H33" s="299"/>
      <c r="I33" s="299"/>
      <c r="L33" s="34"/>
    </row>
    <row r="34" spans="1:12" ht="49.5" customHeight="1" x14ac:dyDescent="0.25">
      <c r="A34" s="430" t="s">
        <v>152</v>
      </c>
      <c r="B34" s="431"/>
      <c r="C34" s="432">
        <f>F28</f>
        <v>0</v>
      </c>
      <c r="D34" s="432"/>
      <c r="E34" s="432"/>
      <c r="F34" s="432"/>
      <c r="G34" s="432"/>
      <c r="H34" s="432"/>
      <c r="I34" s="432"/>
      <c r="J34" s="209"/>
    </row>
    <row r="35" spans="1:12" ht="29.25" customHeight="1" x14ac:dyDescent="0.25">
      <c r="A35" s="185"/>
      <c r="B35" s="185"/>
      <c r="C35" s="185"/>
      <c r="D35" s="185"/>
      <c r="E35" s="185"/>
      <c r="F35" s="185"/>
      <c r="G35" s="185"/>
      <c r="H35" s="185"/>
      <c r="I35" s="185"/>
    </row>
    <row r="36" spans="1:12" ht="29.25" customHeight="1" x14ac:dyDescent="0.25">
      <c r="A36" s="185"/>
      <c r="B36" s="185"/>
      <c r="C36" s="185"/>
      <c r="D36" s="185"/>
      <c r="E36" s="185"/>
      <c r="F36" s="185"/>
      <c r="G36" s="185"/>
      <c r="H36" s="185"/>
      <c r="I36" s="185"/>
    </row>
    <row r="37" spans="1:12" ht="29.25" customHeight="1" x14ac:dyDescent="0.25">
      <c r="A37" s="185"/>
      <c r="B37" s="185"/>
      <c r="C37" s="185"/>
      <c r="D37" s="185"/>
      <c r="E37" s="185"/>
      <c r="F37" s="224"/>
      <c r="G37" s="224"/>
      <c r="H37" s="225"/>
      <c r="I37" s="225"/>
    </row>
    <row r="38" spans="1:12" x14ac:dyDescent="0.25">
      <c r="A38" s="193" t="s">
        <v>153</v>
      </c>
      <c r="B38" s="193"/>
      <c r="C38" s="193"/>
      <c r="D38" s="193"/>
      <c r="E38" s="193"/>
      <c r="F38" s="185"/>
      <c r="G38" s="185"/>
      <c r="H38" s="453" t="s">
        <v>41</v>
      </c>
      <c r="I38" s="453"/>
    </row>
    <row r="39" spans="1:12" x14ac:dyDescent="0.25">
      <c r="A39" s="193"/>
      <c r="B39" s="193"/>
      <c r="C39" s="193"/>
      <c r="D39" s="193"/>
      <c r="E39" s="193"/>
      <c r="F39" s="185"/>
      <c r="G39" s="185"/>
      <c r="H39" s="226"/>
      <c r="I39" s="226"/>
    </row>
    <row r="40" spans="1:12" x14ac:dyDescent="0.25">
      <c r="A40" s="454" t="s">
        <v>40</v>
      </c>
      <c r="B40" s="454"/>
      <c r="C40" s="193"/>
      <c r="D40" s="193"/>
      <c r="E40" s="193"/>
      <c r="F40" s="185"/>
      <c r="G40" s="185"/>
      <c r="H40" s="226"/>
      <c r="I40" s="226"/>
    </row>
    <row r="41" spans="1:12" ht="143.25" customHeight="1" x14ac:dyDescent="0.25">
      <c r="A41" s="448" t="s">
        <v>154</v>
      </c>
      <c r="B41" s="448"/>
      <c r="C41" s="448"/>
      <c r="D41" s="448"/>
      <c r="E41" s="448"/>
      <c r="F41" s="448"/>
      <c r="G41" s="448"/>
      <c r="H41" s="448"/>
      <c r="I41" s="448"/>
    </row>
    <row r="42" spans="1:12" ht="81.75" customHeight="1" x14ac:dyDescent="0.25">
      <c r="A42" s="448" t="s">
        <v>155</v>
      </c>
      <c r="B42" s="449"/>
      <c r="C42" s="449"/>
      <c r="D42" s="449"/>
      <c r="E42" s="449"/>
      <c r="F42" s="449"/>
      <c r="G42" s="449"/>
      <c r="H42" s="449"/>
      <c r="I42" s="449"/>
    </row>
    <row r="43" spans="1:12" x14ac:dyDescent="0.25">
      <c r="A43" s="300"/>
      <c r="B43" s="300"/>
      <c r="C43" s="193"/>
      <c r="D43" s="193"/>
      <c r="E43" s="193"/>
      <c r="F43" s="185"/>
      <c r="G43" s="185"/>
      <c r="H43" s="226"/>
      <c r="I43" s="226"/>
    </row>
    <row r="44" spans="1:12" x14ac:dyDescent="0.25">
      <c r="A44" s="228"/>
      <c r="B44" s="228"/>
      <c r="C44" s="228"/>
      <c r="D44" s="228"/>
      <c r="E44" s="228"/>
      <c r="F44" s="228"/>
      <c r="G44" s="228"/>
      <c r="H44" s="228"/>
      <c r="I44" s="228"/>
    </row>
    <row r="45" spans="1:12" x14ac:dyDescent="0.25">
      <c r="A45" s="64"/>
      <c r="B45" s="64"/>
      <c r="C45" s="64"/>
      <c r="D45" s="64"/>
      <c r="E45" s="64"/>
      <c r="F45" s="64"/>
      <c r="G45" s="64"/>
      <c r="H45" s="64"/>
      <c r="I45" s="64"/>
    </row>
    <row r="46" spans="1:12" x14ac:dyDescent="0.25">
      <c r="A46" s="27"/>
      <c r="B46" s="27"/>
      <c r="C46" s="28"/>
      <c r="D46" s="28"/>
      <c r="E46" s="28"/>
      <c r="F46" s="28"/>
      <c r="G46" s="28"/>
      <c r="H46" s="28"/>
      <c r="I46" s="28"/>
    </row>
    <row r="47" spans="1:12" ht="20.25" x14ac:dyDescent="0.3">
      <c r="A47" s="450" t="s">
        <v>37</v>
      </c>
      <c r="B47" s="450"/>
      <c r="C47" s="450"/>
      <c r="D47" s="450"/>
      <c r="E47" s="450"/>
      <c r="F47" s="450"/>
      <c r="G47" s="450"/>
      <c r="H47" s="450"/>
      <c r="I47" s="450"/>
    </row>
    <row r="48" spans="1:12" x14ac:dyDescent="0.25">
      <c r="A48" s="27"/>
      <c r="B48" s="27"/>
      <c r="C48" s="28"/>
      <c r="D48" s="28"/>
      <c r="E48" s="28"/>
      <c r="F48" s="28"/>
      <c r="G48" s="28"/>
      <c r="H48" s="28"/>
      <c r="I48" s="28"/>
    </row>
    <row r="49" spans="1:9" x14ac:dyDescent="0.25">
      <c r="A49" s="27"/>
      <c r="B49" s="27"/>
      <c r="C49" s="28"/>
      <c r="D49" s="28"/>
      <c r="E49" s="28"/>
      <c r="F49" s="28"/>
      <c r="G49" s="28"/>
      <c r="H49" s="28"/>
      <c r="I49" s="28"/>
    </row>
    <row r="50" spans="1:9" ht="15.75" x14ac:dyDescent="0.25">
      <c r="A50" s="443" t="s">
        <v>0</v>
      </c>
      <c r="B50" s="443"/>
      <c r="C50" s="444"/>
      <c r="D50" s="451"/>
      <c r="E50" s="451"/>
      <c r="F50" s="451"/>
      <c r="G50" s="451"/>
      <c r="H50" s="451"/>
      <c r="I50" s="451"/>
    </row>
    <row r="51" spans="1:9" ht="15.75" x14ac:dyDescent="0.25">
      <c r="A51" s="443" t="s">
        <v>1</v>
      </c>
      <c r="B51" s="443"/>
      <c r="C51" s="444"/>
      <c r="D51" s="445"/>
      <c r="E51" s="445"/>
      <c r="F51" s="445"/>
      <c r="G51" s="445"/>
      <c r="H51" s="445"/>
      <c r="I51" s="445"/>
    </row>
    <row r="52" spans="1:9" ht="15.75" x14ac:dyDescent="0.25">
      <c r="A52" s="443" t="s">
        <v>145</v>
      </c>
      <c r="B52" s="443"/>
      <c r="C52" s="444"/>
      <c r="D52" s="445"/>
      <c r="E52" s="445"/>
      <c r="F52" s="445"/>
      <c r="G52" s="445"/>
      <c r="H52" s="445"/>
      <c r="I52" s="445"/>
    </row>
    <row r="54" spans="1:9" ht="15.75" x14ac:dyDescent="0.25">
      <c r="A54" s="446" t="s">
        <v>2</v>
      </c>
      <c r="B54" s="446"/>
      <c r="C54" s="446"/>
      <c r="D54" s="446"/>
      <c r="E54" s="447"/>
      <c r="F54" s="447"/>
      <c r="G54" s="447"/>
      <c r="H54" s="447"/>
      <c r="I54" s="447"/>
    </row>
    <row r="55" spans="1:9" ht="15.75" x14ac:dyDescent="0.25">
      <c r="A55" s="446" t="s">
        <v>146</v>
      </c>
      <c r="B55" s="446"/>
      <c r="C55" s="446"/>
      <c r="D55" s="446"/>
      <c r="E55" s="447"/>
      <c r="F55" s="447"/>
      <c r="G55" s="447"/>
      <c r="H55" s="447"/>
      <c r="I55" s="447"/>
    </row>
    <row r="57" spans="1:9" ht="15.75" x14ac:dyDescent="0.25">
      <c r="A57" s="429" t="s">
        <v>100</v>
      </c>
      <c r="B57" s="429"/>
      <c r="C57" s="429"/>
      <c r="D57" s="429"/>
      <c r="E57" s="429"/>
      <c r="F57" s="429"/>
      <c r="G57" s="429"/>
      <c r="H57" s="429"/>
      <c r="I57" s="429"/>
    </row>
    <row r="59" spans="1:9" x14ac:dyDescent="0.25">
      <c r="A59" s="440" t="s">
        <v>147</v>
      </c>
      <c r="B59" s="440" t="s">
        <v>148</v>
      </c>
      <c r="C59" s="440"/>
      <c r="D59" s="440"/>
      <c r="E59" s="440"/>
      <c r="F59" s="441" t="s">
        <v>156</v>
      </c>
      <c r="G59" s="179"/>
      <c r="H59" s="440" t="s">
        <v>32</v>
      </c>
      <c r="I59" s="440" t="s">
        <v>150</v>
      </c>
    </row>
    <row r="60" spans="1:9" ht="15.75" customHeight="1" x14ac:dyDescent="0.25">
      <c r="A60" s="440"/>
      <c r="B60" s="440"/>
      <c r="C60" s="440"/>
      <c r="D60" s="440"/>
      <c r="E60" s="440"/>
      <c r="F60" s="442"/>
      <c r="G60" s="180"/>
      <c r="H60" s="440"/>
      <c r="I60" s="440"/>
    </row>
    <row r="61" spans="1:9" ht="15.75" x14ac:dyDescent="0.25">
      <c r="A61" s="30" t="s">
        <v>13</v>
      </c>
      <c r="B61" s="435"/>
      <c r="C61" s="435"/>
      <c r="D61" s="435"/>
      <c r="E61" s="435"/>
      <c r="F61" s="31"/>
      <c r="G61" s="31"/>
      <c r="H61" s="32"/>
      <c r="I61" s="32"/>
    </row>
    <row r="62" spans="1:9" ht="15.75" x14ac:dyDescent="0.25">
      <c r="A62" s="30" t="s">
        <v>14</v>
      </c>
      <c r="B62" s="435"/>
      <c r="C62" s="435"/>
      <c r="D62" s="435"/>
      <c r="E62" s="435"/>
      <c r="F62" s="31"/>
      <c r="G62" s="31"/>
      <c r="H62" s="32"/>
      <c r="I62" s="32"/>
    </row>
    <row r="63" spans="1:9" ht="15.75" x14ac:dyDescent="0.25">
      <c r="A63" s="30" t="s">
        <v>15</v>
      </c>
      <c r="B63" s="435"/>
      <c r="C63" s="435"/>
      <c r="D63" s="435"/>
      <c r="E63" s="435"/>
      <c r="F63" s="31"/>
      <c r="G63" s="31"/>
      <c r="H63" s="32"/>
      <c r="I63" s="32"/>
    </row>
    <row r="64" spans="1:9" x14ac:dyDescent="0.25">
      <c r="A64" s="436" t="s">
        <v>151</v>
      </c>
      <c r="B64" s="437"/>
      <c r="C64" s="437"/>
      <c r="D64" s="437"/>
      <c r="E64" s="438"/>
      <c r="F64" s="206">
        <f>SUM(F61:F63)/3</f>
        <v>0</v>
      </c>
      <c r="G64" s="212"/>
      <c r="H64" s="178"/>
      <c r="I64" s="10"/>
    </row>
    <row r="65" spans="1:9" x14ac:dyDescent="0.25">
      <c r="A65" s="33"/>
    </row>
    <row r="66" spans="1:9" x14ac:dyDescent="0.25">
      <c r="A66" s="436" t="s">
        <v>9</v>
      </c>
      <c r="B66" s="437"/>
      <c r="C66" s="439"/>
      <c r="D66" s="439"/>
      <c r="E66" s="439"/>
      <c r="F66" s="439"/>
      <c r="G66" s="439"/>
      <c r="H66" s="439"/>
      <c r="I66" s="439"/>
    </row>
    <row r="67" spans="1:9" x14ac:dyDescent="0.25">
      <c r="A67" s="208"/>
      <c r="B67" s="208"/>
      <c r="C67" s="178"/>
      <c r="D67" s="178"/>
      <c r="E67" s="178"/>
      <c r="F67" s="178"/>
      <c r="G67" s="178"/>
      <c r="H67" s="178"/>
      <c r="I67" s="178"/>
    </row>
    <row r="68" spans="1:9" ht="15.75" x14ac:dyDescent="0.25">
      <c r="A68" s="429" t="s">
        <v>16</v>
      </c>
      <c r="B68" s="429"/>
      <c r="C68" s="429"/>
      <c r="D68" s="429"/>
      <c r="E68" s="429"/>
      <c r="F68" s="429"/>
      <c r="G68" s="429"/>
      <c r="H68" s="429"/>
      <c r="I68" s="429"/>
    </row>
    <row r="69" spans="1:9" ht="15.75" x14ac:dyDescent="0.25">
      <c r="A69" s="177"/>
      <c r="B69" s="177"/>
      <c r="C69" s="177"/>
      <c r="D69" s="177"/>
      <c r="E69" s="177"/>
      <c r="F69" s="177"/>
      <c r="G69" s="177"/>
      <c r="H69" s="177"/>
      <c r="I69" s="177"/>
    </row>
    <row r="70" spans="1:9" ht="33" customHeight="1" x14ac:dyDescent="0.25">
      <c r="A70" s="430" t="s">
        <v>152</v>
      </c>
      <c r="B70" s="431"/>
      <c r="C70" s="432">
        <f>F64</f>
        <v>0</v>
      </c>
      <c r="D70" s="432"/>
      <c r="E70" s="432"/>
      <c r="F70" s="432"/>
      <c r="G70" s="432"/>
      <c r="H70" s="432"/>
      <c r="I70" s="432"/>
    </row>
    <row r="73" spans="1:9" x14ac:dyDescent="0.25">
      <c r="F73" s="25"/>
      <c r="G73" s="25"/>
      <c r="H73" s="210"/>
      <c r="I73" s="210"/>
    </row>
    <row r="74" spans="1:9" x14ac:dyDescent="0.25">
      <c r="A74" s="26" t="s">
        <v>153</v>
      </c>
      <c r="B74" s="26"/>
      <c r="C74" s="26"/>
      <c r="D74" s="26"/>
      <c r="E74" s="26"/>
      <c r="H74" s="433" t="s">
        <v>41</v>
      </c>
      <c r="I74" s="433"/>
    </row>
    <row r="75" spans="1:9" x14ac:dyDescent="0.25">
      <c r="A75" s="35"/>
      <c r="B75" s="35"/>
      <c r="C75" s="35"/>
      <c r="D75" s="35"/>
      <c r="E75" s="35"/>
      <c r="F75" s="35"/>
      <c r="G75" s="35"/>
      <c r="H75" s="35"/>
      <c r="I75" s="35"/>
    </row>
    <row r="77" spans="1:9" x14ac:dyDescent="0.25">
      <c r="A77" s="434" t="s">
        <v>40</v>
      </c>
      <c r="B77" s="434"/>
      <c r="C77" s="26"/>
      <c r="D77" s="26"/>
      <c r="E77" s="26"/>
      <c r="H77" s="176"/>
      <c r="I77" s="176"/>
    </row>
    <row r="78" spans="1:9" ht="143.25" customHeight="1" x14ac:dyDescent="0.25">
      <c r="A78" s="427" t="s">
        <v>157</v>
      </c>
      <c r="B78" s="427"/>
      <c r="C78" s="427"/>
      <c r="D78" s="427"/>
      <c r="E78" s="427"/>
      <c r="F78" s="427"/>
      <c r="G78" s="427"/>
      <c r="H78" s="427"/>
      <c r="I78" s="427"/>
    </row>
    <row r="79" spans="1:9" ht="81.75" customHeight="1" x14ac:dyDescent="0.25">
      <c r="A79" s="427" t="s">
        <v>155</v>
      </c>
      <c r="B79" s="428"/>
      <c r="C79" s="428"/>
      <c r="D79" s="428"/>
      <c r="E79" s="428"/>
      <c r="F79" s="428"/>
      <c r="G79" s="428"/>
      <c r="H79" s="428"/>
      <c r="I79" s="428"/>
    </row>
    <row r="80" spans="1:9" x14ac:dyDescent="0.25">
      <c r="A80" s="211"/>
      <c r="B80" s="211"/>
      <c r="C80" s="26"/>
      <c r="D80" s="26"/>
      <c r="E80" s="26"/>
      <c r="H80" s="176"/>
      <c r="I80" s="176"/>
    </row>
  </sheetData>
  <mergeCells count="62">
    <mergeCell ref="A2:I2"/>
    <mergeCell ref="A11:I11"/>
    <mergeCell ref="A14:B14"/>
    <mergeCell ref="C14:I14"/>
    <mergeCell ref="A15:B15"/>
    <mergeCell ref="C15:I15"/>
    <mergeCell ref="A16:B16"/>
    <mergeCell ref="C16:I16"/>
    <mergeCell ref="A18:D18"/>
    <mergeCell ref="E18:I18"/>
    <mergeCell ref="A19:D19"/>
    <mergeCell ref="E19:I19"/>
    <mergeCell ref="A21:I21"/>
    <mergeCell ref="A23:A24"/>
    <mergeCell ref="B23:E24"/>
    <mergeCell ref="F23:F24"/>
    <mergeCell ref="H23:H24"/>
    <mergeCell ref="I23:I24"/>
    <mergeCell ref="G23:G24"/>
    <mergeCell ref="A41:I41"/>
    <mergeCell ref="B25:E25"/>
    <mergeCell ref="B26:E26"/>
    <mergeCell ref="B27:E27"/>
    <mergeCell ref="A28:E28"/>
    <mergeCell ref="A30:B30"/>
    <mergeCell ref="C30:I30"/>
    <mergeCell ref="A32:I32"/>
    <mergeCell ref="A34:B34"/>
    <mergeCell ref="C34:I34"/>
    <mergeCell ref="H38:I38"/>
    <mergeCell ref="A40:B40"/>
    <mergeCell ref="A42:I42"/>
    <mergeCell ref="A47:I47"/>
    <mergeCell ref="A50:B50"/>
    <mergeCell ref="C50:I50"/>
    <mergeCell ref="A51:B51"/>
    <mergeCell ref="C51:I51"/>
    <mergeCell ref="A52:B52"/>
    <mergeCell ref="C52:I52"/>
    <mergeCell ref="A54:D54"/>
    <mergeCell ref="E54:I54"/>
    <mergeCell ref="A55:D55"/>
    <mergeCell ref="E55:I55"/>
    <mergeCell ref="A57:I57"/>
    <mergeCell ref="A59:A60"/>
    <mergeCell ref="B59:E60"/>
    <mergeCell ref="F59:F60"/>
    <mergeCell ref="H59:H60"/>
    <mergeCell ref="I59:I60"/>
    <mergeCell ref="B61:E61"/>
    <mergeCell ref="B62:E62"/>
    <mergeCell ref="B63:E63"/>
    <mergeCell ref="A64:E64"/>
    <mergeCell ref="A66:B66"/>
    <mergeCell ref="C66:I66"/>
    <mergeCell ref="A79:I79"/>
    <mergeCell ref="A68:I68"/>
    <mergeCell ref="A70:B70"/>
    <mergeCell ref="C70:I70"/>
    <mergeCell ref="H74:I74"/>
    <mergeCell ref="A77:B77"/>
    <mergeCell ref="A78:I78"/>
  </mergeCells>
  <dataValidations count="1">
    <dataValidation type="list" allowBlank="1" showInputMessage="1" showErrorMessage="1" sqref="H61:H63">
      <formula1>$K$25:$K$27</formula1>
    </dataValidation>
  </dataValidations>
  <pageMargins left="0.7" right="0.7" top="0.75" bottom="0.75" header="0.3" footer="0.3"/>
  <pageSetup paperSize="9" scale="5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Číselníky!$B$31:$B$33</xm:f>
          </x14:formula1>
          <xm:sqref>H25:H27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40"/>
  <sheetViews>
    <sheetView view="pageBreakPreview" zoomScale="80" zoomScaleNormal="90" zoomScaleSheetLayoutView="80" workbookViewId="0">
      <selection activeCell="E31" sqref="E31"/>
    </sheetView>
  </sheetViews>
  <sheetFormatPr defaultColWidth="17.5703125" defaultRowHeight="15" x14ac:dyDescent="0.25"/>
  <cols>
    <col min="1" max="1" width="57" style="183" customWidth="1"/>
    <col min="2" max="3" width="12.42578125" style="183" customWidth="1"/>
    <col min="4" max="6" width="16.140625" style="183" customWidth="1"/>
    <col min="7" max="7" width="32.140625" style="183" customWidth="1"/>
    <col min="8" max="8" width="35.140625" style="183" customWidth="1"/>
    <col min="9" max="9" width="33.5703125" style="183" customWidth="1"/>
    <col min="10" max="10" width="36.140625" style="183" customWidth="1"/>
    <col min="11" max="11" width="22" style="183" customWidth="1"/>
    <col min="12" max="26" width="17.5703125" style="183" customWidth="1"/>
    <col min="27" max="27" width="11.42578125" style="183" customWidth="1"/>
    <col min="28" max="16384" width="17.5703125" style="183"/>
  </cols>
  <sheetData>
    <row r="1" spans="1:14" ht="14.45" x14ac:dyDescent="0.3">
      <c r="A1" s="181"/>
      <c r="B1" s="181"/>
      <c r="C1" s="181"/>
      <c r="D1" s="181"/>
      <c r="E1" s="181"/>
      <c r="F1" s="181"/>
      <c r="G1" s="181"/>
      <c r="H1" s="181"/>
      <c r="I1" s="182"/>
    </row>
    <row r="2" spans="1:14" ht="14.45" x14ac:dyDescent="0.3">
      <c r="A2" s="181"/>
      <c r="B2" s="181"/>
      <c r="C2" s="181"/>
      <c r="D2" s="181"/>
      <c r="E2" s="181"/>
      <c r="F2" s="181"/>
      <c r="G2" s="181"/>
      <c r="H2" s="181"/>
      <c r="I2" s="182"/>
    </row>
    <row r="3" spans="1:14" s="205" customFormat="1" ht="25.5" customHeight="1" x14ac:dyDescent="0.25">
      <c r="A3" s="472" t="s">
        <v>86</v>
      </c>
      <c r="B3" s="473"/>
      <c r="C3" s="473"/>
      <c r="D3" s="473"/>
      <c r="E3" s="473"/>
      <c r="F3" s="473"/>
      <c r="G3" s="473"/>
      <c r="H3" s="473"/>
      <c r="I3" s="473"/>
      <c r="J3" s="473"/>
    </row>
    <row r="4" spans="1:14" s="205" customFormat="1" ht="54.75" customHeight="1" x14ac:dyDescent="0.25">
      <c r="A4" s="474" t="s">
        <v>223</v>
      </c>
      <c r="B4" s="474"/>
      <c r="C4" s="474"/>
      <c r="D4" s="474"/>
      <c r="E4" s="474"/>
      <c r="F4" s="474"/>
      <c r="G4" s="474"/>
      <c r="H4" s="474"/>
      <c r="I4" s="474"/>
      <c r="J4" s="474"/>
    </row>
    <row r="5" spans="1:14" ht="21.6" thickBot="1" x14ac:dyDescent="0.45">
      <c r="A5" s="181"/>
      <c r="B5" s="184"/>
      <c r="C5" s="184"/>
      <c r="D5" s="184"/>
      <c r="E5" s="184"/>
      <c r="F5" s="184"/>
      <c r="G5" s="184"/>
      <c r="H5" s="184"/>
      <c r="I5" s="182"/>
    </row>
    <row r="6" spans="1:14" s="205" customFormat="1" x14ac:dyDescent="0.25">
      <c r="A6" s="116" t="s">
        <v>0</v>
      </c>
      <c r="B6" s="475"/>
      <c r="C6" s="475"/>
      <c r="D6" s="475"/>
      <c r="E6" s="475"/>
      <c r="F6" s="475"/>
      <c r="G6" s="475"/>
      <c r="H6" s="475"/>
      <c r="I6" s="475"/>
      <c r="J6" s="476"/>
    </row>
    <row r="7" spans="1:14" s="205" customFormat="1" x14ac:dyDescent="0.25">
      <c r="A7" s="117" t="s">
        <v>1</v>
      </c>
      <c r="B7" s="477"/>
      <c r="C7" s="477"/>
      <c r="D7" s="477"/>
      <c r="E7" s="477"/>
      <c r="F7" s="477"/>
      <c r="G7" s="477"/>
      <c r="H7" s="477"/>
      <c r="I7" s="477"/>
      <c r="J7" s="478"/>
    </row>
    <row r="8" spans="1:14" thickBot="1" x14ac:dyDescent="0.35">
      <c r="A8" s="185"/>
      <c r="B8" s="186"/>
      <c r="C8" s="187"/>
      <c r="D8" s="187"/>
      <c r="E8" s="187"/>
      <c r="F8" s="187"/>
      <c r="G8" s="188"/>
      <c r="H8" s="188"/>
      <c r="I8" s="182"/>
    </row>
    <row r="9" spans="1:14" s="205" customFormat="1" ht="30" customHeight="1" thickBot="1" x14ac:dyDescent="0.3">
      <c r="A9" s="246" t="s">
        <v>87</v>
      </c>
      <c r="B9" s="247"/>
      <c r="C9" s="247"/>
      <c r="D9" s="247"/>
      <c r="E9" s="247"/>
      <c r="F9" s="247"/>
      <c r="G9" s="247"/>
      <c r="H9" s="247"/>
      <c r="I9" s="247"/>
      <c r="J9" s="248"/>
    </row>
    <row r="10" spans="1:14" s="205" customFormat="1" ht="25.5" x14ac:dyDescent="0.25">
      <c r="A10" s="49" t="s">
        <v>2</v>
      </c>
      <c r="B10" s="47" t="s">
        <v>3</v>
      </c>
      <c r="C10" s="47" t="s">
        <v>4</v>
      </c>
      <c r="D10" s="47" t="s">
        <v>28</v>
      </c>
      <c r="E10" s="47" t="s">
        <v>25</v>
      </c>
      <c r="F10" s="204" t="s">
        <v>44</v>
      </c>
      <c r="G10" s="174" t="s">
        <v>124</v>
      </c>
      <c r="H10" s="174" t="s">
        <v>204</v>
      </c>
      <c r="I10" s="174" t="s">
        <v>33</v>
      </c>
      <c r="J10" s="174" t="s">
        <v>125</v>
      </c>
    </row>
    <row r="11" spans="1:14" s="205" customFormat="1" x14ac:dyDescent="0.25">
      <c r="A11" s="7" t="s">
        <v>127</v>
      </c>
      <c r="B11" s="40"/>
      <c r="C11" s="4"/>
      <c r="D11" s="83"/>
      <c r="E11" s="85">
        <f>ROUND(C11*D11,2)</f>
        <v>0</v>
      </c>
      <c r="F11" s="173">
        <f>ROUND(E11*20/100+E11,2)</f>
        <v>0</v>
      </c>
      <c r="G11" s="340"/>
      <c r="H11" s="340"/>
      <c r="I11" s="229"/>
      <c r="J11" s="213"/>
    </row>
    <row r="12" spans="1:14" s="205" customFormat="1" x14ac:dyDescent="0.25">
      <c r="A12" s="7" t="s">
        <v>128</v>
      </c>
      <c r="B12" s="40"/>
      <c r="C12" s="4"/>
      <c r="D12" s="83"/>
      <c r="E12" s="85">
        <f t="shared" ref="E12:E20" si="0">ROUND(C12*D12,2)</f>
        <v>0</v>
      </c>
      <c r="F12" s="173">
        <f t="shared" ref="F12:F20" si="1">ROUND(E12*20/100+E12,2)</f>
        <v>0</v>
      </c>
      <c r="G12" s="340"/>
      <c r="H12" s="340"/>
      <c r="I12" s="229"/>
      <c r="J12" s="213"/>
    </row>
    <row r="13" spans="1:14" s="205" customFormat="1" x14ac:dyDescent="0.25">
      <c r="A13" s="7" t="s">
        <v>129</v>
      </c>
      <c r="B13" s="40"/>
      <c r="C13" s="4"/>
      <c r="D13" s="83"/>
      <c r="E13" s="85">
        <f t="shared" si="0"/>
        <v>0</v>
      </c>
      <c r="F13" s="173">
        <f t="shared" si="1"/>
        <v>0</v>
      </c>
      <c r="G13" s="340"/>
      <c r="H13" s="340"/>
      <c r="I13" s="229"/>
      <c r="J13" s="213"/>
    </row>
    <row r="14" spans="1:14" s="205" customFormat="1" x14ac:dyDescent="0.25">
      <c r="A14" s="7" t="s">
        <v>205</v>
      </c>
      <c r="B14" s="40"/>
      <c r="C14" s="4"/>
      <c r="D14" s="83"/>
      <c r="E14" s="85">
        <f t="shared" si="0"/>
        <v>0</v>
      </c>
      <c r="F14" s="173">
        <f t="shared" si="1"/>
        <v>0</v>
      </c>
      <c r="G14" s="340"/>
      <c r="H14" s="340"/>
      <c r="I14" s="229"/>
      <c r="J14" s="213"/>
    </row>
    <row r="15" spans="1:14" s="205" customFormat="1" x14ac:dyDescent="0.25">
      <c r="A15" s="7" t="s">
        <v>206</v>
      </c>
      <c r="B15" s="40"/>
      <c r="C15" s="4"/>
      <c r="D15" s="83"/>
      <c r="E15" s="85">
        <f t="shared" si="0"/>
        <v>0</v>
      </c>
      <c r="F15" s="173">
        <f t="shared" si="1"/>
        <v>0</v>
      </c>
      <c r="G15" s="340"/>
      <c r="H15" s="340"/>
      <c r="I15" s="229"/>
      <c r="J15" s="213"/>
    </row>
    <row r="16" spans="1:14" s="205" customFormat="1" x14ac:dyDescent="0.25">
      <c r="A16" s="7" t="s">
        <v>216</v>
      </c>
      <c r="B16" s="40"/>
      <c r="C16" s="4"/>
      <c r="D16" s="83"/>
      <c r="E16" s="85">
        <f t="shared" si="0"/>
        <v>0</v>
      </c>
      <c r="F16" s="173">
        <f t="shared" si="1"/>
        <v>0</v>
      </c>
      <c r="G16" s="340"/>
      <c r="H16" s="340"/>
      <c r="I16" s="229"/>
      <c r="J16" s="213"/>
      <c r="L16" s="388"/>
      <c r="M16" s="388"/>
      <c r="N16" s="388"/>
    </row>
    <row r="17" spans="1:14" s="205" customFormat="1" x14ac:dyDescent="0.25">
      <c r="A17" s="7" t="s">
        <v>217</v>
      </c>
      <c r="B17" s="40"/>
      <c r="C17" s="4"/>
      <c r="D17" s="83"/>
      <c r="E17" s="85">
        <f t="shared" si="0"/>
        <v>0</v>
      </c>
      <c r="F17" s="173">
        <f t="shared" si="1"/>
        <v>0</v>
      </c>
      <c r="G17" s="340"/>
      <c r="H17" s="340"/>
      <c r="I17" s="229"/>
      <c r="J17" s="213"/>
      <c r="L17" s="235"/>
      <c r="M17" s="388"/>
      <c r="N17" s="388"/>
    </row>
    <row r="18" spans="1:14" s="205" customFormat="1" x14ac:dyDescent="0.25">
      <c r="A18" s="7" t="s">
        <v>218</v>
      </c>
      <c r="B18" s="41"/>
      <c r="C18" s="4"/>
      <c r="D18" s="83"/>
      <c r="E18" s="85">
        <f t="shared" si="0"/>
        <v>0</v>
      </c>
      <c r="F18" s="173">
        <f t="shared" si="1"/>
        <v>0</v>
      </c>
      <c r="G18" s="340"/>
      <c r="H18" s="340"/>
      <c r="I18" s="229"/>
      <c r="J18" s="213"/>
      <c r="L18" s="388"/>
      <c r="M18" s="388"/>
      <c r="N18" s="388"/>
    </row>
    <row r="19" spans="1:14" s="205" customFormat="1" x14ac:dyDescent="0.25">
      <c r="A19" s="7"/>
      <c r="B19" s="207"/>
      <c r="C19" s="4"/>
      <c r="D19" s="83"/>
      <c r="E19" s="85">
        <f t="shared" si="0"/>
        <v>0</v>
      </c>
      <c r="F19" s="173">
        <f t="shared" si="1"/>
        <v>0</v>
      </c>
      <c r="G19" s="340"/>
      <c r="H19" s="340"/>
      <c r="I19" s="229"/>
      <c r="J19" s="213"/>
      <c r="L19" s="388"/>
      <c r="M19" s="388"/>
      <c r="N19" s="388"/>
    </row>
    <row r="20" spans="1:14" s="205" customFormat="1" ht="15.75" thickBot="1" x14ac:dyDescent="0.3">
      <c r="A20" s="133"/>
      <c r="B20" s="138"/>
      <c r="C20" s="62"/>
      <c r="D20" s="84"/>
      <c r="E20" s="85">
        <f t="shared" si="0"/>
        <v>0</v>
      </c>
      <c r="F20" s="173">
        <f t="shared" si="1"/>
        <v>0</v>
      </c>
      <c r="G20" s="340"/>
      <c r="H20" s="340"/>
      <c r="I20" s="229"/>
      <c r="J20" s="213"/>
      <c r="L20" s="388"/>
      <c r="M20" s="237"/>
      <c r="N20" s="388"/>
    </row>
    <row r="21" spans="1:14" s="205" customFormat="1" ht="16.5" customHeight="1" x14ac:dyDescent="0.25">
      <c r="A21" s="482" t="s">
        <v>27</v>
      </c>
      <c r="B21" s="483"/>
      <c r="C21" s="483"/>
      <c r="D21" s="484"/>
      <c r="E21" s="259">
        <f>SUM(E11:E20)</f>
        <v>0</v>
      </c>
      <c r="F21" s="259">
        <f>SUM(F11:F20)</f>
        <v>0</v>
      </c>
      <c r="G21" s="189"/>
      <c r="H21" s="189"/>
      <c r="I21" s="189"/>
      <c r="J21" s="189"/>
      <c r="L21" s="388"/>
      <c r="M21" s="237"/>
      <c r="N21" s="388"/>
    </row>
    <row r="22" spans="1:14" s="216" customFormat="1" x14ac:dyDescent="0.25">
      <c r="A22" s="479" t="s">
        <v>207</v>
      </c>
      <c r="B22" s="480"/>
      <c r="C22" s="480"/>
      <c r="D22" s="481"/>
      <c r="E22" s="262">
        <f>SUMIFS(E11:E20,G11:G20,"1. Rekonštrukcia a modernizácia stavebných objektov v oblasti priemyslu a služieb na to nadväzujúcich za účelom zníženia ich energetickej náročnosti")</f>
        <v>0</v>
      </c>
      <c r="F22" s="262">
        <f>SUMIFS(F11:F20,G11:G20,"1. Rekonštrukcia a modernizácia stavebných objektov v oblasti priemyslu a služieb na to nadväzujúcich za účelom zníženia ich energetickej náročnosti")</f>
        <v>0</v>
      </c>
      <c r="G22" s="189"/>
      <c r="H22" s="189"/>
      <c r="I22" s="189"/>
      <c r="J22" s="189"/>
      <c r="L22" s="388"/>
      <c r="M22" s="237"/>
      <c r="N22" s="388"/>
    </row>
    <row r="23" spans="1:14" s="216" customFormat="1" x14ac:dyDescent="0.25">
      <c r="A23" s="479" t="s">
        <v>208</v>
      </c>
      <c r="B23" s="480"/>
      <c r="C23" s="480"/>
      <c r="D23" s="481"/>
      <c r="E23" s="262">
        <f>SUMIFS(E11:E20,G11:G20,"2. Rekonštrukcia a modernizácia existujúcich energetických zariadení za účelom zvýšenia energetickej účinnosti  a zníženia emisií skleníkových plynov")</f>
        <v>0</v>
      </c>
      <c r="F23" s="262">
        <f>SUMIFS(F11:F20,G11:G20,"2. Rekonštrukcia a modernizácia existujúcich energetických zariadení za účelom zvýšenia energetickej účinnosti  a zníženia emisií skleníkových plynov")</f>
        <v>0</v>
      </c>
      <c r="G23" s="189"/>
      <c r="H23" s="189"/>
      <c r="I23" s="189"/>
      <c r="J23" s="189"/>
      <c r="L23" s="388"/>
      <c r="M23" s="237"/>
      <c r="N23" s="388"/>
    </row>
    <row r="24" spans="1:14" s="216" customFormat="1" x14ac:dyDescent="0.25">
      <c r="A24" s="479" t="s">
        <v>209</v>
      </c>
      <c r="B24" s="480"/>
      <c r="C24" s="480"/>
      <c r="D24" s="481"/>
      <c r="E24" s="262">
        <f>SUMIFS(E11:E20,G11:G20,"3. Rekonštrukcia a modernizácia systémov výroby a rozvodu stlačeného vzduchu")</f>
        <v>0</v>
      </c>
      <c r="F24" s="262">
        <f>SUMIFS(F11:F20,G11:G20,"3. Rekonštrukcia a modernizácia systémov výroby a rozvodu stlačeného vzduchu")</f>
        <v>0</v>
      </c>
      <c r="G24" s="189"/>
      <c r="H24" s="189"/>
      <c r="I24" s="189"/>
      <c r="J24" s="189"/>
      <c r="L24" s="388"/>
      <c r="M24" s="237"/>
      <c r="N24" s="388"/>
    </row>
    <row r="25" spans="1:14" s="216" customFormat="1" x14ac:dyDescent="0.25">
      <c r="A25" s="479" t="s">
        <v>210</v>
      </c>
      <c r="B25" s="480"/>
      <c r="C25" s="480"/>
      <c r="D25" s="481"/>
      <c r="E25" s="262">
        <f>SUMIFS(E11:E20,G11:G20,"4. Zavádzanie systémov merania a riadenia, vrátane energetických a environmentálnych manažérskych systémov, najmä EMAS, v oblasti výroby a spotreby energie za účelom zníženia spotreby energie a emisií skleníkových plynov")</f>
        <v>0</v>
      </c>
      <c r="F25" s="262">
        <f>SUMIFS(F11:F20,G11:G20,"4. Zavádzanie systémov merania a riadenia, vrátane energetických a environmentálnych manažérskych systémov, najmä EMAS, v oblasti výroby a spotreby energie za účelom zníženia spotreby energie a emisií skleníkových plynov")</f>
        <v>0</v>
      </c>
      <c r="G25" s="189"/>
      <c r="H25" s="189"/>
      <c r="I25" s="189"/>
      <c r="J25" s="189"/>
      <c r="L25" s="388"/>
      <c r="M25" s="237"/>
      <c r="N25" s="388"/>
    </row>
    <row r="26" spans="1:14" s="216" customFormat="1" x14ac:dyDescent="0.25">
      <c r="A26" s="479" t="s">
        <v>211</v>
      </c>
      <c r="B26" s="480"/>
      <c r="C26" s="480"/>
      <c r="D26" s="481"/>
      <c r="E26" s="262">
        <f>SUMIFS(E11:E20,G11:G20,"5. Výstavba, modernizácia a rekonštrukcia rozvodov energie, resp. rozvodov energetických médií")</f>
        <v>0</v>
      </c>
      <c r="F26" s="262">
        <f>SUMIFS(F11:F20,G11:G20,"5. Výstavba, modernizácia a rekonštrukcia rozvodov energie, resp. rozvodov energetických médií")</f>
        <v>0</v>
      </c>
      <c r="G26" s="189"/>
      <c r="H26" s="189"/>
      <c r="I26" s="189"/>
      <c r="J26" s="189"/>
      <c r="L26" s="388"/>
      <c r="M26" s="237"/>
      <c r="N26" s="388"/>
    </row>
    <row r="27" spans="1:14" s="216" customFormat="1" x14ac:dyDescent="0.25">
      <c r="A27" s="479" t="s">
        <v>212</v>
      </c>
      <c r="B27" s="480"/>
      <c r="C27" s="480"/>
      <c r="D27" s="481"/>
      <c r="E27" s="262">
        <f>SUMIFS(E11:E20,G11:G20,"6. Modernizácia a rekonštrukcia systémov vonkajšieho osvetlenia priemyselných areálov, ale len spolu s inými opatreniami na zníženie spotreby elektriny v podniku")</f>
        <v>0</v>
      </c>
      <c r="F27" s="262">
        <f>SUMIFS(F11:F20,G11:G20,"6. Modernizácia a rekonštrukcia systémov vonkajšieho osvetlenia priemyselných areálov, ale len spolu s inými opatreniami na zníženie spotreby elektriny v podniku")</f>
        <v>0</v>
      </c>
      <c r="G27" s="189"/>
      <c r="H27" s="189"/>
      <c r="I27" s="189"/>
      <c r="J27" s="189"/>
      <c r="L27" s="388"/>
      <c r="M27" s="237"/>
      <c r="N27" s="388"/>
    </row>
    <row r="28" spans="1:14" s="216" customFormat="1" x14ac:dyDescent="0.25">
      <c r="A28" s="479" t="s">
        <v>213</v>
      </c>
      <c r="B28" s="480"/>
      <c r="C28" s="480"/>
      <c r="D28" s="481"/>
      <c r="E28" s="262">
        <f>SUMIFS(E11:E20,G11:G20,"7. Iné opatrenia, ktoré prispievajú k znižovaniu spotreby primárnych energetických zdrojov")</f>
        <v>0</v>
      </c>
      <c r="F28" s="262">
        <f>SUMIFS(F11:F20,G11:G20,"7. Iné opatrenia, ktoré prispievajú k znižovaniu spotreby primárnych energetických zdrojov")</f>
        <v>0</v>
      </c>
      <c r="G28" s="189"/>
      <c r="H28" s="189"/>
      <c r="I28" s="189"/>
      <c r="J28" s="189"/>
      <c r="L28" s="388"/>
      <c r="M28" s="237"/>
      <c r="N28" s="388"/>
    </row>
    <row r="29" spans="1:14" x14ac:dyDescent="0.25">
      <c r="A29" s="479" t="s">
        <v>141</v>
      </c>
      <c r="B29" s="480"/>
      <c r="C29" s="480"/>
      <c r="D29" s="481"/>
      <c r="E29" s="262">
        <f>SUMIF($H$11:$H$20,"Schéma štátnej pomoci na opatrenia energetickej efektívnosti v podnikoch",$E$11:$E$20)</f>
        <v>0</v>
      </c>
      <c r="F29" s="262">
        <f>SUMIF($H$11:$H$20,"Schéma štátnej pomoci na opatrenia energetickej efektívnosti v podnikoch",$F$11:$F$20)</f>
        <v>0</v>
      </c>
      <c r="L29" s="388"/>
      <c r="M29" s="237"/>
      <c r="N29" s="203"/>
    </row>
    <row r="30" spans="1:14" x14ac:dyDescent="0.25">
      <c r="A30" s="479" t="s">
        <v>142</v>
      </c>
      <c r="B30" s="480"/>
      <c r="C30" s="480"/>
      <c r="D30" s="481"/>
      <c r="E30" s="262">
        <f>SUMIF($H$11:$H$20,"Schéma štátnej pomoci na podporu využívania obnoviteľných zdrojov energie",$E$11:$E$20)</f>
        <v>0</v>
      </c>
      <c r="F30" s="262">
        <f>SUMIF($H$11:$H$20,"Schéma štátnej pomoci na podporu využívania obnoviteľných zdrojov energie",$F$11:$F$20)</f>
        <v>0</v>
      </c>
      <c r="L30" s="388"/>
      <c r="M30" s="237"/>
      <c r="N30" s="203"/>
    </row>
    <row r="31" spans="1:14" x14ac:dyDescent="0.25">
      <c r="A31" s="479" t="s">
        <v>232</v>
      </c>
      <c r="B31" s="480"/>
      <c r="C31" s="480"/>
      <c r="D31" s="481"/>
      <c r="E31" s="262">
        <f>SUMIF($H$11:$H$20,"Schéma štátnej pomoci na podporu vysokoúčinnej kombinovanej výroby elektriny a tepla",$E$11:$E$20)</f>
        <v>0</v>
      </c>
      <c r="F31" s="262">
        <f>SUMIF($H$11:$H$20,"Schéma štátnej pomoci na podporu vysokoúčinnej kombinovanej výroby elektriny a tepla",$F$11:$F$20)</f>
        <v>0</v>
      </c>
      <c r="L31" s="395"/>
      <c r="M31" s="237"/>
      <c r="N31" s="203"/>
    </row>
    <row r="32" spans="1:14" x14ac:dyDescent="0.25">
      <c r="L32" s="388"/>
      <c r="M32" s="237"/>
      <c r="N32" s="203"/>
    </row>
    <row r="33" spans="1:14" x14ac:dyDescent="0.25">
      <c r="A33" s="193" t="s">
        <v>143</v>
      </c>
      <c r="B33" s="193"/>
      <c r="C33" s="191"/>
      <c r="D33" s="191"/>
      <c r="E33" s="191"/>
      <c r="F33" s="191"/>
      <c r="G33" s="230"/>
      <c r="H33" s="230"/>
      <c r="I33" s="470"/>
      <c r="J33" s="470"/>
      <c r="L33" s="388"/>
      <c r="M33" s="237"/>
      <c r="N33" s="203"/>
    </row>
    <row r="34" spans="1:14" x14ac:dyDescent="0.25">
      <c r="A34" s="189"/>
      <c r="B34" s="190"/>
      <c r="C34" s="191"/>
      <c r="D34" s="191"/>
      <c r="E34" s="191"/>
      <c r="F34" s="191"/>
      <c r="G34" s="192"/>
      <c r="H34" s="192"/>
      <c r="I34" s="471" t="s">
        <v>159</v>
      </c>
      <c r="J34" s="471"/>
      <c r="L34" s="388"/>
      <c r="M34" s="388"/>
      <c r="N34" s="203"/>
    </row>
    <row r="35" spans="1:14" x14ac:dyDescent="0.25">
      <c r="A35" s="189"/>
      <c r="B35" s="190"/>
      <c r="C35" s="191"/>
      <c r="D35" s="191"/>
      <c r="E35" s="191"/>
      <c r="F35" s="191"/>
      <c r="G35" s="189"/>
      <c r="H35" s="189"/>
      <c r="I35" s="185"/>
      <c r="L35" s="388"/>
      <c r="M35" s="388"/>
      <c r="N35" s="203"/>
    </row>
    <row r="36" spans="1:14" x14ac:dyDescent="0.25">
      <c r="A36" s="485" t="s">
        <v>40</v>
      </c>
      <c r="B36" s="485"/>
      <c r="C36" s="485"/>
      <c r="D36" s="485"/>
      <c r="E36" s="485"/>
      <c r="F36" s="485"/>
      <c r="G36" s="215"/>
      <c r="H36" s="356"/>
      <c r="I36" s="194"/>
      <c r="L36" s="388"/>
      <c r="M36" s="388"/>
      <c r="N36" s="203"/>
    </row>
    <row r="37" spans="1:14" s="205" customFormat="1" ht="19.5" customHeight="1" x14ac:dyDescent="0.3">
      <c r="A37" s="410" t="s">
        <v>120</v>
      </c>
      <c r="B37" s="410"/>
      <c r="C37" s="410"/>
      <c r="D37" s="410"/>
      <c r="E37" s="410"/>
      <c r="F37" s="410"/>
      <c r="G37" s="410"/>
      <c r="H37" s="410"/>
      <c r="I37" s="410"/>
      <c r="J37" s="410"/>
      <c r="L37" s="388"/>
      <c r="M37" s="388"/>
      <c r="N37" s="388"/>
    </row>
    <row r="38" spans="1:14" s="205" customFormat="1" ht="35.25" customHeight="1" x14ac:dyDescent="0.3">
      <c r="A38" s="468" t="s">
        <v>121</v>
      </c>
      <c r="B38" s="468"/>
      <c r="C38" s="468"/>
      <c r="D38" s="468"/>
      <c r="E38" s="468"/>
      <c r="F38" s="468"/>
      <c r="G38" s="468"/>
      <c r="H38" s="468"/>
      <c r="I38" s="468"/>
      <c r="J38" s="468"/>
      <c r="L38" s="388"/>
      <c r="M38" s="388"/>
      <c r="N38" s="388"/>
    </row>
    <row r="39" spans="1:14" s="205" customFormat="1" ht="35.25" customHeight="1" x14ac:dyDescent="0.3">
      <c r="A39" s="468" t="s">
        <v>122</v>
      </c>
      <c r="B39" s="468"/>
      <c r="C39" s="468"/>
      <c r="D39" s="468"/>
      <c r="E39" s="468"/>
      <c r="F39" s="468"/>
      <c r="G39" s="468"/>
      <c r="H39" s="468"/>
      <c r="I39" s="468"/>
      <c r="J39" s="468"/>
    </row>
    <row r="40" spans="1:14" x14ac:dyDescent="0.25">
      <c r="A40" s="469"/>
      <c r="B40" s="469"/>
      <c r="C40" s="469"/>
      <c r="D40" s="469"/>
      <c r="E40" s="469"/>
      <c r="F40" s="469"/>
      <c r="G40" s="469"/>
      <c r="H40" s="469"/>
      <c r="I40" s="469"/>
    </row>
  </sheetData>
  <protectedRanges>
    <protectedRange sqref="I11:I20" name="Rozsah4_1_1"/>
    <protectedRange sqref="C11:D13 C14:C18 D14:D19" name="Rozsah2_1_1_1"/>
    <protectedRange sqref="B11:B18" name="Rozsah1_1_1_1"/>
  </protectedRanges>
  <mergeCells count="22">
    <mergeCell ref="A29:D29"/>
    <mergeCell ref="A30:D30"/>
    <mergeCell ref="A36:F36"/>
    <mergeCell ref="A37:J37"/>
    <mergeCell ref="A38:J38"/>
    <mergeCell ref="A31:D31"/>
    <mergeCell ref="A39:J39"/>
    <mergeCell ref="A40:I40"/>
    <mergeCell ref="I33:J33"/>
    <mergeCell ref="I34:J34"/>
    <mergeCell ref="A3:J3"/>
    <mergeCell ref="A4:J4"/>
    <mergeCell ref="B6:J6"/>
    <mergeCell ref="B7:J7"/>
    <mergeCell ref="A22:D22"/>
    <mergeCell ref="A28:D28"/>
    <mergeCell ref="A21:D21"/>
    <mergeCell ref="A23:D23"/>
    <mergeCell ref="A24:D24"/>
    <mergeCell ref="A25:D25"/>
    <mergeCell ref="A26:D26"/>
    <mergeCell ref="A27:D27"/>
  </mergeCells>
  <pageMargins left="0.7" right="0.7" top="0.75" bottom="0.75" header="0.3" footer="0.3"/>
  <pageSetup paperSize="9" scale="49" orientation="landscape"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prompt="Z roletového menu vyberte príslušnú schmu štátnej pomoci.">
          <x14:formula1>
            <xm:f>Číselníky!$B$26:$B$28</xm:f>
          </x14:formula1>
          <xm:sqref>H11:H20</xm:sqref>
        </x14:dataValidation>
        <x14:dataValidation type="list" allowBlank="1" showInputMessage="1" showErrorMessage="1" prompt="Z roletového menu vyberte príslušný typ opatrenia.">
          <x14:formula1>
            <xm:f>Číselníky!$B$11:$B$17</xm:f>
          </x14:formula1>
          <xm:sqref>G11:G20</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I11:I20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F90"/>
  <sheetViews>
    <sheetView showGridLines="0" tabSelected="1" view="pageBreakPreview" zoomScale="70" zoomScaleNormal="70" zoomScaleSheetLayoutView="70" workbookViewId="0">
      <selection activeCell="K25" sqref="K25"/>
    </sheetView>
  </sheetViews>
  <sheetFormatPr defaultRowHeight="15" x14ac:dyDescent="0.25"/>
  <cols>
    <col min="1" max="1" width="68.28515625" customWidth="1"/>
    <col min="2" max="2" width="20" customWidth="1"/>
    <col min="3" max="3" width="19.140625" style="156" bestFit="1" customWidth="1"/>
    <col min="4" max="4" width="19.140625" style="157" bestFit="1" customWidth="1"/>
    <col min="5" max="5" width="15.28515625" style="157" customWidth="1"/>
    <col min="6" max="7" width="15.28515625" style="255" customWidth="1"/>
    <col min="8" max="8" width="22" style="255" bestFit="1" customWidth="1"/>
    <col min="9" max="11" width="33.28515625" style="275" customWidth="1"/>
    <col min="12" max="12" width="33.28515625" style="325" customWidth="1"/>
    <col min="13" max="13" width="33.28515625" style="275" customWidth="1"/>
    <col min="14" max="14" width="33.28515625" style="216" customWidth="1"/>
    <col min="15" max="15" width="33.28515625" customWidth="1"/>
    <col min="16" max="16" width="16" customWidth="1"/>
    <col min="17" max="56" width="9.140625" customWidth="1"/>
  </cols>
  <sheetData>
    <row r="1" spans="1:58" ht="14.45" x14ac:dyDescent="0.3">
      <c r="A1" s="183"/>
      <c r="B1" s="183"/>
      <c r="C1" s="196"/>
      <c r="D1" s="197"/>
      <c r="E1" s="197"/>
      <c r="F1" s="249"/>
      <c r="G1" s="249"/>
      <c r="H1" s="249"/>
      <c r="I1" s="269"/>
      <c r="J1" s="269"/>
      <c r="K1" s="269"/>
      <c r="L1" s="316"/>
      <c r="M1" s="269"/>
      <c r="N1" s="183"/>
      <c r="O1" s="183"/>
    </row>
    <row r="2" spans="1:58" x14ac:dyDescent="0.25">
      <c r="A2" s="502" t="s">
        <v>203</v>
      </c>
      <c r="B2" s="502"/>
      <c r="C2" s="502"/>
      <c r="D2" s="502"/>
      <c r="E2" s="502"/>
      <c r="F2" s="502"/>
      <c r="G2" s="502"/>
      <c r="H2" s="502"/>
      <c r="I2" s="502"/>
      <c r="J2" s="502"/>
      <c r="K2" s="502"/>
      <c r="L2" s="502"/>
      <c r="M2" s="502"/>
      <c r="N2" s="502"/>
      <c r="O2" s="502"/>
    </row>
    <row r="3" spans="1:58" ht="12.75" customHeight="1" x14ac:dyDescent="0.3">
      <c r="A3" s="198"/>
      <c r="B3" s="198"/>
      <c r="C3" s="198"/>
      <c r="D3" s="198"/>
      <c r="E3" s="198"/>
      <c r="F3" s="198"/>
      <c r="G3" s="198"/>
      <c r="H3" s="198"/>
      <c r="I3" s="251"/>
      <c r="J3" s="251"/>
      <c r="K3" s="251"/>
      <c r="L3" s="317"/>
      <c r="M3" s="251"/>
      <c r="N3" s="198"/>
      <c r="O3" s="183"/>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row>
    <row r="4" spans="1:58" ht="14.45" x14ac:dyDescent="0.3">
      <c r="A4" s="183"/>
      <c r="B4" s="183"/>
      <c r="C4" s="196"/>
      <c r="D4" s="197"/>
      <c r="E4" s="197"/>
      <c r="F4" s="249"/>
      <c r="G4" s="249"/>
      <c r="H4" s="249"/>
      <c r="I4" s="269"/>
      <c r="J4" s="269"/>
      <c r="K4" s="269"/>
      <c r="L4" s="316"/>
      <c r="M4" s="269"/>
      <c r="N4" s="183"/>
      <c r="O4" s="183"/>
      <c r="P4" s="217"/>
      <c r="Q4" s="217"/>
      <c r="R4" s="217"/>
      <c r="S4" s="217"/>
      <c r="T4" s="217"/>
      <c r="U4" s="217"/>
      <c r="V4" s="217"/>
      <c r="W4" s="217"/>
      <c r="X4" s="217"/>
      <c r="Y4" s="217"/>
      <c r="Z4" s="217"/>
      <c r="AA4" s="217"/>
      <c r="AB4" s="166"/>
      <c r="AC4" s="166"/>
      <c r="AD4" s="166"/>
      <c r="AE4" s="166"/>
      <c r="AF4" s="166"/>
      <c r="AG4" s="166"/>
      <c r="AH4" s="166"/>
      <c r="AI4" s="166"/>
      <c r="AJ4" s="166"/>
      <c r="AK4" s="166"/>
      <c r="AL4" s="166"/>
      <c r="AM4" s="166"/>
      <c r="AN4" s="166"/>
      <c r="AO4" s="158"/>
      <c r="AP4" s="158"/>
      <c r="AQ4" s="158"/>
      <c r="AR4" s="158"/>
      <c r="AS4" s="158"/>
      <c r="AT4" s="158"/>
      <c r="AU4" s="158"/>
      <c r="AV4" s="158"/>
      <c r="AW4" s="158"/>
      <c r="AX4" s="158"/>
      <c r="AY4" s="158"/>
      <c r="AZ4" s="158"/>
      <c r="BA4" s="158"/>
      <c r="BB4" s="158"/>
      <c r="BC4" s="158"/>
      <c r="BD4" s="158"/>
      <c r="BE4" s="158"/>
      <c r="BF4" s="158"/>
    </row>
    <row r="5" spans="1:58" ht="14.45" x14ac:dyDescent="0.3">
      <c r="A5" s="183"/>
      <c r="B5" s="183"/>
      <c r="C5" s="196"/>
      <c r="D5" s="197"/>
      <c r="E5" s="197"/>
      <c r="F5" s="249"/>
      <c r="G5" s="249"/>
      <c r="H5" s="249"/>
      <c r="I5" s="269"/>
      <c r="J5" s="269"/>
      <c r="K5" s="269"/>
      <c r="L5" s="316"/>
      <c r="M5" s="269"/>
      <c r="N5" s="183"/>
      <c r="O5" s="183"/>
      <c r="P5" s="217"/>
      <c r="Q5" s="217"/>
      <c r="R5" s="217"/>
      <c r="S5" s="217"/>
      <c r="T5" s="217"/>
      <c r="U5" s="217"/>
      <c r="V5" s="217"/>
      <c r="W5" s="217"/>
      <c r="X5" s="217"/>
      <c r="Y5" s="217"/>
      <c r="Z5" s="217"/>
      <c r="AA5" s="217"/>
      <c r="AB5" s="166"/>
      <c r="AC5" s="166"/>
      <c r="AD5" s="166"/>
      <c r="AE5" s="166"/>
      <c r="AF5" s="166"/>
      <c r="AG5" s="166"/>
      <c r="AH5" s="166"/>
      <c r="AI5" s="166"/>
      <c r="AJ5" s="166"/>
      <c r="AK5" s="166"/>
      <c r="AL5" s="166"/>
      <c r="AM5" s="166"/>
      <c r="AN5" s="166"/>
      <c r="AO5" s="158"/>
      <c r="AP5" s="158"/>
      <c r="AQ5" s="158"/>
      <c r="AR5" s="158"/>
      <c r="AS5" s="158"/>
      <c r="AT5" s="158"/>
      <c r="AU5" s="158"/>
      <c r="AV5" s="158"/>
      <c r="AW5" s="158"/>
      <c r="AX5" s="158"/>
      <c r="AY5" s="158"/>
      <c r="AZ5" s="158"/>
      <c r="BA5" s="158"/>
      <c r="BB5" s="158"/>
      <c r="BC5" s="158"/>
      <c r="BD5" s="158"/>
      <c r="BE5" s="158"/>
      <c r="BF5" s="158"/>
    </row>
    <row r="6" spans="1:58" ht="20.25" x14ac:dyDescent="0.25">
      <c r="A6" s="473" t="s">
        <v>248</v>
      </c>
      <c r="B6" s="473"/>
      <c r="C6" s="473"/>
      <c r="D6" s="473"/>
      <c r="E6" s="473"/>
      <c r="F6" s="473"/>
      <c r="G6" s="473"/>
      <c r="H6" s="473"/>
      <c r="I6" s="473"/>
      <c r="J6" s="473"/>
      <c r="K6" s="473"/>
      <c r="L6" s="473"/>
      <c r="M6" s="473"/>
      <c r="N6" s="473"/>
      <c r="O6" s="473"/>
      <c r="P6" s="217"/>
      <c r="Q6" s="217"/>
      <c r="R6" s="217"/>
      <c r="S6" s="217"/>
      <c r="T6" s="217"/>
      <c r="U6" s="217"/>
      <c r="V6" s="217"/>
      <c r="W6" s="217"/>
      <c r="X6" s="217"/>
      <c r="Y6" s="217"/>
      <c r="Z6" s="217"/>
      <c r="AA6" s="217"/>
      <c r="AB6" s="166"/>
      <c r="AC6" s="166"/>
      <c r="AD6" s="166"/>
      <c r="AE6" s="166"/>
      <c r="AF6" s="166"/>
      <c r="AG6" s="166"/>
      <c r="AH6" s="166"/>
      <c r="AI6" s="166"/>
      <c r="AJ6" s="166"/>
      <c r="AK6" s="166"/>
      <c r="AL6" s="166"/>
      <c r="AM6" s="166"/>
      <c r="AN6" s="166"/>
      <c r="AO6" s="158"/>
      <c r="AP6" s="158"/>
      <c r="AQ6" s="158"/>
      <c r="AR6" s="158"/>
      <c r="AS6" s="158"/>
      <c r="AT6" s="158"/>
      <c r="AU6" s="158"/>
      <c r="AV6" s="158"/>
      <c r="AW6" s="158"/>
      <c r="AX6" s="158"/>
      <c r="AY6" s="158"/>
      <c r="AZ6" s="158"/>
      <c r="BA6" s="158"/>
      <c r="BB6" s="158"/>
      <c r="BC6" s="158"/>
      <c r="BD6" s="158"/>
      <c r="BE6" s="158"/>
      <c r="BF6" s="158"/>
    </row>
    <row r="7" spans="1:58" ht="18.75" customHeight="1" x14ac:dyDescent="0.4">
      <c r="A7" s="195"/>
      <c r="B7" s="195"/>
      <c r="C7" s="195"/>
      <c r="D7" s="195"/>
      <c r="E7" s="195"/>
      <c r="F7" s="250"/>
      <c r="G7" s="250"/>
      <c r="H7" s="250"/>
      <c r="I7" s="270"/>
      <c r="J7" s="270"/>
      <c r="K7" s="270"/>
      <c r="L7" s="318"/>
      <c r="M7" s="270"/>
      <c r="N7" s="195"/>
      <c r="O7" s="183"/>
      <c r="P7" s="217"/>
      <c r="Q7" s="217"/>
      <c r="R7" s="217"/>
      <c r="S7" s="217"/>
      <c r="T7" s="217"/>
      <c r="U7" s="217"/>
      <c r="V7" s="217"/>
      <c r="W7" s="217"/>
      <c r="X7" s="217"/>
      <c r="Y7" s="217"/>
      <c r="Z7" s="217"/>
      <c r="AA7" s="217"/>
      <c r="AB7" s="166"/>
      <c r="AC7" s="166"/>
      <c r="AD7" s="166"/>
      <c r="AE7" s="166"/>
      <c r="AF7" s="166"/>
      <c r="AG7" s="166"/>
      <c r="AH7" s="166"/>
      <c r="AI7" s="166"/>
      <c r="AJ7" s="166"/>
      <c r="AK7" s="166"/>
      <c r="AL7" s="166"/>
      <c r="AM7" s="166"/>
      <c r="AN7" s="166"/>
      <c r="AO7" s="158"/>
      <c r="AP7" s="158"/>
      <c r="AQ7" s="158"/>
      <c r="AR7" s="158"/>
      <c r="AS7" s="158"/>
      <c r="AT7" s="158"/>
      <c r="AU7" s="158"/>
      <c r="AV7" s="158"/>
      <c r="AW7" s="158"/>
      <c r="AX7" s="158"/>
      <c r="AY7" s="158"/>
      <c r="AZ7" s="158"/>
      <c r="BA7" s="158"/>
      <c r="BB7" s="158"/>
      <c r="BC7" s="158"/>
      <c r="BD7" s="158"/>
      <c r="BE7" s="158"/>
      <c r="BF7" s="158"/>
    </row>
    <row r="8" spans="1:58" x14ac:dyDescent="0.25">
      <c r="A8" s="159" t="s">
        <v>0</v>
      </c>
      <c r="B8" s="503"/>
      <c r="C8" s="503"/>
      <c r="D8" s="503"/>
      <c r="E8" s="503"/>
      <c r="F8" s="503"/>
      <c r="G8" s="503"/>
      <c r="H8" s="503"/>
      <c r="I8" s="503"/>
      <c r="J8" s="503"/>
      <c r="K8" s="503"/>
      <c r="L8" s="503"/>
      <c r="M8" s="503"/>
      <c r="N8" s="503"/>
      <c r="O8" s="504"/>
      <c r="P8" s="217"/>
      <c r="Q8" s="235"/>
      <c r="R8" s="217"/>
      <c r="S8" s="217"/>
      <c r="T8" s="217"/>
      <c r="U8" s="217"/>
      <c r="V8" s="217"/>
      <c r="W8" s="217"/>
      <c r="X8" s="217"/>
      <c r="Y8" s="217"/>
      <c r="Z8" s="217"/>
      <c r="AA8" s="217"/>
      <c r="AB8" s="166"/>
      <c r="AC8" s="166"/>
      <c r="AD8" s="166"/>
      <c r="AE8" s="166"/>
      <c r="AF8" s="166"/>
      <c r="AG8" s="166"/>
      <c r="AH8" s="166"/>
      <c r="AI8" s="166"/>
      <c r="AJ8" s="166"/>
      <c r="AK8" s="166"/>
      <c r="AL8" s="166"/>
      <c r="AM8" s="166"/>
      <c r="AN8" s="166"/>
      <c r="AO8" s="158"/>
      <c r="AP8" s="158"/>
      <c r="AQ8" s="158"/>
      <c r="AR8" s="158"/>
      <c r="AS8" s="158"/>
      <c r="AT8" s="158"/>
      <c r="AU8" s="158"/>
      <c r="AV8" s="158"/>
      <c r="AW8" s="158"/>
      <c r="AX8" s="158"/>
      <c r="AY8" s="158"/>
      <c r="AZ8" s="158"/>
      <c r="BA8" s="158"/>
      <c r="BB8" s="158"/>
      <c r="BC8" s="158"/>
      <c r="BD8" s="158"/>
      <c r="BE8" s="158"/>
      <c r="BF8" s="158"/>
    </row>
    <row r="9" spans="1:58" x14ac:dyDescent="0.25">
      <c r="A9" s="159" t="s">
        <v>1</v>
      </c>
      <c r="B9" s="503"/>
      <c r="C9" s="503"/>
      <c r="D9" s="503"/>
      <c r="E9" s="503"/>
      <c r="F9" s="503"/>
      <c r="G9" s="503"/>
      <c r="H9" s="503"/>
      <c r="I9" s="503"/>
      <c r="J9" s="503"/>
      <c r="K9" s="503"/>
      <c r="L9" s="503"/>
      <c r="M9" s="503"/>
      <c r="N9" s="503"/>
      <c r="O9" s="504"/>
      <c r="P9" s="217"/>
      <c r="Q9" s="217"/>
      <c r="R9" s="217"/>
      <c r="S9" s="217"/>
      <c r="T9" s="217"/>
      <c r="U9" s="217"/>
      <c r="V9" s="217"/>
      <c r="W9" s="217"/>
      <c r="X9" s="217"/>
      <c r="Y9" s="217"/>
      <c r="Z9" s="217"/>
      <c r="AA9" s="217"/>
      <c r="AB9" s="166"/>
      <c r="AC9" s="166"/>
      <c r="AD9" s="166"/>
      <c r="AE9" s="166"/>
      <c r="AF9" s="166"/>
      <c r="AG9" s="166"/>
      <c r="AH9" s="166"/>
      <c r="AI9" s="166"/>
      <c r="AJ9" s="166"/>
      <c r="AK9" s="166"/>
      <c r="AL9" s="166"/>
      <c r="AM9" s="166"/>
      <c r="AN9" s="166"/>
      <c r="AO9" s="158"/>
      <c r="AP9" s="158"/>
      <c r="AQ9" s="158"/>
      <c r="AR9" s="158"/>
      <c r="AS9" s="158"/>
      <c r="AT9" s="158"/>
      <c r="AU9" s="158"/>
      <c r="AV9" s="158"/>
      <c r="AW9" s="158"/>
      <c r="AX9" s="158"/>
      <c r="AY9" s="158"/>
      <c r="AZ9" s="158"/>
      <c r="BA9" s="158"/>
      <c r="BB9" s="158"/>
      <c r="BC9" s="158"/>
      <c r="BD9" s="158"/>
      <c r="BE9" s="158"/>
      <c r="BF9" s="158"/>
    </row>
    <row r="10" spans="1:58" s="396" customFormat="1" ht="17.25" customHeight="1" x14ac:dyDescent="0.25">
      <c r="A10" s="398" t="s">
        <v>233</v>
      </c>
      <c r="B10" s="400"/>
      <c r="C10" s="399"/>
      <c r="D10" s="399"/>
      <c r="E10" s="399"/>
      <c r="F10" s="399"/>
      <c r="G10" s="399"/>
      <c r="H10" s="399"/>
      <c r="I10" s="399"/>
      <c r="J10" s="399"/>
      <c r="K10" s="399"/>
      <c r="L10" s="399"/>
      <c r="M10" s="399"/>
      <c r="N10" s="399"/>
      <c r="O10" s="399"/>
      <c r="P10" s="395"/>
      <c r="Q10" s="395"/>
      <c r="R10" s="395"/>
      <c r="S10" s="395"/>
      <c r="T10" s="395"/>
      <c r="U10" s="395"/>
      <c r="V10" s="395"/>
      <c r="W10" s="395"/>
      <c r="X10" s="395"/>
      <c r="Y10" s="395"/>
      <c r="Z10" s="395"/>
      <c r="AA10" s="395"/>
      <c r="AB10" s="166"/>
      <c r="AC10" s="166"/>
      <c r="AD10" s="166"/>
      <c r="AE10" s="166"/>
      <c r="AF10" s="166"/>
      <c r="AG10" s="166"/>
      <c r="AH10" s="166"/>
      <c r="AI10" s="166"/>
      <c r="AJ10" s="166"/>
      <c r="AK10" s="166"/>
      <c r="AL10" s="166"/>
      <c r="AM10" s="166"/>
      <c r="AN10" s="166"/>
      <c r="AO10" s="158"/>
      <c r="AP10" s="158"/>
      <c r="AQ10" s="158"/>
      <c r="AR10" s="158"/>
      <c r="AS10" s="158"/>
      <c r="AT10" s="158"/>
      <c r="AU10" s="158"/>
      <c r="AV10" s="158"/>
      <c r="AW10" s="158"/>
      <c r="AX10" s="158"/>
      <c r="AY10" s="158"/>
      <c r="AZ10" s="158"/>
      <c r="BA10" s="158"/>
      <c r="BB10" s="158"/>
      <c r="BC10" s="158"/>
      <c r="BD10" s="158"/>
      <c r="BE10" s="158"/>
      <c r="BF10" s="158"/>
    </row>
    <row r="11" spans="1:58" s="183" customFormat="1" ht="15.75" thickBot="1" x14ac:dyDescent="0.3">
      <c r="A11" s="199"/>
      <c r="B11" s="199"/>
      <c r="C11" s="200"/>
      <c r="D11" s="201"/>
      <c r="E11" s="201"/>
      <c r="F11" s="251"/>
      <c r="G11" s="251"/>
      <c r="H11" s="251"/>
      <c r="I11" s="271"/>
      <c r="J11" s="271"/>
      <c r="K11" s="271"/>
      <c r="L11" s="319"/>
      <c r="M11" s="271"/>
      <c r="N11" s="199"/>
      <c r="P11" s="203"/>
      <c r="Q11" s="203"/>
      <c r="R11" s="203"/>
      <c r="S11" s="203"/>
      <c r="T11" s="203"/>
      <c r="U11" s="203"/>
      <c r="V11" s="203"/>
      <c r="W11" s="203"/>
      <c r="X11" s="203"/>
      <c r="Y11" s="203"/>
      <c r="Z11" s="203"/>
      <c r="AA11" s="203"/>
      <c r="AB11" s="236"/>
      <c r="AC11" s="236"/>
      <c r="AD11" s="236"/>
      <c r="AE11" s="236"/>
      <c r="AF11" s="236"/>
      <c r="AG11" s="236"/>
      <c r="AH11" s="236"/>
      <c r="AI11" s="236"/>
      <c r="AJ11" s="236"/>
      <c r="AK11" s="236"/>
      <c r="AL11" s="236"/>
      <c r="AM11" s="236"/>
      <c r="AN11" s="236"/>
      <c r="AO11" s="202"/>
      <c r="AP11" s="202"/>
      <c r="AQ11" s="202"/>
      <c r="AR11" s="202"/>
      <c r="AS11" s="202"/>
      <c r="AT11" s="202"/>
      <c r="AU11" s="202"/>
      <c r="AV11" s="202"/>
      <c r="AW11" s="202"/>
      <c r="AX11" s="202"/>
      <c r="AY11" s="202"/>
      <c r="AZ11" s="202"/>
      <c r="BA11" s="202"/>
      <c r="BB11" s="202"/>
      <c r="BC11" s="202"/>
      <c r="BD11" s="202"/>
      <c r="BE11" s="202"/>
      <c r="BF11" s="202"/>
    </row>
    <row r="12" spans="1:58" ht="27" customHeight="1" thickBot="1" x14ac:dyDescent="0.3">
      <c r="A12" s="277" t="s">
        <v>144</v>
      </c>
      <c r="B12" s="278"/>
      <c r="C12" s="278"/>
      <c r="D12" s="278"/>
      <c r="E12" s="278"/>
      <c r="F12" s="278"/>
      <c r="G12" s="278"/>
      <c r="H12" s="278"/>
      <c r="I12" s="278"/>
      <c r="J12" s="278"/>
      <c r="K12" s="278"/>
      <c r="L12" s="320"/>
      <c r="M12" s="278"/>
      <c r="N12" s="278"/>
      <c r="O12" s="353"/>
      <c r="P12" s="217"/>
      <c r="Q12" s="217"/>
      <c r="R12" s="237"/>
      <c r="S12" s="217"/>
      <c r="T12" s="217"/>
      <c r="U12" s="217"/>
      <c r="V12" s="217"/>
      <c r="W12" s="217"/>
      <c r="X12" s="217"/>
      <c r="Y12" s="217"/>
      <c r="Z12" s="217"/>
      <c r="AA12" s="217"/>
      <c r="AB12" s="166"/>
      <c r="AC12" s="166"/>
      <c r="AD12" s="166"/>
      <c r="AE12" s="166"/>
      <c r="AF12" s="166"/>
      <c r="AG12" s="166"/>
      <c r="AH12" s="166"/>
      <c r="AI12" s="166"/>
      <c r="AJ12" s="166"/>
      <c r="AK12" s="166"/>
      <c r="AL12" s="166"/>
      <c r="AM12" s="166"/>
      <c r="AN12" s="166"/>
      <c r="AO12" s="158"/>
      <c r="AP12" s="158"/>
      <c r="AQ12" s="158"/>
      <c r="AR12" s="158"/>
      <c r="AS12" s="158"/>
      <c r="AT12" s="158"/>
      <c r="AU12" s="158"/>
      <c r="AV12" s="158"/>
      <c r="AW12" s="158"/>
      <c r="AX12" s="158"/>
      <c r="AY12" s="158"/>
      <c r="AZ12" s="158"/>
      <c r="BA12" s="158"/>
      <c r="BB12" s="158"/>
      <c r="BC12" s="158"/>
      <c r="BD12" s="158"/>
      <c r="BE12" s="158"/>
      <c r="BF12" s="158"/>
    </row>
    <row r="13" spans="1:58" ht="22.5" customHeight="1" thickBot="1" x14ac:dyDescent="0.3">
      <c r="A13" s="505" t="s">
        <v>167</v>
      </c>
      <c r="B13" s="506"/>
      <c r="C13" s="506"/>
      <c r="D13" s="506"/>
      <c r="E13" s="506"/>
      <c r="F13" s="506"/>
      <c r="G13" s="506"/>
      <c r="H13" s="506"/>
      <c r="I13" s="506"/>
      <c r="J13" s="506"/>
      <c r="K13" s="506"/>
      <c r="L13" s="506"/>
      <c r="M13" s="506"/>
      <c r="N13" s="506"/>
      <c r="O13" s="507"/>
      <c r="P13" s="217"/>
      <c r="Q13" s="217"/>
      <c r="R13" s="237"/>
      <c r="S13" s="217"/>
      <c r="T13" s="217"/>
      <c r="U13" s="217"/>
      <c r="V13" s="217"/>
      <c r="W13" s="217"/>
      <c r="X13" s="217"/>
      <c r="Y13" s="217"/>
      <c r="Z13" s="217"/>
      <c r="AA13" s="217"/>
      <c r="AB13" s="166"/>
      <c r="AC13" s="166"/>
      <c r="AD13" s="166"/>
      <c r="AE13" s="166"/>
      <c r="AF13" s="166"/>
      <c r="AG13" s="166"/>
      <c r="AH13" s="166"/>
      <c r="AI13" s="166"/>
      <c r="AJ13" s="166"/>
      <c r="AK13" s="166"/>
      <c r="AL13" s="166"/>
      <c r="AM13" s="166"/>
      <c r="AN13" s="166"/>
      <c r="AO13" s="158"/>
      <c r="AP13" s="158"/>
      <c r="AQ13" s="158"/>
      <c r="AR13" s="158"/>
      <c r="AS13" s="158"/>
      <c r="AT13" s="158"/>
      <c r="AU13" s="158"/>
      <c r="AV13" s="158"/>
      <c r="AW13" s="158"/>
      <c r="AX13" s="158"/>
      <c r="AY13" s="158"/>
      <c r="AZ13" s="158"/>
      <c r="BA13" s="158"/>
      <c r="BB13" s="158"/>
      <c r="BC13" s="158"/>
      <c r="BD13" s="158"/>
      <c r="BE13" s="158"/>
      <c r="BF13" s="158"/>
    </row>
    <row r="14" spans="1:58" ht="51.75" thickBot="1" x14ac:dyDescent="0.3">
      <c r="A14" s="160" t="s">
        <v>2</v>
      </c>
      <c r="B14" s="161" t="s">
        <v>5</v>
      </c>
      <c r="C14" s="161" t="s">
        <v>3</v>
      </c>
      <c r="D14" s="161" t="s">
        <v>4</v>
      </c>
      <c r="E14" s="161" t="s">
        <v>28</v>
      </c>
      <c r="F14" s="161" t="s">
        <v>25</v>
      </c>
      <c r="G14" s="161" t="s">
        <v>44</v>
      </c>
      <c r="H14" s="161" t="s">
        <v>165</v>
      </c>
      <c r="I14" s="161" t="s">
        <v>164</v>
      </c>
      <c r="J14" s="162" t="s">
        <v>124</v>
      </c>
      <c r="K14" s="174" t="s">
        <v>204</v>
      </c>
      <c r="L14" s="321" t="s">
        <v>246</v>
      </c>
      <c r="M14" s="162" t="s">
        <v>247</v>
      </c>
      <c r="N14" s="161" t="s">
        <v>33</v>
      </c>
      <c r="O14" s="354" t="s">
        <v>125</v>
      </c>
      <c r="P14" s="217"/>
      <c r="Q14" s="217"/>
      <c r="R14" s="237"/>
      <c r="S14" s="217"/>
      <c r="T14" s="217"/>
      <c r="U14" s="217"/>
      <c r="V14" s="217"/>
      <c r="W14" s="217"/>
      <c r="X14" s="217"/>
      <c r="Y14" s="217"/>
      <c r="Z14" s="217"/>
      <c r="AA14" s="217"/>
      <c r="AB14" s="166"/>
      <c r="AC14" s="166"/>
      <c r="AD14" s="166"/>
      <c r="AE14" s="166"/>
      <c r="AF14" s="166"/>
      <c r="AG14" s="166"/>
      <c r="AH14" s="166"/>
      <c r="AI14" s="166"/>
      <c r="AJ14" s="166"/>
      <c r="AK14" s="166"/>
      <c r="AL14" s="166"/>
      <c r="AM14" s="166"/>
      <c r="AN14" s="166"/>
      <c r="AO14" s="158"/>
      <c r="AP14" s="158"/>
      <c r="AQ14" s="158"/>
      <c r="AR14" s="158"/>
      <c r="AS14" s="158"/>
      <c r="AT14" s="158"/>
      <c r="AU14" s="158"/>
      <c r="AV14" s="158"/>
      <c r="AW14" s="158"/>
      <c r="AX14" s="158"/>
      <c r="AY14" s="158"/>
      <c r="AZ14" s="158"/>
      <c r="BA14" s="158"/>
      <c r="BB14" s="158"/>
      <c r="BC14" s="158"/>
      <c r="BD14" s="158"/>
      <c r="BE14" s="158"/>
      <c r="BF14" s="158"/>
    </row>
    <row r="15" spans="1:58" s="216" customFormat="1" ht="22.5" customHeight="1" thickBot="1" x14ac:dyDescent="0.3">
      <c r="A15" s="495" t="s">
        <v>93</v>
      </c>
      <c r="B15" s="496"/>
      <c r="C15" s="496"/>
      <c r="D15" s="496"/>
      <c r="E15" s="496"/>
      <c r="F15" s="496"/>
      <c r="G15" s="496"/>
      <c r="H15" s="496"/>
      <c r="I15" s="496"/>
      <c r="J15" s="496"/>
      <c r="K15" s="496"/>
      <c r="L15" s="496"/>
      <c r="M15" s="496"/>
      <c r="N15" s="496"/>
      <c r="O15" s="497"/>
      <c r="P15" s="217"/>
      <c r="Q15" s="217"/>
      <c r="R15" s="237"/>
      <c r="S15" s="217"/>
      <c r="T15" s="217"/>
      <c r="U15" s="217"/>
      <c r="V15" s="217"/>
      <c r="W15" s="217"/>
      <c r="X15" s="217"/>
      <c r="Y15" s="217"/>
      <c r="Z15" s="217"/>
      <c r="AA15" s="217"/>
      <c r="AB15" s="166"/>
      <c r="AC15" s="166"/>
      <c r="AD15" s="166"/>
      <c r="AE15" s="166"/>
      <c r="AF15" s="166"/>
      <c r="AG15" s="166"/>
      <c r="AH15" s="166"/>
      <c r="AI15" s="166"/>
      <c r="AJ15" s="166"/>
      <c r="AK15" s="166"/>
      <c r="AL15" s="166"/>
      <c r="AM15" s="166"/>
      <c r="AN15" s="166"/>
      <c r="AO15" s="158"/>
      <c r="AP15" s="158"/>
      <c r="AQ15" s="158"/>
      <c r="AR15" s="158"/>
      <c r="AS15" s="158"/>
      <c r="AT15" s="158"/>
      <c r="AU15" s="158"/>
      <c r="AV15" s="158"/>
      <c r="AW15" s="158"/>
      <c r="AX15" s="158"/>
      <c r="AY15" s="158"/>
      <c r="AZ15" s="158"/>
      <c r="BA15" s="158"/>
      <c r="BB15" s="158"/>
      <c r="BC15" s="158"/>
      <c r="BD15" s="158"/>
      <c r="BE15" s="158"/>
      <c r="BF15" s="158"/>
    </row>
    <row r="16" spans="1:58" ht="18.75" customHeight="1" thickBot="1" x14ac:dyDescent="0.3">
      <c r="A16" s="341" t="s">
        <v>126</v>
      </c>
      <c r="B16" s="342"/>
      <c r="C16" s="342"/>
      <c r="D16" s="342"/>
      <c r="E16" s="342"/>
      <c r="F16" s="343"/>
      <c r="G16" s="343"/>
      <c r="H16" s="343"/>
      <c r="I16" s="342"/>
      <c r="J16" s="342"/>
      <c r="K16" s="342"/>
      <c r="L16" s="344"/>
      <c r="M16" s="342"/>
      <c r="N16" s="342"/>
      <c r="O16" s="345"/>
      <c r="P16" s="217"/>
      <c r="Q16" s="217"/>
      <c r="R16" s="217"/>
      <c r="S16" s="217"/>
      <c r="T16" s="217"/>
      <c r="U16" s="217"/>
      <c r="V16" s="217"/>
      <c r="W16" s="217"/>
      <c r="X16" s="217"/>
      <c r="Y16" s="217"/>
      <c r="Z16" s="217"/>
      <c r="AA16" s="217"/>
      <c r="AB16" s="166"/>
      <c r="AC16" s="166"/>
      <c r="AD16" s="166"/>
      <c r="AE16" s="166"/>
      <c r="AF16" s="166"/>
      <c r="AG16" s="166"/>
      <c r="AH16" s="166"/>
      <c r="AI16" s="166"/>
      <c r="AJ16" s="166"/>
      <c r="AK16" s="166"/>
      <c r="AL16" s="166"/>
      <c r="AM16" s="166"/>
      <c r="AN16" s="166"/>
      <c r="AO16" s="158"/>
      <c r="AP16" s="158"/>
      <c r="AQ16" s="158"/>
      <c r="AR16" s="158"/>
      <c r="AS16" s="158"/>
      <c r="AT16" s="158"/>
      <c r="AU16" s="158"/>
      <c r="AV16" s="158"/>
      <c r="AW16" s="158"/>
      <c r="AX16" s="158"/>
      <c r="AY16" s="158"/>
      <c r="AZ16" s="158"/>
      <c r="BA16" s="158"/>
      <c r="BB16" s="158"/>
      <c r="BC16" s="158"/>
      <c r="BD16" s="158"/>
      <c r="BE16" s="158"/>
      <c r="BF16" s="158"/>
    </row>
    <row r="17" spans="1:58" s="91" customFormat="1" x14ac:dyDescent="0.25">
      <c r="A17" s="268" t="s">
        <v>127</v>
      </c>
      <c r="B17" s="167" t="s">
        <v>18</v>
      </c>
      <c r="C17" s="357"/>
      <c r="D17" s="169"/>
      <c r="E17" s="169"/>
      <c r="F17" s="253">
        <f>ROUND(D17*E17,2)</f>
        <v>0</v>
      </c>
      <c r="G17" s="253">
        <f>ROUND(F17*1.2,2)</f>
        <v>0</v>
      </c>
      <c r="H17" s="253" t="str">
        <f>IF($B$10="","Vyplňte bunku B10",IF($B$10="áno",IF(AND(I17="Na predmetný výdavok sa neuplatňuje kontrafaktuálny scenár",J17="1. Rekonštrukcia a modernizácia stavebných objektov v oblasti priemyslu a služieb na to nadväzujúcich za účelom zníženia ich energetickej náročnosti"),F17*M17/L17,IF(AND(I17="Na predmetný výdavok sa uplatňuje kontrafaktuálny scenár",J17="1. Rekonštrukcia a modernizácia stavebných objektov v oblasti priemyslu a služieb na to nadväzujúcich za účelom zníženia ich energetickej náročnosti"),ROUND(F17*(F$46-'Kontrafaktuálne rozpočty'!E$22)/F$46*(M17/L17),2),IF(AND(I17="Na predmetný výdavok sa uplatňuje kontrafaktuálny scenár",J17="2. Rekonštrukcia a modernizácia existujúcich energetických zariadení za účelom zvýšenia energetickej účinnosti  a zníženia emisií skleníkových plynov"),ROUND(F17*(F$47-'Kontrafaktuálne rozpočty'!E$23)/'Rozpočet projektu'!F$47*(M17/L17),2),IF(AND(I17="Na predmetný výdavok sa uplatňuje kontrafaktuálny scenár",J17="3. Rekonštrukcia a modernizácia systémov výroby a rozvodu stlačeného vzduchu"),ROUND(F17*(F$48-'Kontrafaktuálne rozpočty'!E$24)/'Rozpočet projektu'!F$48*(M17/L17),2),IF(AND(I17="Na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plynov"),ROUND(F17*(F$49-'Kontrafaktuálne rozpočty'!E$25)/'Rozpočet projektu'!F$49*(M17/L17),2),IF(AND(I17="Na predmetný výdavok sa uplatňuje kontrafaktuálny scenár",J17="5. Výstavba, modernizácia a rekonštrukcia rozvodov energie, resp. rozvodov energetických médií"),ROUND(F17*(F$50-'Kontrafaktuálne rozpočty'!E$26)/'Rozpočet projektu'!F$50*(M17/L17),2),IF(AND(I17="Na predmetný výdavok sa uplatňuje kontrafaktuálny scenár",J17="6. Modernizácia a rekonštrukcia systémov vonkajšieho osvetlenia priemyselných areálov, ale len spolu s inými opatreniami na zníženie spotreby elektriny v podniku"),ROUND(F17*(F$51-'Kontrafaktuálne rozpočty'!E$27)/'Rozpočet projektu'!F$51*(M17/L17),2),IF(AND(I17="Na predmetný výdavok sa uplatňuje kontrafaktuálny scenár",J17="7. Iné opatrenia, ktoré prispievajú k znižovaniu spotreby primárnych energetických zdrojov"),ROUND(F17*(F$52-'Kontrafaktuálne rozpočty'!E$28)/'Rozpočet projektu'!F$52*(M17/L17),2),IF(AND(I17="Na predmetný výdavok sa neuplatňuje kontrafaktuálny scenár",J17="2. Rekonštrukcia a modernizácia existujúcich energetických zariadení za účelom zvýšenia energetickej účinnosti  a zníženia emisií skleníkových plynov"),ROUND(F17*(M17/L17),2),IF(AND(I17="Na predmetný výdavok sa neuplatňuje kontrafaktuálny scenár",J17="3. Rekonštrukcia a modernizácia systémov výroby a rozvodu stlačeného vzduchu"),ROUND(F17*(M17/L17),2),IF(AND(I17="Na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plynov"),ROUND(F17*(M17/L17),2),IF(AND(I17="Na predmetný výdavok sa neuplatňuje kontrafaktuálny scenár",J17="5. Výstavba, modernizácia a rekonštrukcia rozvodov energie, resp. rozvodov energetických médií"),ROUND(F17*(M17/L17),2),IF(AND(I17="Na predmetný výdavok sa neuplatňuje kontrafaktuálny scenár",J17="6. Modernizácia a rekonštrukcia systémov vonkajšieho osvetlenia priemyselných areálov, ale len spolu s inými opatreniami na zníženie spotreby elektriny v podniku"),ROUND(F17*(M17/L17),2),IF(AND(I17="Na predmetný výdavok sa neuplatňuje kontrafaktuálny scenár",J17="7. Iné opatrenia, ktoré prispievajú k znižovaniu spotreby primárnych energetických zdrojov"),ROUND(F17*(M17/L17),2))))))))))))))),IF(AND(I17="Na predmetný výdavok sa neuplatňuje kontrafaktuálny scenár",J17="1. Rekonštrukcia a modernizácia stavebných objektov v oblasti priemyslu a služieb na to nadväzujúcich za účelom zníženia ich energetickej náročnosti"),G17*M17/L17,IF(AND(I17="Na predmetný výdavok sa uplatňuje kontrafaktuálny scenár",J17="1. Rekonštrukcia a modernizácia stavebných objektov v oblasti priemyslu a služieb na to nadväzujúcich za účelom zníženia ich energetickej náročnosti"),ROUND(G17*(G$46-'Kontrafaktuálne rozpočty'!F$22)/G$46*(M17/L17),2),IF(AND(I17="Na predmetný výdavok sa uplatňuje kontrafaktuálny scenár",J17="2. Rekonštrukcia a modernizácia existujúcich energetických zariadení za účelom zvýšenia energetickej účinnosti  a zníženia emisií skleníkových plynov"),ROUND(G17*(G$47-'Kontrafaktuálne rozpočty'!F$23)/'Rozpočet projektu'!G$47*(M17/L17),2),IF(AND(I17="Na predmetný výdavok sa uplatňuje kontrafaktuálny scenár",J17="3. Rekonštrukcia a modernizácia systémov výroby a rozvodu stlačeného vzduchu"),ROUND(G17*(G$48-'Kontrafaktuálne rozpočty'!F$24)/'Rozpočet projektu'!G$48*(M17/L17),2),IF(AND(I17="Na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plynov"),ROUND(G17*(G$49-'Kontrafaktuálne rozpočty'!F$25)/'Rozpočet projektu'!G$49*(M17/L17),2),IF(AND(I17="Na predmetný výdavok sa uplatňuje kontrafaktuálny scenár",J17="5. Výstavba, modernizácia a rekonštrukcia rozvodov energie, resp. rozvodov energetických médií"),ROUND(G17*(G$50-'Kontrafaktuálne rozpočty'!F$26)/'Rozpočet projektu'!G$50*(M17/L17),2),IF(AND(I17="Na predmetný výdavok sa uplatňuje kontrafaktuálny scenár",J17="6. Modernizácia a rekonštrukcia systémov vonkajšieho osvetlenia priemyselných areálov, ale len spolu s inými opatreniami na zníženie spotreby elektriny v podniku"),ROUND(G17*(G$51-'Kontrafaktuálne rozpočty'!F$27)/'Rozpočet projektu'!G$51*(M17/L17),2),IF(AND(I17="Na predmetný výdavok sa uplatňuje kontrafaktuálny scenár",J17="7. Iné opatrenia, ktoré prispievajú k znižovaniu spotreby primárnych energetických zdrojov"),ROUND(G17*(G$52-'Kontrafaktuálne rozpočty'!F$28)/'Rozpočet projektu'!G$52*(M17/L17),2),IF(AND(I17="Na predmetný výdavok sa neuplatňuje kontrafaktuálny scenár",J17="2. Rekonštrukcia a modernizácia existujúcich energetických zariadení za účelom zvýšenia energetickej účinnosti  a zníženia emisií skleníkových plynov"),ROUND(G17*(M17/L17),2),IF(AND(I17="Na predmetný výdavok sa neuplatňuje kontrafaktuálny scenár",J17="3. Rekonštrukcia a modernizácia systémov výroby a rozvodu stlačeného vzduchu"),ROUND(G17*(M17/L17),2),IF(AND(I17="Na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plynov"),ROUND(G17*(M17/L17),2),IF(AND(I17="Na predmetný výdavok sa neuplatňuje kontrafaktuálny scenár",J17="5. Výstavba, modernizácia a rekonštrukcia rozvodov energie, resp. rozvodov energetických médií"),ROUND(G17*(M17/L17),2),IF(AND(I17="Na predmetný výdavok sa neuplatňuje kontrafaktuálny scenár",J17="6. Modernizácia a rekonštrukcia systémov vonkajšieho osvetlenia priemyselných areálov, ale len spolu s inými opatreniami na zníženie spotreby elektriny v podniku"),ROUND(G17*(M17/L17),2),IF(AND(I17="Na predmetný výdavok sa neuplatňuje kontrafaktuálny scenár",J17="7. Iné opatrenia, ktoré prispievajú k znižovaniu spotreby primárnych energetických zdrojov"),ROUND(G17*(M17/L17),2)))))))))))))))))</f>
        <v>Vyplňte bunku B10</v>
      </c>
      <c r="I17" s="340"/>
      <c r="J17" s="340"/>
      <c r="K17" s="340"/>
      <c r="L17" s="169"/>
      <c r="M17" s="169"/>
      <c r="N17" s="346"/>
      <c r="O17" s="170"/>
      <c r="P17" s="217"/>
      <c r="Q17" s="217"/>
      <c r="R17" s="217"/>
      <c r="S17" s="217"/>
      <c r="T17" s="217"/>
      <c r="U17" s="217"/>
      <c r="V17" s="217"/>
      <c r="W17" s="217"/>
      <c r="X17" s="217"/>
      <c r="Y17" s="217"/>
      <c r="Z17" s="217"/>
      <c r="AA17" s="217"/>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row>
    <row r="18" spans="1:58" x14ac:dyDescent="0.25">
      <c r="A18" s="268" t="s">
        <v>128</v>
      </c>
      <c r="B18" s="167" t="s">
        <v>18</v>
      </c>
      <c r="C18" s="168"/>
      <c r="D18" s="169"/>
      <c r="E18" s="169"/>
      <c r="F18" s="252">
        <f>ROUND(D18*E18,2)</f>
        <v>0</v>
      </c>
      <c r="G18" s="253">
        <f t="shared" ref="G18:G21" si="0">ROUND(F18*1.2,2)</f>
        <v>0</v>
      </c>
      <c r="H18" s="253" t="str">
        <f>IF($B$10="","Vyplňte bunku B10",IF($B$10="áno",IF(AND(I18="Na predmetný výdavok sa neuplatňuje kontrafaktuálny scenár",J18="1. Rekonštrukcia a modernizácia stavebných objektov v oblasti priemyslu a služieb na to nadväzujúcich za účelom zníženia ich energetickej náročnosti"),F18*M18/L18,IF(AND(I18="Na predmetný výdavok sa uplatňuje kontrafaktuálny scenár",J18="1. Rekonštrukcia a modernizácia stavebných objektov v oblasti priemyslu a služieb na to nadväzujúcich za účelom zníženia ich energetickej náročnosti"),ROUND(F18*(F$46-'Kontrafaktuálne rozpočty'!E$22)/F$46*(M18/L18),2),IF(AND(I18="Na predmetný výdavok sa uplatňuje kontrafaktuálny scenár",J18="2. Rekonštrukcia a modernizácia existujúcich energetických zariadení za účelom zvýšenia energetickej účinnosti  a zníženia emisií skleníkových plynov"),ROUND(F18*(F$47-'Kontrafaktuálne rozpočty'!E$23)/'Rozpočet projektu'!F$47*(M18/L18),2),IF(AND(I18="Na predmetný výdavok sa uplatňuje kontrafaktuálny scenár",J18="3. Rekonštrukcia a modernizácia systémov výroby a rozvodu stlačeného vzduchu"),ROUND(F18*(F$48-'Kontrafaktuálne rozpočty'!E$24)/'Rozpočet projektu'!F$48*(M18/L18),2),IF(AND(I18="Na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plynov"),ROUND(F18*(F$49-'Kontrafaktuálne rozpočty'!E$25)/'Rozpočet projektu'!F$49*(M18/L18),2),IF(AND(I18="Na predmetný výdavok sa uplatňuje kontrafaktuálny scenár",J18="5. Výstavba, modernizácia a rekonštrukcia rozvodov energie, resp. rozvodov energetických médií"),ROUND(F18*(F$50-'Kontrafaktuálne rozpočty'!E$26)/'Rozpočet projektu'!F$50*(M18/L18),2),IF(AND(I18="Na predmetný výdavok sa uplatňuje kontrafaktuálny scenár",J18="6. Modernizácia a rekonštrukcia systémov vonkajšieho osvetlenia priemyselných areálov, ale len spolu s inými opatreniami na zníženie spotreby elektriny v podniku"),ROUND(F18*(F$51-'Kontrafaktuálne rozpočty'!E$27)/'Rozpočet projektu'!F$51*(M18/L18),2),IF(AND(I18="Na predmetný výdavok sa uplatňuje kontrafaktuálny scenár",J18="7. Iné opatrenia, ktoré prispievajú k znižovaniu spotreby primárnych energetických zdrojov"),ROUND(F18*(F$52-'Kontrafaktuálne rozpočty'!E$28)/'Rozpočet projektu'!F$52*(M18/L18),2),IF(AND(I18="Na predmetný výdavok sa neuplatňuje kontrafaktuálny scenár",J18="2. Rekonštrukcia a modernizácia existujúcich energetických zariadení za účelom zvýšenia energetickej účinnosti  a zníženia emisií skleníkových plynov"),ROUND(F18*(M18/L18),2),IF(AND(I18="Na predmetný výdavok sa neuplatňuje kontrafaktuálny scenár",J18="3. Rekonštrukcia a modernizácia systémov výroby a rozvodu stlačeného vzduchu"),ROUND(F18*(M18/L18),2),IF(AND(I18="Na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plynov"),ROUND(F18*(M18/L18),2),IF(AND(I18="Na predmetný výdavok sa neuplatňuje kontrafaktuálny scenár",J18="5. Výstavba, modernizácia a rekonštrukcia rozvodov energie, resp. rozvodov energetických médií"),ROUND(F18*(M18/L18),2),IF(AND(I18="Na predmetný výdavok sa neuplatňuje kontrafaktuálny scenár",J18="6. Modernizácia a rekonštrukcia systémov vonkajšieho osvetlenia priemyselných areálov, ale len spolu s inými opatreniami na zníženie spotreby elektriny v podniku"),ROUND(F18*(M18/L18),2),IF(AND(I18="Na predmetný výdavok sa neuplatňuje kontrafaktuálny scenár",J18="7. Iné opatrenia, ktoré prispievajú k znižovaniu spotreby primárnych energetických zdrojov"),ROUND(F18*(M18/L18),2))))))))))))))),IF(AND(I18="Na predmetný výdavok sa neuplatňuje kontrafaktuálny scenár",J18="1. Rekonštrukcia a modernizácia stavebných objektov v oblasti priemyslu a služieb na to nadväzujúcich za účelom zníženia ich energetickej náročnosti"),G18*M18/L18,IF(AND(I18="Na predmetný výdavok sa uplatňuje kontrafaktuálny scenár",J18="1. Rekonštrukcia a modernizácia stavebných objektov v oblasti priemyslu a služieb na to nadväzujúcich za účelom zníženia ich energetickej náročnosti"),ROUND(G18*(G$46-'Kontrafaktuálne rozpočty'!F$22)/G$46*(M18/L18),2),IF(AND(I18="Na predmetný výdavok sa uplatňuje kontrafaktuálny scenár",J18="2. Rekonštrukcia a modernizácia existujúcich energetických zariadení za účelom zvýšenia energetickej účinnosti  a zníženia emisií skleníkových plynov"),ROUND(G18*(G$47-'Kontrafaktuálne rozpočty'!F$23)/'Rozpočet projektu'!G$47*(M18/L18),2),IF(AND(I18="Na predmetný výdavok sa uplatňuje kontrafaktuálny scenár",J18="3. Rekonštrukcia a modernizácia systémov výroby a rozvodu stlačeného vzduchu"),ROUND(G18*(G$48-'Kontrafaktuálne rozpočty'!F$24)/'Rozpočet projektu'!G$48*(M18/L18),2),IF(AND(I18="Na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plynov"),ROUND(G18*(G$49-'Kontrafaktuálne rozpočty'!F$25)/'Rozpočet projektu'!G$49*(M18/L18),2),IF(AND(I18="Na predmetný výdavok sa uplatňuje kontrafaktuálny scenár",J18="5. Výstavba, modernizácia a rekonštrukcia rozvodov energie, resp. rozvodov energetických médií"),ROUND(G18*(G$50-'Kontrafaktuálne rozpočty'!F$26)/'Rozpočet projektu'!G$50*(M18/L18),2),IF(AND(I18="Na predmetný výdavok sa uplatňuje kontrafaktuálny scenár",J18="6. Modernizácia a rekonštrukcia systémov vonkajšieho osvetlenia priemyselných areálov, ale len spolu s inými opatreniami na zníženie spotreby elektriny v podniku"),ROUND(G18*(G$51-'Kontrafaktuálne rozpočty'!F$27)/'Rozpočet projektu'!G$51*(M18/L18),2),IF(AND(I18="Na predmetný výdavok sa uplatňuje kontrafaktuálny scenár",J18="7. Iné opatrenia, ktoré prispievajú k znižovaniu spotreby primárnych energetických zdrojov"),ROUND(G18*(G$52-'Kontrafaktuálne rozpočty'!F$28)/'Rozpočet projektu'!G$52*(M18/L18),2),IF(AND(I18="Na predmetný výdavok sa neuplatňuje kontrafaktuálny scenár",J18="2. Rekonštrukcia a modernizácia existujúcich energetických zariadení za účelom zvýšenia energetickej účinnosti  a zníženia emisií skleníkových plynov"),ROUND(G18*(M18/L18),2),IF(AND(I18="Na predmetný výdavok sa neuplatňuje kontrafaktuálny scenár",J18="3. Rekonštrukcia a modernizácia systémov výroby a rozvodu stlačeného vzduchu"),ROUND(G18*(M18/L18),2),IF(AND(I18="Na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plynov"),ROUND(G18*(M18/L18),2),IF(AND(I18="Na predmetný výdavok sa neuplatňuje kontrafaktuálny scenár",J18="5. Výstavba, modernizácia a rekonštrukcia rozvodov energie, resp. rozvodov energetických médií"),ROUND(G18*(M18/L18),2),IF(AND(I18="Na predmetný výdavok sa neuplatňuje kontrafaktuálny scenár",J18="6. Modernizácia a rekonštrukcia systémov vonkajšieho osvetlenia priemyselných areálov, ale len spolu s inými opatreniami na zníženie spotreby elektriny v podniku"),ROUND(G18*(M18/L18),2),IF(AND(I18="Na predmetný výdavok sa neuplatňuje kontrafaktuálny scenár",J18="7. Iné opatrenia, ktoré prispievajú k znižovaniu spotreby primárnych energetických zdrojov"),ROUND(G18*(M18/L18),2)))))))))))))))))</f>
        <v>Vyplňte bunku B10</v>
      </c>
      <c r="I18" s="340"/>
      <c r="J18" s="272"/>
      <c r="K18" s="340"/>
      <c r="L18" s="169"/>
      <c r="M18" s="169"/>
      <c r="N18" s="346"/>
      <c r="O18" s="171"/>
      <c r="P18" s="217"/>
      <c r="Q18" s="217"/>
      <c r="R18" s="217"/>
      <c r="S18" s="217"/>
      <c r="T18" s="217"/>
      <c r="U18" s="217"/>
      <c r="V18" s="217"/>
      <c r="W18" s="217"/>
      <c r="X18" s="217"/>
      <c r="Y18" s="217"/>
      <c r="Z18" s="217"/>
      <c r="AA18" s="217"/>
      <c r="AB18" s="166"/>
      <c r="AC18" s="166"/>
      <c r="AD18" s="166"/>
      <c r="AE18" s="166"/>
      <c r="AF18" s="166"/>
      <c r="AG18" s="166"/>
      <c r="AH18" s="166"/>
      <c r="AI18" s="166"/>
      <c r="AJ18" s="166"/>
      <c r="AK18" s="166"/>
      <c r="AL18" s="166"/>
      <c r="AM18" s="166"/>
      <c r="AN18" s="166"/>
      <c r="AO18" s="158"/>
      <c r="AP18" s="158"/>
      <c r="AQ18" s="158"/>
      <c r="AR18" s="158"/>
      <c r="AS18" s="158"/>
      <c r="AT18" s="158"/>
      <c r="AU18" s="158"/>
      <c r="AV18" s="158"/>
      <c r="AW18" s="158"/>
      <c r="AX18" s="158"/>
      <c r="AY18" s="158"/>
      <c r="AZ18" s="158"/>
      <c r="BA18" s="158"/>
      <c r="BB18" s="158"/>
      <c r="BC18" s="158"/>
      <c r="BD18" s="158"/>
      <c r="BE18" s="158"/>
      <c r="BF18" s="158"/>
    </row>
    <row r="19" spans="1:58" x14ac:dyDescent="0.25">
      <c r="A19" s="267" t="s">
        <v>129</v>
      </c>
      <c r="B19" s="163" t="s">
        <v>18</v>
      </c>
      <c r="C19" s="164"/>
      <c r="D19" s="165"/>
      <c r="E19" s="165"/>
      <c r="F19" s="252">
        <f t="shared" ref="F19:F21" si="1">ROUND(D19*E19,2)</f>
        <v>0</v>
      </c>
      <c r="G19" s="252">
        <f t="shared" si="0"/>
        <v>0</v>
      </c>
      <c r="H19" s="253" t="str">
        <f>IF($B$10="","Vyplňte bunku B10",IF($B$10="áno",IF(AND(I19="Na predmetný výdavok sa neuplatňuje kontrafaktuálny scenár",J19="1. Rekonštrukcia a modernizácia stavebných objektov v oblasti priemyslu a služieb na to nadväzujúcich za účelom zníženia ich energetickej náročnosti"),F19*M19/L19,IF(AND(I19="Na predmetný výdavok sa uplatňuje kontrafaktuálny scenár",J19="1. Rekonštrukcia a modernizácia stavebných objektov v oblasti priemyslu a služieb na to nadväzujúcich za účelom zníženia ich energetickej náročnosti"),ROUND(F19*(F$46-'Kontrafaktuálne rozpočty'!E$22)/F$46*(M19/L19),2),IF(AND(I19="Na predmetný výdavok sa uplatňuje kontrafaktuálny scenár",J19="2. Rekonštrukcia a modernizácia existujúcich energetických zariadení za účelom zvýšenia energetickej účinnosti  a zníženia emisií skleníkových plynov"),ROUND(F19*(F$47-'Kontrafaktuálne rozpočty'!E$23)/'Rozpočet projektu'!F$47*(M19/L19),2),IF(AND(I19="Na predmetný výdavok sa uplatňuje kontrafaktuálny scenár",J19="3. Rekonštrukcia a modernizácia systémov výroby a rozvodu stlačeného vzduchu"),ROUND(F19*(F$48-'Kontrafaktuálne rozpočty'!E$24)/'Rozpočet projektu'!F$48*(M19/L19),2),IF(AND(I19="Na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plynov"),ROUND(F19*(F$49-'Kontrafaktuálne rozpočty'!E$25)/'Rozpočet projektu'!F$49*(M19/L19),2),IF(AND(I19="Na predmetný výdavok sa uplatňuje kontrafaktuálny scenár",J19="5. Výstavba, modernizácia a rekonštrukcia rozvodov energie, resp. rozvodov energetických médií"),ROUND(F19*(F$50-'Kontrafaktuálne rozpočty'!E$26)/'Rozpočet projektu'!F$50*(M19/L19),2),IF(AND(I19="Na predmetný výdavok sa uplatňuje kontrafaktuálny scenár",J19="6. Modernizácia a rekonštrukcia systémov vonkajšieho osvetlenia priemyselných areálov, ale len spolu s inými opatreniami na zníženie spotreby elektriny v podniku"),ROUND(F19*(F$51-'Kontrafaktuálne rozpočty'!E$27)/'Rozpočet projektu'!F$51*(M19/L19),2),IF(AND(I19="Na predmetný výdavok sa uplatňuje kontrafaktuálny scenár",J19="7. Iné opatrenia, ktoré prispievajú k znižovaniu spotreby primárnych energetických zdrojov"),ROUND(F19*(F$52-'Kontrafaktuálne rozpočty'!E$28)/'Rozpočet projektu'!F$52*(M19/L19),2),IF(AND(I19="Na predmetný výdavok sa neuplatňuje kontrafaktuálny scenár",J19="2. Rekonštrukcia a modernizácia existujúcich energetických zariadení za účelom zvýšenia energetickej účinnosti  a zníženia emisií skleníkových plynov"),ROUND(F19*(M19/L19),2),IF(AND(I19="Na predmetný výdavok sa neuplatňuje kontrafaktuálny scenár",J19="3. Rekonštrukcia a modernizácia systémov výroby a rozvodu stlačeného vzduchu"),ROUND(F19*(M19/L19),2),IF(AND(I19="Na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plynov"),ROUND(F19*(M19/L19),2),IF(AND(I19="Na predmetný výdavok sa neuplatňuje kontrafaktuálny scenár",J19="5. Výstavba, modernizácia a rekonštrukcia rozvodov energie, resp. rozvodov energetických médií"),ROUND(F19*(M19/L19),2),IF(AND(I19="Na predmetný výdavok sa neuplatňuje kontrafaktuálny scenár",J19="6. Modernizácia a rekonštrukcia systémov vonkajšieho osvetlenia priemyselných areálov, ale len spolu s inými opatreniami na zníženie spotreby elektriny v podniku"),ROUND(F19*(M19/L19),2),IF(AND(I19="Na predmetný výdavok sa neuplatňuje kontrafaktuálny scenár",J19="7. Iné opatrenia, ktoré prispievajú k znižovaniu spotreby primárnych energetických zdrojov"),ROUND(F19*(M19/L19),2))))))))))))))),IF(AND(I19="Na predmetný výdavok sa neuplatňuje kontrafaktuálny scenár",J19="1. Rekonštrukcia a modernizácia stavebných objektov v oblasti priemyslu a služieb na to nadväzujúcich za účelom zníženia ich energetickej náročnosti"),G19*M19/L19,IF(AND(I19="Na predmetný výdavok sa uplatňuje kontrafaktuálny scenár",J19="1. Rekonštrukcia a modernizácia stavebných objektov v oblasti priemyslu a služieb na to nadväzujúcich za účelom zníženia ich energetickej náročnosti"),ROUND(G19*(G$46-'Kontrafaktuálne rozpočty'!F$22)/G$46*(M19/L19),2),IF(AND(I19="Na predmetný výdavok sa uplatňuje kontrafaktuálny scenár",J19="2. Rekonštrukcia a modernizácia existujúcich energetických zariadení za účelom zvýšenia energetickej účinnosti  a zníženia emisií skleníkových plynov"),ROUND(G19*(G$47-'Kontrafaktuálne rozpočty'!F$23)/'Rozpočet projektu'!G$47*(M19/L19),2),IF(AND(I19="Na predmetný výdavok sa uplatňuje kontrafaktuálny scenár",J19="3. Rekonštrukcia a modernizácia systémov výroby a rozvodu stlačeného vzduchu"),ROUND(G19*(G$48-'Kontrafaktuálne rozpočty'!F$24)/'Rozpočet projektu'!G$48*(M19/L19),2),IF(AND(I19="Na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plynov"),ROUND(G19*(G$49-'Kontrafaktuálne rozpočty'!F$25)/'Rozpočet projektu'!G$49*(M19/L19),2),IF(AND(I19="Na predmetný výdavok sa uplatňuje kontrafaktuálny scenár",J19="5. Výstavba, modernizácia a rekonštrukcia rozvodov energie, resp. rozvodov energetických médií"),ROUND(G19*(G$50-'Kontrafaktuálne rozpočty'!F$26)/'Rozpočet projektu'!G$50*(M19/L19),2),IF(AND(I19="Na predmetný výdavok sa uplatňuje kontrafaktuálny scenár",J19="6. Modernizácia a rekonštrukcia systémov vonkajšieho osvetlenia priemyselných areálov, ale len spolu s inými opatreniami na zníženie spotreby elektriny v podniku"),ROUND(G19*(G$51-'Kontrafaktuálne rozpočty'!F$27)/'Rozpočet projektu'!G$51*(M19/L19),2),IF(AND(I19="Na predmetný výdavok sa uplatňuje kontrafaktuálny scenár",J19="7. Iné opatrenia, ktoré prispievajú k znižovaniu spotreby primárnych energetických zdrojov"),ROUND(G19*(G$52-'Kontrafaktuálne rozpočty'!F$28)/'Rozpočet projektu'!G$52*(M19/L19),2),IF(AND(I19="Na predmetný výdavok sa neuplatňuje kontrafaktuálny scenár",J19="2. Rekonštrukcia a modernizácia existujúcich energetických zariadení za účelom zvýšenia energetickej účinnosti  a zníženia emisií skleníkových plynov"),ROUND(G19*(M19/L19),2),IF(AND(I19="Na predmetný výdavok sa neuplatňuje kontrafaktuálny scenár",J19="3. Rekonštrukcia a modernizácia systémov výroby a rozvodu stlačeného vzduchu"),ROUND(G19*(M19/L19),2),IF(AND(I19="Na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plynov"),ROUND(G19*(M19/L19),2),IF(AND(I19="Na predmetný výdavok sa neuplatňuje kontrafaktuálny scenár",J19="5. Výstavba, modernizácia a rekonštrukcia rozvodov energie, resp. rozvodov energetických médií"),ROUND(G19*(M19/L19),2),IF(AND(I19="Na predmetný výdavok sa neuplatňuje kontrafaktuálny scenár",J19="6. Modernizácia a rekonštrukcia systémov vonkajšieho osvetlenia priemyselných areálov, ale len spolu s inými opatreniami na zníženie spotreby elektriny v podniku"),ROUND(G19*(M19/L19),2),IF(AND(I19="Na predmetný výdavok sa neuplatňuje kontrafaktuálny scenár",J19="7. Iné opatrenia, ktoré prispievajú k znižovaniu spotreby primárnych energetických zdrojov"),ROUND(G19*(M19/L19),2)))))))))))))))))</f>
        <v>Vyplňte bunku B10</v>
      </c>
      <c r="I19" s="340"/>
      <c r="J19" s="272"/>
      <c r="K19" s="340"/>
      <c r="L19" s="169"/>
      <c r="M19" s="169"/>
      <c r="N19" s="346"/>
      <c r="O19" s="171"/>
      <c r="P19" s="217"/>
      <c r="Q19" s="217"/>
      <c r="R19" s="217"/>
      <c r="S19" s="217"/>
      <c r="T19" s="217"/>
      <c r="U19" s="217"/>
      <c r="V19" s="217"/>
      <c r="W19" s="217"/>
      <c r="X19" s="217"/>
      <c r="Y19" s="217"/>
      <c r="Z19" s="217"/>
      <c r="AA19" s="217"/>
      <c r="AB19" s="166"/>
      <c r="AC19" s="166"/>
      <c r="AD19" s="166"/>
      <c r="AE19" s="166"/>
      <c r="AF19" s="166"/>
      <c r="AG19" s="166"/>
      <c r="AH19" s="166"/>
      <c r="AI19" s="166"/>
      <c r="AJ19" s="166"/>
      <c r="AK19" s="166"/>
      <c r="AL19" s="166"/>
      <c r="AM19" s="166"/>
      <c r="AN19" s="166"/>
      <c r="AO19" s="158"/>
      <c r="AP19" s="158"/>
      <c r="AQ19" s="158"/>
      <c r="AR19" s="158"/>
      <c r="AS19" s="158"/>
      <c r="AT19" s="158"/>
      <c r="AU19" s="158"/>
      <c r="AV19" s="158"/>
      <c r="AW19" s="158"/>
      <c r="AX19" s="158"/>
      <c r="AY19" s="158"/>
      <c r="AZ19" s="158"/>
      <c r="BA19" s="158"/>
      <c r="BB19" s="158"/>
      <c r="BC19" s="158"/>
      <c r="BD19" s="158"/>
      <c r="BE19" s="158"/>
      <c r="BF19" s="158"/>
    </row>
    <row r="20" spans="1:58" x14ac:dyDescent="0.25">
      <c r="A20" s="267" t="s">
        <v>97</v>
      </c>
      <c r="B20" s="163" t="s">
        <v>18</v>
      </c>
      <c r="C20" s="168"/>
      <c r="D20" s="169"/>
      <c r="E20" s="169"/>
      <c r="F20" s="253">
        <f t="shared" si="1"/>
        <v>0</v>
      </c>
      <c r="G20" s="252">
        <f t="shared" si="0"/>
        <v>0</v>
      </c>
      <c r="H20" s="253" t="str">
        <f>IF($B$10="","Vyplňte bunku B10",IF($B$10="áno",IF(AND(I20="Na predmetný výdavok sa neuplatňuje kontrafaktuálny scenár",J20="1. Rekonštrukcia a modernizácia stavebných objektov v oblasti priemyslu a služieb na to nadväzujúcich za účelom zníženia ich energetickej náročnosti"),F20*M20/L20,IF(AND(I20="Na predmetný výdavok sa uplatňuje kontrafaktuálny scenár",J20="1. Rekonštrukcia a modernizácia stavebných objektov v oblasti priemyslu a služieb na to nadväzujúcich za účelom zníženia ich energetickej náročnosti"),ROUND(F20*(F$46-'Kontrafaktuálne rozpočty'!E$22)/F$46*(M20/L20),2),IF(AND(I20="Na predmetný výdavok sa uplatňuje kontrafaktuálny scenár",J20="2. Rekonštrukcia a modernizácia existujúcich energetických zariadení za účelom zvýšenia energetickej účinnosti  a zníženia emisií skleníkových plynov"),ROUND(F20*(F$47-'Kontrafaktuálne rozpočty'!E$23)/'Rozpočet projektu'!F$47*(M20/L20),2),IF(AND(I20="Na predmetný výdavok sa uplatňuje kontrafaktuálny scenár",J20="3. Rekonštrukcia a modernizácia systémov výroby a rozvodu stlačeného vzduchu"),ROUND(F20*(F$48-'Kontrafaktuálne rozpočty'!E$24)/'Rozpočet projektu'!F$48*(M20/L20),2),IF(AND(I20="Na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plynov"),ROUND(F20*(F$49-'Kontrafaktuálne rozpočty'!E$25)/'Rozpočet projektu'!F$49*(M20/L20),2),IF(AND(I20="Na predmetný výdavok sa uplatňuje kontrafaktuálny scenár",J20="5. Výstavba, modernizácia a rekonštrukcia rozvodov energie, resp. rozvodov energetických médií"),ROUND(F20*(F$50-'Kontrafaktuálne rozpočty'!E$26)/'Rozpočet projektu'!F$50*(M20/L20),2),IF(AND(I20="Na predmetný výdavok sa uplatňuje kontrafaktuálny scenár",J20="6. Modernizácia a rekonštrukcia systémov vonkajšieho osvetlenia priemyselných areálov, ale len spolu s inými opatreniami na zníženie spotreby elektriny v podniku"),ROUND(F20*(F$51-'Kontrafaktuálne rozpočty'!E$27)/'Rozpočet projektu'!F$51*(M20/L20),2),IF(AND(I20="Na predmetný výdavok sa uplatňuje kontrafaktuálny scenár",J20="7. Iné opatrenia, ktoré prispievajú k znižovaniu spotreby primárnych energetických zdrojov"),ROUND(F20*(F$52-'Kontrafaktuálne rozpočty'!E$28)/'Rozpočet projektu'!F$52*(M20/L20),2),IF(AND(I20="Na predmetný výdavok sa neuplatňuje kontrafaktuálny scenár",J20="2. Rekonštrukcia a modernizácia existujúcich energetických zariadení za účelom zvýšenia energetickej účinnosti  a zníženia emisií skleníkových plynov"),ROUND(F20*(M20/L20),2),IF(AND(I20="Na predmetný výdavok sa neuplatňuje kontrafaktuálny scenár",J20="3. Rekonštrukcia a modernizácia systémov výroby a rozvodu stlačeného vzduchu"),ROUND(F20*(M20/L20),2),IF(AND(I20="Na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plynov"),ROUND(F20*(M20/L20),2),IF(AND(I20="Na predmetný výdavok sa neuplatňuje kontrafaktuálny scenár",J20="5. Výstavba, modernizácia a rekonštrukcia rozvodov energie, resp. rozvodov energetických médií"),ROUND(F20*(M20/L20),2),IF(AND(I20="Na predmetný výdavok sa neuplatňuje kontrafaktuálny scenár",J20="6. Modernizácia a rekonštrukcia systémov vonkajšieho osvetlenia priemyselných areálov, ale len spolu s inými opatreniami na zníženie spotreby elektriny v podniku"),ROUND(F20*(M20/L20),2),IF(AND(I20="Na predmetný výdavok sa neuplatňuje kontrafaktuálny scenár",J20="7. Iné opatrenia, ktoré prispievajú k znižovaniu spotreby primárnych energetických zdrojov"),ROUND(F20*(M20/L20),2))))))))))))))),IF(AND(I20="Na predmetný výdavok sa neuplatňuje kontrafaktuálny scenár",J20="1. Rekonštrukcia a modernizácia stavebných objektov v oblasti priemyslu a služieb na to nadväzujúcich za účelom zníženia ich energetickej náročnosti"),G20*M20/L20,IF(AND(I20="Na predmetný výdavok sa uplatňuje kontrafaktuálny scenár",J20="1. Rekonštrukcia a modernizácia stavebných objektov v oblasti priemyslu a služieb na to nadväzujúcich za účelom zníženia ich energetickej náročnosti"),ROUND(G20*(G$46-'Kontrafaktuálne rozpočty'!F$22)/G$46*(M20/L20),2),IF(AND(I20="Na predmetný výdavok sa uplatňuje kontrafaktuálny scenár",J20="2. Rekonštrukcia a modernizácia existujúcich energetických zariadení za účelom zvýšenia energetickej účinnosti  a zníženia emisií skleníkových plynov"),ROUND(G20*(G$47-'Kontrafaktuálne rozpočty'!F$23)/'Rozpočet projektu'!G$47*(M20/L20),2),IF(AND(I20="Na predmetný výdavok sa uplatňuje kontrafaktuálny scenár",J20="3. Rekonštrukcia a modernizácia systémov výroby a rozvodu stlačeného vzduchu"),ROUND(G20*(G$48-'Kontrafaktuálne rozpočty'!F$24)/'Rozpočet projektu'!G$48*(M20/L20),2),IF(AND(I20="Na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plynov"),ROUND(G20*(G$49-'Kontrafaktuálne rozpočty'!F$25)/'Rozpočet projektu'!G$49*(M20/L20),2),IF(AND(I20="Na predmetný výdavok sa uplatňuje kontrafaktuálny scenár",J20="5. Výstavba, modernizácia a rekonštrukcia rozvodov energie, resp. rozvodov energetických médií"),ROUND(G20*(G$50-'Kontrafaktuálne rozpočty'!F$26)/'Rozpočet projektu'!G$50*(M20/L20),2),IF(AND(I20="Na predmetný výdavok sa uplatňuje kontrafaktuálny scenár",J20="6. Modernizácia a rekonštrukcia systémov vonkajšieho osvetlenia priemyselných areálov, ale len spolu s inými opatreniami na zníženie spotreby elektriny v podniku"),ROUND(G20*(G$51-'Kontrafaktuálne rozpočty'!F$27)/'Rozpočet projektu'!G$51*(M20/L20),2),IF(AND(I20="Na predmetný výdavok sa uplatňuje kontrafaktuálny scenár",J20="7. Iné opatrenia, ktoré prispievajú k znižovaniu spotreby primárnych energetických zdrojov"),ROUND(G20*(G$52-'Kontrafaktuálne rozpočty'!F$28)/'Rozpočet projektu'!G$52*(M20/L20),2),IF(AND(I20="Na predmetný výdavok sa neuplatňuje kontrafaktuálny scenár",J20="2. Rekonštrukcia a modernizácia existujúcich energetických zariadení za účelom zvýšenia energetickej účinnosti  a zníženia emisií skleníkových plynov"),ROUND(G20*(M20/L20),2),IF(AND(I20="Na predmetný výdavok sa neuplatňuje kontrafaktuálny scenár",J20="3. Rekonštrukcia a modernizácia systémov výroby a rozvodu stlačeného vzduchu"),ROUND(G20*(M20/L20),2),IF(AND(I20="Na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plynov"),ROUND(G20*(M20/L20),2),IF(AND(I20="Na predmetný výdavok sa neuplatňuje kontrafaktuálny scenár",J20="5. Výstavba, modernizácia a rekonštrukcia rozvodov energie, resp. rozvodov energetických médií"),ROUND(G20*(M20/L20),2),IF(AND(I20="Na predmetný výdavok sa neuplatňuje kontrafaktuálny scenár",J20="6. Modernizácia a rekonštrukcia systémov vonkajšieho osvetlenia priemyselných areálov, ale len spolu s inými opatreniami na zníženie spotreby elektriny v podniku"),ROUND(G20*(M20/L20),2),IF(AND(I20="Na predmetný výdavok sa neuplatňuje kontrafaktuálny scenár",J20="7. Iné opatrenia, ktoré prispievajú k znižovaniu spotreby primárnych energetických zdrojov"),ROUND(G20*(M20/L20),2)))))))))))))))))</f>
        <v>Vyplňte bunku B10</v>
      </c>
      <c r="I20" s="340"/>
      <c r="J20" s="272"/>
      <c r="K20" s="340"/>
      <c r="L20" s="169"/>
      <c r="M20" s="169"/>
      <c r="N20" s="346"/>
      <c r="O20" s="171"/>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8"/>
      <c r="BA20" s="158"/>
      <c r="BB20" s="158"/>
      <c r="BC20" s="158"/>
      <c r="BD20" s="158"/>
      <c r="BE20" s="158"/>
      <c r="BF20" s="158"/>
    </row>
    <row r="21" spans="1:58" ht="15.75" thickBot="1" x14ac:dyDescent="0.3">
      <c r="A21" s="336" t="s">
        <v>97</v>
      </c>
      <c r="B21" s="337" t="s">
        <v>18</v>
      </c>
      <c r="C21" s="338"/>
      <c r="D21" s="339"/>
      <c r="E21" s="339"/>
      <c r="F21" s="332">
        <f t="shared" si="1"/>
        <v>0</v>
      </c>
      <c r="G21" s="333">
        <f t="shared" si="0"/>
        <v>0</v>
      </c>
      <c r="H21" s="253" t="str">
        <f>IF($B$10="","Vyplňte bunku B10",IF($B$10="áno",IF(AND(I21="Na predmetný výdavok sa neuplatňuje kontrafaktuálny scenár",J21="1. Rekonštrukcia a modernizácia stavebných objektov v oblasti priemyslu a služieb na to nadväzujúcich za účelom zníženia ich energetickej náročnosti"),F21*M21/L21,IF(AND(I21="Na predmetný výdavok sa uplatňuje kontrafaktuálny scenár",J21="1. Rekonštrukcia a modernizácia stavebných objektov v oblasti priemyslu a služieb na to nadväzujúcich za účelom zníženia ich energetickej náročnosti"),ROUND(F21*(F$46-'Kontrafaktuálne rozpočty'!E$22)/F$46*(M21/L21),2),IF(AND(I21="Na predmetný výdavok sa uplatňuje kontrafaktuálny scenár",J21="2. Rekonštrukcia a modernizácia existujúcich energetických zariadení za účelom zvýšenia energetickej účinnosti  a zníženia emisií skleníkových plynov"),ROUND(F21*(F$47-'Kontrafaktuálne rozpočty'!E$23)/'Rozpočet projektu'!F$47*(M21/L21),2),IF(AND(I21="Na predmetný výdavok sa uplatňuje kontrafaktuálny scenár",J21="3. Rekonštrukcia a modernizácia systémov výroby a rozvodu stlačeného vzduchu"),ROUND(F21*(F$48-'Kontrafaktuálne rozpočty'!E$24)/'Rozpočet projektu'!F$48*(M21/L21),2),IF(AND(I21="Na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plynov"),ROUND(F21*(F$49-'Kontrafaktuálne rozpočty'!E$25)/'Rozpočet projektu'!F$49*(M21/L21),2),IF(AND(I21="Na predmetný výdavok sa uplatňuje kontrafaktuálny scenár",J21="5. Výstavba, modernizácia a rekonštrukcia rozvodov energie, resp. rozvodov energetických médií"),ROUND(F21*(F$50-'Kontrafaktuálne rozpočty'!E$26)/'Rozpočet projektu'!F$50*(M21/L21),2),IF(AND(I21="Na predmetný výdavok sa uplatňuje kontrafaktuálny scenár",J21="6. Modernizácia a rekonštrukcia systémov vonkajšieho osvetlenia priemyselných areálov, ale len spolu s inými opatreniami na zníženie spotreby elektriny v podniku"),ROUND(F21*(F$51-'Kontrafaktuálne rozpočty'!E$27)/'Rozpočet projektu'!F$51*(M21/L21),2),IF(AND(I21="Na predmetný výdavok sa uplatňuje kontrafaktuálny scenár",J21="7. Iné opatrenia, ktoré prispievajú k znižovaniu spotreby primárnych energetických zdrojov"),ROUND(F21*(F$52-'Kontrafaktuálne rozpočty'!E$28)/'Rozpočet projektu'!F$52*(M21/L21),2),IF(AND(I21="Na predmetný výdavok sa neuplatňuje kontrafaktuálny scenár",J21="2. Rekonštrukcia a modernizácia existujúcich energetických zariadení za účelom zvýšenia energetickej účinnosti  a zníženia emisií skleníkových plynov"),ROUND(F21*(M21/L21),2),IF(AND(I21="Na predmetný výdavok sa neuplatňuje kontrafaktuálny scenár",J21="3. Rekonštrukcia a modernizácia systémov výroby a rozvodu stlačeného vzduchu"),ROUND(F21*(M21/L21),2),IF(AND(I21="Na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plynov"),ROUND(F21*(M21/L21),2),IF(AND(I21="Na predmetný výdavok sa neuplatňuje kontrafaktuálny scenár",J21="5. Výstavba, modernizácia a rekonštrukcia rozvodov energie, resp. rozvodov energetických médií"),ROUND(F21*(M21/L21),2),IF(AND(I21="Na predmetný výdavok sa neuplatňuje kontrafaktuálny scenár",J21="6. Modernizácia a rekonštrukcia systémov vonkajšieho osvetlenia priemyselných areálov, ale len spolu s inými opatreniami na zníženie spotreby elektriny v podniku"),ROUND(F21*(M21/L21),2),IF(AND(I21="Na predmetný výdavok sa neuplatňuje kontrafaktuálny scenár",J21="7. Iné opatrenia, ktoré prispievajú k znižovaniu spotreby primárnych energetických zdrojov"),ROUND(F21*(M21/L21),2))))))))))))))),IF(AND(I21="Na predmetný výdavok sa neuplatňuje kontrafaktuálny scenár",J21="1. Rekonštrukcia a modernizácia stavebných objektov v oblasti priemyslu a služieb na to nadväzujúcich za účelom zníženia ich energetickej náročnosti"),G21*M21/L21,IF(AND(I21="Na predmetný výdavok sa uplatňuje kontrafaktuálny scenár",J21="1. Rekonštrukcia a modernizácia stavebných objektov v oblasti priemyslu a služieb na to nadväzujúcich za účelom zníženia ich energetickej náročnosti"),ROUND(G21*(G$46-'Kontrafaktuálne rozpočty'!F$22)/G$46*(M21/L21),2),IF(AND(I21="Na predmetný výdavok sa uplatňuje kontrafaktuálny scenár",J21="2. Rekonštrukcia a modernizácia existujúcich energetických zariadení za účelom zvýšenia energetickej účinnosti  a zníženia emisií skleníkových plynov"),ROUND(G21*(G$47-'Kontrafaktuálne rozpočty'!F$23)/'Rozpočet projektu'!G$47*(M21/L21),2),IF(AND(I21="Na predmetný výdavok sa uplatňuje kontrafaktuálny scenár",J21="3. Rekonštrukcia a modernizácia systémov výroby a rozvodu stlačeného vzduchu"),ROUND(G21*(G$48-'Kontrafaktuálne rozpočty'!F$24)/'Rozpočet projektu'!G$48*(M21/L21),2),IF(AND(I21="Na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plynov"),ROUND(G21*(G$49-'Kontrafaktuálne rozpočty'!F$25)/'Rozpočet projektu'!G$49*(M21/L21),2),IF(AND(I21="Na predmetný výdavok sa uplatňuje kontrafaktuálny scenár",J21="5. Výstavba, modernizácia a rekonštrukcia rozvodov energie, resp. rozvodov energetických médií"),ROUND(G21*(G$50-'Kontrafaktuálne rozpočty'!F$26)/'Rozpočet projektu'!G$50*(M21/L21),2),IF(AND(I21="Na predmetný výdavok sa uplatňuje kontrafaktuálny scenár",J21="6. Modernizácia a rekonštrukcia systémov vonkajšieho osvetlenia priemyselných areálov, ale len spolu s inými opatreniami na zníženie spotreby elektriny v podniku"),ROUND(G21*(G$51-'Kontrafaktuálne rozpočty'!F$27)/'Rozpočet projektu'!G$51*(M21/L21),2),IF(AND(I21="Na predmetný výdavok sa uplatňuje kontrafaktuálny scenár",J21="7. Iné opatrenia, ktoré prispievajú k znižovaniu spotreby primárnych energetických zdrojov"),ROUND(G21*(G$52-'Kontrafaktuálne rozpočty'!F$28)/'Rozpočet projektu'!G$52*(M21/L21),2),IF(AND(I21="Na predmetný výdavok sa neuplatňuje kontrafaktuálny scenár",J21="2. Rekonštrukcia a modernizácia existujúcich energetických zariadení za účelom zvýšenia energetickej účinnosti  a zníženia emisií skleníkových plynov"),ROUND(G21*(M21/L21),2),IF(AND(I21="Na predmetný výdavok sa neuplatňuje kontrafaktuálny scenár",J21="3. Rekonštrukcia a modernizácia systémov výroby a rozvodu stlačeného vzduchu"),ROUND(G21*(M21/L21),2),IF(AND(I21="Na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plynov"),ROUND(G21*(M21/L21),2),IF(AND(I21="Na predmetný výdavok sa neuplatňuje kontrafaktuálny scenár",J21="5. Výstavba, modernizácia a rekonštrukcia rozvodov energie, resp. rozvodov energetických médií"),ROUND(G21*(M21/L21),2),IF(AND(I21="Na predmetný výdavok sa neuplatňuje kontrafaktuálny scenár",J21="6. Modernizácia a rekonštrukcia systémov vonkajšieho osvetlenia priemyselných areálov, ale len spolu s inými opatreniami na zníženie spotreby elektriny v podniku"),ROUND(G21*(M21/L21),2),IF(AND(I21="Na predmetný výdavok sa neuplatňuje kontrafaktuálny scenár",J21="7. Iné opatrenia, ktoré prispievajú k znižovaniu spotreby primárnych energetických zdrojov"),ROUND(G21*(M21/L21),2)))))))))))))))))</f>
        <v>Vyplňte bunku B10</v>
      </c>
      <c r="I21" s="340"/>
      <c r="J21" s="334"/>
      <c r="K21" s="340"/>
      <c r="L21" s="169"/>
      <c r="M21" s="169"/>
      <c r="N21" s="346"/>
      <c r="O21" s="335"/>
      <c r="AB21" s="158"/>
      <c r="AC21" s="158"/>
      <c r="AD21" s="158"/>
      <c r="AE21" s="158"/>
      <c r="AF21" s="158"/>
      <c r="AG21" s="158"/>
      <c r="AH21" s="158"/>
      <c r="AI21" s="158"/>
      <c r="AJ21" s="158"/>
      <c r="AK21" s="158"/>
      <c r="AL21" s="158"/>
      <c r="AM21" s="158"/>
      <c r="AN21" s="158"/>
      <c r="AO21" s="158"/>
      <c r="AP21" s="158"/>
      <c r="AQ21" s="158"/>
      <c r="AR21" s="158"/>
      <c r="AS21" s="158"/>
      <c r="AT21" s="158"/>
      <c r="AU21" s="158"/>
      <c r="AV21" s="158"/>
      <c r="AW21" s="158"/>
      <c r="AX21" s="158"/>
      <c r="AY21" s="158"/>
      <c r="AZ21" s="158"/>
      <c r="BA21" s="158"/>
      <c r="BB21" s="158"/>
      <c r="BC21" s="158"/>
      <c r="BD21" s="158"/>
      <c r="BE21" s="158"/>
      <c r="BF21" s="158"/>
    </row>
    <row r="22" spans="1:58" ht="15.75" thickBot="1" x14ac:dyDescent="0.3">
      <c r="A22" s="341" t="s">
        <v>130</v>
      </c>
      <c r="B22" s="342"/>
      <c r="C22" s="342"/>
      <c r="D22" s="342"/>
      <c r="E22" s="342"/>
      <c r="F22" s="343"/>
      <c r="G22" s="343"/>
      <c r="H22" s="343"/>
      <c r="I22" s="342"/>
      <c r="J22" s="342"/>
      <c r="K22" s="342"/>
      <c r="L22" s="344"/>
      <c r="M22" s="342"/>
      <c r="N22" s="342"/>
      <c r="O22" s="345"/>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158"/>
      <c r="BA22" s="158"/>
      <c r="BB22" s="158"/>
      <c r="BC22" s="158"/>
      <c r="BD22" s="158"/>
      <c r="BE22" s="158"/>
      <c r="BF22" s="158"/>
    </row>
    <row r="23" spans="1:58" x14ac:dyDescent="0.25">
      <c r="A23" s="268" t="s">
        <v>127</v>
      </c>
      <c r="B23" s="167" t="s">
        <v>18</v>
      </c>
      <c r="C23" s="168"/>
      <c r="D23" s="169"/>
      <c r="E23" s="169"/>
      <c r="F23" s="253">
        <f>ROUND(D23*E23,2)</f>
        <v>0</v>
      </c>
      <c r="G23" s="253">
        <f>ROUND(F23*1.2,2)</f>
        <v>0</v>
      </c>
      <c r="H23" s="253" t="str">
        <f>IF($B$10="","Vyplňte bunku B10",IF($B$10="áno",IF(AND(I23="Na predmetný výdavok sa neuplatňuje kontrafaktuálny scenár",J23="1. Rekonštrukcia a modernizácia stavebných objektov v oblasti priemyslu a služieb na to nadväzujúcich za účelom zníženia ich energetickej náročnosti"),F23*M23/L23,IF(AND(I23="Na predmetný výdavok sa uplatňuje kontrafaktuálny scenár",J23="1. Rekonštrukcia a modernizácia stavebných objektov v oblasti priemyslu a služieb na to nadväzujúcich za účelom zníženia ich energetickej náročnosti"),ROUND(F23*(F$46-'Kontrafaktuálne rozpočty'!E$22)/F$46*(M23/L23),2),IF(AND(I23="Na predmetný výdavok sa uplatňuje kontrafaktuálny scenár",J23="2. Rekonštrukcia a modernizácia existujúcich energetických zariadení za účelom zvýšenia energetickej účinnosti  a zníženia emisií skleníkových plynov"),ROUND(F23*(F$47-'Kontrafaktuálne rozpočty'!E$23)/'Rozpočet projektu'!F$47*(M23/L23),2),IF(AND(I23="Na predmetný výdavok sa uplatňuje kontrafaktuálny scenár",J23="3. Rekonštrukcia a modernizácia systémov výroby a rozvodu stlačeného vzduchu"),ROUND(F23*(F$48-'Kontrafaktuálne rozpočty'!E$24)/'Rozpočet projektu'!F$48*(M23/L23),2),IF(AND(I23="Na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plynov"),ROUND(F23*(F$49-'Kontrafaktuálne rozpočty'!E$25)/'Rozpočet projektu'!F$49*(M23/L23),2),IF(AND(I23="Na predmetný výdavok sa uplatňuje kontrafaktuálny scenár",J23="5. Výstavba, modernizácia a rekonštrukcia rozvodov energie, resp. rozvodov energetických médií"),ROUND(F23*(F$50-'Kontrafaktuálne rozpočty'!E$26)/'Rozpočet projektu'!F$50*(M23/L23),2),IF(AND(I23="Na predmetný výdavok sa uplatňuje kontrafaktuálny scenár",J23="6. Modernizácia a rekonštrukcia systémov vonkajšieho osvetlenia priemyselných areálov, ale len spolu s inými opatreniami na zníženie spotreby elektriny v podniku"),ROUND(F23*(F$51-'Kontrafaktuálne rozpočty'!E$27)/'Rozpočet projektu'!F$51*(M23/L23),2),IF(AND(I23="Na predmetný výdavok sa uplatňuje kontrafaktuálny scenár",J23="7. Iné opatrenia, ktoré prispievajú k znižovaniu spotreby primárnych energetických zdrojov"),ROUND(F23*(F$52-'Kontrafaktuálne rozpočty'!E$28)/'Rozpočet projektu'!F$52*(M23/L23),2),IF(AND(I23="Na predmetný výdavok sa neuplatňuje kontrafaktuálny scenár",J23="2. Rekonštrukcia a modernizácia existujúcich energetických zariadení za účelom zvýšenia energetickej účinnosti  a zníženia emisií skleníkových plynov"),ROUND(F23*(M23/L23),2),IF(AND(I23="Na predmetný výdavok sa neuplatňuje kontrafaktuálny scenár",J23="3. Rekonštrukcia a modernizácia systémov výroby a rozvodu stlačeného vzduchu"),ROUND(F23*(M23/L23),2),IF(AND(I23="Na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plynov"),ROUND(F23*(M23/L23),2),IF(AND(I23="Na predmetný výdavok sa neuplatňuje kontrafaktuálny scenár",J23="5. Výstavba, modernizácia a rekonštrukcia rozvodov energie, resp. rozvodov energetických médií"),ROUND(F23*(M23/L23),2),IF(AND(I23="Na predmetný výdavok sa neuplatňuje kontrafaktuálny scenár",J23="6. Modernizácia a rekonštrukcia systémov vonkajšieho osvetlenia priemyselných areálov, ale len spolu s inými opatreniami na zníženie spotreby elektriny v podniku"),ROUND(F23*(M23/L23),2),IF(AND(I23="Na predmetný výdavok sa neuplatňuje kontrafaktuálny scenár",J23="7. Iné opatrenia, ktoré prispievajú k znižovaniu spotreby primárnych energetických zdrojov"),ROUND(F23*(M23/L23),2))))))))))))))),IF(AND(I23="Na predmetný výdavok sa neuplatňuje kontrafaktuálny scenár",J23="1. Rekonštrukcia a modernizácia stavebných objektov v oblasti priemyslu a služieb na to nadväzujúcich za účelom zníženia ich energetickej náročnosti"),G23*M23/L23,IF(AND(I23="Na predmetný výdavok sa uplatňuje kontrafaktuálny scenár",J23="1. Rekonštrukcia a modernizácia stavebných objektov v oblasti priemyslu a služieb na to nadväzujúcich za účelom zníženia ich energetickej náročnosti"),ROUND(G23*(G$46-'Kontrafaktuálne rozpočty'!F$22)/G$46*(M23/L23),2),IF(AND(I23="Na predmetný výdavok sa uplatňuje kontrafaktuálny scenár",J23="2. Rekonštrukcia a modernizácia existujúcich energetických zariadení za účelom zvýšenia energetickej účinnosti  a zníženia emisií skleníkových plynov"),ROUND(G23*(G$47-'Kontrafaktuálne rozpočty'!F$23)/'Rozpočet projektu'!G$47*(M23/L23),2),IF(AND(I23="Na predmetný výdavok sa uplatňuje kontrafaktuálny scenár",J23="3. Rekonštrukcia a modernizácia systémov výroby a rozvodu stlačeného vzduchu"),ROUND(G23*(G$48-'Kontrafaktuálne rozpočty'!F$24)/'Rozpočet projektu'!G$48*(M23/L23),2),IF(AND(I23="Na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plynov"),ROUND(G23*(G$49-'Kontrafaktuálne rozpočty'!F$25)/'Rozpočet projektu'!G$49*(M23/L23),2),IF(AND(I23="Na predmetný výdavok sa uplatňuje kontrafaktuálny scenár",J23="5. Výstavba, modernizácia a rekonštrukcia rozvodov energie, resp. rozvodov energetických médií"),ROUND(G23*(G$50-'Kontrafaktuálne rozpočty'!F$26)/'Rozpočet projektu'!G$50*(M23/L23),2),IF(AND(I23="Na predmetný výdavok sa uplatňuje kontrafaktuálny scenár",J23="6. Modernizácia a rekonštrukcia systémov vonkajšieho osvetlenia priemyselných areálov, ale len spolu s inými opatreniami na zníženie spotreby elektriny v podniku"),ROUND(G23*(G$51-'Kontrafaktuálne rozpočty'!F$27)/'Rozpočet projektu'!G$51*(M23/L23),2),IF(AND(I23="Na predmetný výdavok sa uplatňuje kontrafaktuálny scenár",J23="7. Iné opatrenia, ktoré prispievajú k znižovaniu spotreby primárnych energetických zdrojov"),ROUND(G23*(G$52-'Kontrafaktuálne rozpočty'!F$28)/'Rozpočet projektu'!G$52*(M23/L23),2),IF(AND(I23="Na predmetný výdavok sa neuplatňuje kontrafaktuálny scenár",J23="2. Rekonštrukcia a modernizácia existujúcich energetických zariadení za účelom zvýšenia energetickej účinnosti  a zníženia emisií skleníkových plynov"),ROUND(G23*(M23/L23),2),IF(AND(I23="Na predmetný výdavok sa neuplatňuje kontrafaktuálny scenár",J23="3. Rekonštrukcia a modernizácia systémov výroby a rozvodu stlačeného vzduchu"),ROUND(G23*(M23/L23),2),IF(AND(I23="Na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plynov"),ROUND(G23*(M23/L23),2),IF(AND(I23="Na predmetný výdavok sa neuplatňuje kontrafaktuálny scenár",J23="5. Výstavba, modernizácia a rekonštrukcia rozvodov energie, resp. rozvodov energetických médií"),ROUND(G23*(M23/L23),2),IF(AND(I23="Na predmetný výdavok sa neuplatňuje kontrafaktuálny scenár",J23="6. Modernizácia a rekonštrukcia systémov vonkajšieho osvetlenia priemyselných areálov, ale len spolu s inými opatreniami na zníženie spotreby elektriny v podniku"),ROUND(G23*(M23/L23),2),IF(AND(I23="Na predmetný výdavok sa neuplatňuje kontrafaktuálny scenár",J23="7. Iné opatrenia, ktoré prispievajú k znižovaniu spotreby primárnych energetických zdrojov"),ROUND(G23*(M23/L23),2)))))))))))))))))</f>
        <v>Vyplňte bunku B10</v>
      </c>
      <c r="I23" s="340"/>
      <c r="J23" s="340"/>
      <c r="K23" s="340"/>
      <c r="L23" s="169"/>
      <c r="M23" s="169"/>
      <c r="N23" s="346"/>
      <c r="O23" s="170"/>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c r="BA23" s="158"/>
      <c r="BB23" s="158"/>
      <c r="BC23" s="158"/>
      <c r="BD23" s="158"/>
      <c r="BE23" s="158"/>
      <c r="BF23" s="158"/>
    </row>
    <row r="24" spans="1:58" x14ac:dyDescent="0.25">
      <c r="A24" s="267" t="s">
        <v>128</v>
      </c>
      <c r="B24" s="167" t="s">
        <v>18</v>
      </c>
      <c r="C24" s="168"/>
      <c r="D24" s="169"/>
      <c r="E24" s="169"/>
      <c r="F24" s="253">
        <f t="shared" ref="F24:F27" si="2">ROUND(D24*E24,2)</f>
        <v>0</v>
      </c>
      <c r="G24" s="252">
        <f t="shared" ref="G24:G27" si="3">ROUND(F24*1.2,2)</f>
        <v>0</v>
      </c>
      <c r="H24" s="253" t="str">
        <f>IF($B$10="","Vyplňte bunku B10",IF($B$10="áno",IF(AND(I24="Na predmetný výdavok sa neuplatňuje kontrafaktuálny scenár",J24="1. Rekonštrukcia a modernizácia stavebných objektov v oblasti priemyslu a služieb na to nadväzujúcich za účelom zníženia ich energetickej náročnosti"),F24*M24/L24,IF(AND(I24="Na predmetný výdavok sa uplatňuje kontrafaktuálny scenár",J24="1. Rekonštrukcia a modernizácia stavebných objektov v oblasti priemyslu a služieb na to nadväzujúcich za účelom zníženia ich energetickej náročnosti"),ROUND(F24*(F$46-'Kontrafaktuálne rozpočty'!E$22)/F$46*(M24/L24),2),IF(AND(I24="Na predmetný výdavok sa uplatňuje kontrafaktuálny scenár",J24="2. Rekonštrukcia a modernizácia existujúcich energetických zariadení za účelom zvýšenia energetickej účinnosti  a zníženia emisií skleníkových plynov"),ROUND(F24*(F$47-'Kontrafaktuálne rozpočty'!E$23)/'Rozpočet projektu'!F$47*(M24/L24),2),IF(AND(I24="Na predmetný výdavok sa uplatňuje kontrafaktuálny scenár",J24="3. Rekonštrukcia a modernizácia systémov výroby a rozvodu stlačeného vzduchu"),ROUND(F24*(F$48-'Kontrafaktuálne rozpočty'!E$24)/'Rozpočet projektu'!F$48*(M24/L24),2),IF(AND(I24="Na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plynov"),ROUND(F24*(F$49-'Kontrafaktuálne rozpočty'!E$25)/'Rozpočet projektu'!F$49*(M24/L24),2),IF(AND(I24="Na predmetný výdavok sa uplatňuje kontrafaktuálny scenár",J24="5. Výstavba, modernizácia a rekonštrukcia rozvodov energie, resp. rozvodov energetických médií"),ROUND(F24*(F$50-'Kontrafaktuálne rozpočty'!E$26)/'Rozpočet projektu'!F$50*(M24/L24),2),IF(AND(I24="Na predmetný výdavok sa uplatňuje kontrafaktuálny scenár",J24="6. Modernizácia a rekonštrukcia systémov vonkajšieho osvetlenia priemyselných areálov, ale len spolu s inými opatreniami na zníženie spotreby elektriny v podniku"),ROUND(F24*(F$51-'Kontrafaktuálne rozpočty'!E$27)/'Rozpočet projektu'!F$51*(M24/L24),2),IF(AND(I24="Na predmetný výdavok sa uplatňuje kontrafaktuálny scenár",J24="7. Iné opatrenia, ktoré prispievajú k znižovaniu spotreby primárnych energetických zdrojov"),ROUND(F24*(F$52-'Kontrafaktuálne rozpočty'!E$28)/'Rozpočet projektu'!F$52*(M24/L24),2),IF(AND(I24="Na predmetný výdavok sa neuplatňuje kontrafaktuálny scenár",J24="2. Rekonštrukcia a modernizácia existujúcich energetických zariadení za účelom zvýšenia energetickej účinnosti  a zníženia emisií skleníkových plynov"),ROUND(F24*(M24/L24),2),IF(AND(I24="Na predmetný výdavok sa neuplatňuje kontrafaktuálny scenár",J24="3. Rekonštrukcia a modernizácia systémov výroby a rozvodu stlačeného vzduchu"),ROUND(F24*(M24/L24),2),IF(AND(I24="Na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plynov"),ROUND(F24*(M24/L24),2),IF(AND(I24="Na predmetný výdavok sa neuplatňuje kontrafaktuálny scenár",J24="5. Výstavba, modernizácia a rekonštrukcia rozvodov energie, resp. rozvodov energetických médií"),ROUND(F24*(M24/L24),2),IF(AND(I24="Na predmetný výdavok sa neuplatňuje kontrafaktuálny scenár",J24="6. Modernizácia a rekonštrukcia systémov vonkajšieho osvetlenia priemyselných areálov, ale len spolu s inými opatreniami na zníženie spotreby elektriny v podniku"),ROUND(F24*(M24/L24),2),IF(AND(I24="Na predmetný výdavok sa neuplatňuje kontrafaktuálny scenár",J24="7. Iné opatrenia, ktoré prispievajú k znižovaniu spotreby primárnych energetických zdrojov"),ROUND(F24*(M24/L24),2))))))))))))))),IF(AND(I24="Na predmetný výdavok sa neuplatňuje kontrafaktuálny scenár",J24="1. Rekonštrukcia a modernizácia stavebných objektov v oblasti priemyslu a služieb na to nadväzujúcich za účelom zníženia ich energetickej náročnosti"),G24*M24/L24,IF(AND(I24="Na predmetný výdavok sa uplatňuje kontrafaktuálny scenár",J24="1. Rekonštrukcia a modernizácia stavebných objektov v oblasti priemyslu a služieb na to nadväzujúcich za účelom zníženia ich energetickej náročnosti"),ROUND(G24*(G$46-'Kontrafaktuálne rozpočty'!F$22)/G$46*(M24/L24),2),IF(AND(I24="Na predmetný výdavok sa uplatňuje kontrafaktuálny scenár",J24="2. Rekonštrukcia a modernizácia existujúcich energetických zariadení za účelom zvýšenia energetickej účinnosti  a zníženia emisií skleníkových plynov"),ROUND(G24*(G$47-'Kontrafaktuálne rozpočty'!F$23)/'Rozpočet projektu'!G$47*(M24/L24),2),IF(AND(I24="Na predmetný výdavok sa uplatňuje kontrafaktuálny scenár",J24="3. Rekonštrukcia a modernizácia systémov výroby a rozvodu stlačeného vzduchu"),ROUND(G24*(G$48-'Kontrafaktuálne rozpočty'!F$24)/'Rozpočet projektu'!G$48*(M24/L24),2),IF(AND(I24="Na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plynov"),ROUND(G24*(G$49-'Kontrafaktuálne rozpočty'!F$25)/'Rozpočet projektu'!G$49*(M24/L24),2),IF(AND(I24="Na predmetný výdavok sa uplatňuje kontrafaktuálny scenár",J24="5. Výstavba, modernizácia a rekonštrukcia rozvodov energie, resp. rozvodov energetických médií"),ROUND(G24*(G$50-'Kontrafaktuálne rozpočty'!F$26)/'Rozpočet projektu'!G$50*(M24/L24),2),IF(AND(I24="Na predmetný výdavok sa uplatňuje kontrafaktuálny scenár",J24="6. Modernizácia a rekonštrukcia systémov vonkajšieho osvetlenia priemyselných areálov, ale len spolu s inými opatreniami na zníženie spotreby elektriny v podniku"),ROUND(G24*(G$51-'Kontrafaktuálne rozpočty'!F$27)/'Rozpočet projektu'!G$51*(M24/L24),2),IF(AND(I24="Na predmetný výdavok sa uplatňuje kontrafaktuálny scenár",J24="7. Iné opatrenia, ktoré prispievajú k znižovaniu spotreby primárnych energetických zdrojov"),ROUND(G24*(G$52-'Kontrafaktuálne rozpočty'!F$28)/'Rozpočet projektu'!G$52*(M24/L24),2),IF(AND(I24="Na predmetný výdavok sa neuplatňuje kontrafaktuálny scenár",J24="2. Rekonštrukcia a modernizácia existujúcich energetických zariadení za účelom zvýšenia energetickej účinnosti  a zníženia emisií skleníkových plynov"),ROUND(G24*(M24/L24),2),IF(AND(I24="Na predmetný výdavok sa neuplatňuje kontrafaktuálny scenár",J24="3. Rekonštrukcia a modernizácia systémov výroby a rozvodu stlačeného vzduchu"),ROUND(G24*(M24/L24),2),IF(AND(I24="Na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plynov"),ROUND(G24*(M24/L24),2),IF(AND(I24="Na predmetný výdavok sa neuplatňuje kontrafaktuálny scenár",J24="5. Výstavba, modernizácia a rekonštrukcia rozvodov energie, resp. rozvodov energetických médií"),ROUND(G24*(M24/L24),2),IF(AND(I24="Na predmetný výdavok sa neuplatňuje kontrafaktuálny scenár",J24="6. Modernizácia a rekonštrukcia systémov vonkajšieho osvetlenia priemyselných areálov, ale len spolu s inými opatreniami na zníženie spotreby elektriny v podniku"),ROUND(G24*(M24/L24),2),IF(AND(I24="Na predmetný výdavok sa neuplatňuje kontrafaktuálny scenár",J24="7. Iné opatrenia, ktoré prispievajú k znižovaniu spotreby primárnych energetických zdrojov"),ROUND(G24*(M24/L24),2)))))))))))))))))</f>
        <v>Vyplňte bunku B10</v>
      </c>
      <c r="I24" s="340"/>
      <c r="J24" s="272"/>
      <c r="K24" s="340"/>
      <c r="L24" s="169"/>
      <c r="M24" s="169"/>
      <c r="N24" s="346"/>
      <c r="O24" s="171"/>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c r="BC24" s="158"/>
      <c r="BD24" s="158"/>
      <c r="BE24" s="158"/>
      <c r="BF24" s="158"/>
    </row>
    <row r="25" spans="1:58" x14ac:dyDescent="0.25">
      <c r="A25" s="268" t="s">
        <v>129</v>
      </c>
      <c r="B25" s="167" t="s">
        <v>18</v>
      </c>
      <c r="C25" s="168"/>
      <c r="D25" s="169"/>
      <c r="E25" s="169"/>
      <c r="F25" s="253">
        <f t="shared" si="2"/>
        <v>0</v>
      </c>
      <c r="G25" s="252">
        <f t="shared" si="3"/>
        <v>0</v>
      </c>
      <c r="H25" s="253" t="str">
        <f>IF($B$10="","Vyplňte bunku B10",IF($B$10="áno",IF(AND(I25="Na predmetný výdavok sa neuplatňuje kontrafaktuálny scenár",J25="1. Rekonštrukcia a modernizácia stavebných objektov v oblasti priemyslu a služieb na to nadväzujúcich za účelom zníženia ich energetickej náročnosti"),F25*M25/L25,IF(AND(I25="Na predmetný výdavok sa uplatňuje kontrafaktuálny scenár",J25="1. Rekonštrukcia a modernizácia stavebných objektov v oblasti priemyslu a služieb na to nadväzujúcich za účelom zníženia ich energetickej náročnosti"),ROUND(F25*(F$46-'Kontrafaktuálne rozpočty'!E$22)/F$46*(M25/L25),2),IF(AND(I25="Na predmetný výdavok sa uplatňuje kontrafaktuálny scenár",J25="2. Rekonštrukcia a modernizácia existujúcich energetických zariadení za účelom zvýšenia energetickej účinnosti  a zníženia emisií skleníkových plynov"),ROUND(F25*(F$47-'Kontrafaktuálne rozpočty'!E$23)/'Rozpočet projektu'!F$47*(M25/L25),2),IF(AND(I25="Na predmetný výdavok sa uplatňuje kontrafaktuálny scenár",J25="3. Rekonštrukcia a modernizácia systémov výroby a rozvodu stlačeného vzduchu"),ROUND(F25*(F$48-'Kontrafaktuálne rozpočty'!E$24)/'Rozpočet projektu'!F$48*(M25/L25),2),IF(AND(I25="Na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plynov"),ROUND(F25*(F$49-'Kontrafaktuálne rozpočty'!E$25)/'Rozpočet projektu'!F$49*(M25/L25),2),IF(AND(I25="Na predmetný výdavok sa uplatňuje kontrafaktuálny scenár",J25="5. Výstavba, modernizácia a rekonštrukcia rozvodov energie, resp. rozvodov energetických médií"),ROUND(F25*(F$50-'Kontrafaktuálne rozpočty'!E$26)/'Rozpočet projektu'!F$50*(M25/L25),2),IF(AND(I25="Na predmetný výdavok sa uplatňuje kontrafaktuálny scenár",J25="6. Modernizácia a rekonštrukcia systémov vonkajšieho osvetlenia priemyselných areálov, ale len spolu s inými opatreniami na zníženie spotreby elektriny v podniku"),ROUND(F25*(F$51-'Kontrafaktuálne rozpočty'!E$27)/'Rozpočet projektu'!F$51*(M25/L25),2),IF(AND(I25="Na predmetný výdavok sa uplatňuje kontrafaktuálny scenár",J25="7. Iné opatrenia, ktoré prispievajú k znižovaniu spotreby primárnych energetických zdrojov"),ROUND(F25*(F$52-'Kontrafaktuálne rozpočty'!E$28)/'Rozpočet projektu'!F$52*(M25/L25),2),IF(AND(I25="Na predmetný výdavok sa neuplatňuje kontrafaktuálny scenár",J25="2. Rekonštrukcia a modernizácia existujúcich energetických zariadení za účelom zvýšenia energetickej účinnosti  a zníženia emisií skleníkových plynov"),ROUND(F25*(M25/L25),2),IF(AND(I25="Na predmetný výdavok sa neuplatňuje kontrafaktuálny scenár",J25="3. Rekonštrukcia a modernizácia systémov výroby a rozvodu stlačeného vzduchu"),ROUND(F25*(M25/L25),2),IF(AND(I25="Na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plynov"),ROUND(F25*(M25/L25),2),IF(AND(I25="Na predmetný výdavok sa neuplatňuje kontrafaktuálny scenár",J25="5. Výstavba, modernizácia a rekonštrukcia rozvodov energie, resp. rozvodov energetických médií"),ROUND(F25*(M25/L25),2),IF(AND(I25="Na predmetný výdavok sa neuplatňuje kontrafaktuálny scenár",J25="6. Modernizácia a rekonštrukcia systémov vonkajšieho osvetlenia priemyselných areálov, ale len spolu s inými opatreniami na zníženie spotreby elektriny v podniku"),ROUND(F25*(M25/L25),2),IF(AND(I25="Na predmetný výdavok sa neuplatňuje kontrafaktuálny scenár",J25="7. Iné opatrenia, ktoré prispievajú k znižovaniu spotreby primárnych energetických zdrojov"),ROUND(F25*(M25/L25),2))))))))))))))),IF(AND(I25="Na predmetný výdavok sa neuplatňuje kontrafaktuálny scenár",J25="1. Rekonštrukcia a modernizácia stavebných objektov v oblasti priemyslu a služieb na to nadväzujúcich za účelom zníženia ich energetickej náročnosti"),G25*M25/L25,IF(AND(I25="Na predmetný výdavok sa uplatňuje kontrafaktuálny scenár",J25="1. Rekonštrukcia a modernizácia stavebných objektov v oblasti priemyslu a služieb na to nadväzujúcich za účelom zníženia ich energetickej náročnosti"),ROUND(G25*(G$46-'Kontrafaktuálne rozpočty'!F$22)/G$46*(M25/L25),2),IF(AND(I25="Na predmetný výdavok sa uplatňuje kontrafaktuálny scenár",J25="2. Rekonštrukcia a modernizácia existujúcich energetických zariadení za účelom zvýšenia energetickej účinnosti  a zníženia emisií skleníkových plynov"),ROUND(G25*(G$47-'Kontrafaktuálne rozpočty'!F$23)/'Rozpočet projektu'!G$47*(M25/L25),2),IF(AND(I25="Na predmetný výdavok sa uplatňuje kontrafaktuálny scenár",J25="3. Rekonštrukcia a modernizácia systémov výroby a rozvodu stlačeného vzduchu"),ROUND(G25*(G$48-'Kontrafaktuálne rozpočty'!F$24)/'Rozpočet projektu'!G$48*(M25/L25),2),IF(AND(I25="Na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plynov"),ROUND(G25*(G$49-'Kontrafaktuálne rozpočty'!F$25)/'Rozpočet projektu'!G$49*(M25/L25),2),IF(AND(I25="Na predmetný výdavok sa uplatňuje kontrafaktuálny scenár",J25="5. Výstavba, modernizácia a rekonštrukcia rozvodov energie, resp. rozvodov energetických médií"),ROUND(G25*(G$50-'Kontrafaktuálne rozpočty'!F$26)/'Rozpočet projektu'!G$50*(M25/L25),2),IF(AND(I25="Na predmetný výdavok sa uplatňuje kontrafaktuálny scenár",J25="6. Modernizácia a rekonštrukcia systémov vonkajšieho osvetlenia priemyselných areálov, ale len spolu s inými opatreniami na zníženie spotreby elektriny v podniku"),ROUND(G25*(G$51-'Kontrafaktuálne rozpočty'!F$27)/'Rozpočet projektu'!G$51*(M25/L25),2),IF(AND(I25="Na predmetný výdavok sa uplatňuje kontrafaktuálny scenár",J25="7. Iné opatrenia, ktoré prispievajú k znižovaniu spotreby primárnych energetických zdrojov"),ROUND(G25*(G$52-'Kontrafaktuálne rozpočty'!F$28)/'Rozpočet projektu'!G$52*(M25/L25),2),IF(AND(I25="Na predmetný výdavok sa neuplatňuje kontrafaktuálny scenár",J25="2. Rekonštrukcia a modernizácia existujúcich energetických zariadení za účelom zvýšenia energetickej účinnosti  a zníženia emisií skleníkových plynov"),ROUND(G25*(M25/L25),2),IF(AND(I25="Na predmetný výdavok sa neuplatňuje kontrafaktuálny scenár",J25="3. Rekonštrukcia a modernizácia systémov výroby a rozvodu stlačeného vzduchu"),ROUND(G25*(M25/L25),2),IF(AND(I25="Na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plynov"),ROUND(G25*(M25/L25),2),IF(AND(I25="Na predmetný výdavok sa neuplatňuje kontrafaktuálny scenár",J25="5. Výstavba, modernizácia a rekonštrukcia rozvodov energie, resp. rozvodov energetických médií"),ROUND(G25*(M25/L25),2),IF(AND(I25="Na predmetný výdavok sa neuplatňuje kontrafaktuálny scenár",J25="6. Modernizácia a rekonštrukcia systémov vonkajšieho osvetlenia priemyselných areálov, ale len spolu s inými opatreniami na zníženie spotreby elektriny v podniku"),ROUND(G25*(M25/L25),2),IF(AND(I25="Na predmetný výdavok sa neuplatňuje kontrafaktuálny scenár",J25="7. Iné opatrenia, ktoré prispievajú k znižovaniu spotreby primárnych energetických zdrojov"),ROUND(G25*(M25/L25),2)))))))))))))))))</f>
        <v>Vyplňte bunku B10</v>
      </c>
      <c r="I25" s="340"/>
      <c r="J25" s="272"/>
      <c r="K25" s="340"/>
      <c r="L25" s="165"/>
      <c r="M25" s="165"/>
      <c r="N25" s="346"/>
      <c r="O25" s="171"/>
      <c r="AB25" s="158"/>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158"/>
      <c r="BB25" s="158"/>
      <c r="BC25" s="158"/>
      <c r="BD25" s="158"/>
      <c r="BE25" s="158"/>
      <c r="BF25" s="158"/>
    </row>
    <row r="26" spans="1:58" x14ac:dyDescent="0.25">
      <c r="A26" s="267" t="s">
        <v>97</v>
      </c>
      <c r="B26" s="163" t="s">
        <v>18</v>
      </c>
      <c r="C26" s="168"/>
      <c r="D26" s="169"/>
      <c r="E26" s="169"/>
      <c r="F26" s="253">
        <f t="shared" si="2"/>
        <v>0</v>
      </c>
      <c r="G26" s="252">
        <f t="shared" si="3"/>
        <v>0</v>
      </c>
      <c r="H26" s="253" t="str">
        <f>IF($B$10="","Vyplňte bunku B10",IF($B$10="áno",IF(AND(I26="Na predmetný výdavok sa neuplatňuje kontrafaktuálny scenár",J26="1. Rekonštrukcia a modernizácia stavebných objektov v oblasti priemyslu a služieb na to nadväzujúcich za účelom zníženia ich energetickej náročnosti"),F26*M26/L26,IF(AND(I26="Na predmetný výdavok sa uplatňuje kontrafaktuálny scenár",J26="1. Rekonštrukcia a modernizácia stavebných objektov v oblasti priemyslu a služieb na to nadväzujúcich za účelom zníženia ich energetickej náročnosti"),ROUND(F26*(F$46-'Kontrafaktuálne rozpočty'!E$22)/F$46*(M26/L26),2),IF(AND(I26="Na predmetný výdavok sa uplatňuje kontrafaktuálny scenár",J26="2. Rekonštrukcia a modernizácia existujúcich energetických zariadení za účelom zvýšenia energetickej účinnosti  a zníženia emisií skleníkových plynov"),ROUND(F26*(F$47-'Kontrafaktuálne rozpočty'!E$23)/'Rozpočet projektu'!F$47*(M26/L26),2),IF(AND(I26="Na predmetný výdavok sa uplatňuje kontrafaktuálny scenár",J26="3. Rekonštrukcia a modernizácia systémov výroby a rozvodu stlačeného vzduchu"),ROUND(F26*(F$48-'Kontrafaktuálne rozpočty'!E$24)/'Rozpočet projektu'!F$48*(M26/L26),2),IF(AND(I26="Na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plynov"),ROUND(F26*(F$49-'Kontrafaktuálne rozpočty'!E$25)/'Rozpočet projektu'!F$49*(M26/L26),2),IF(AND(I26="Na predmetný výdavok sa uplatňuje kontrafaktuálny scenár",J26="5. Výstavba, modernizácia a rekonštrukcia rozvodov energie, resp. rozvodov energetických médií"),ROUND(F26*(F$50-'Kontrafaktuálne rozpočty'!E$26)/'Rozpočet projektu'!F$50*(M26/L26),2),IF(AND(I26="Na predmetný výdavok sa uplatňuje kontrafaktuálny scenár",J26="6. Modernizácia a rekonštrukcia systémov vonkajšieho osvetlenia priemyselných areálov, ale len spolu s inými opatreniami na zníženie spotreby elektriny v podniku"),ROUND(F26*(F$51-'Kontrafaktuálne rozpočty'!E$27)/'Rozpočet projektu'!F$51*(M26/L26),2),IF(AND(I26="Na predmetný výdavok sa uplatňuje kontrafaktuálny scenár",J26="7. Iné opatrenia, ktoré prispievajú k znižovaniu spotreby primárnych energetických zdrojov"),ROUND(F26*(F$52-'Kontrafaktuálne rozpočty'!E$28)/'Rozpočet projektu'!F$52*(M26/L26),2),IF(AND(I26="Na predmetný výdavok sa neuplatňuje kontrafaktuálny scenár",J26="2. Rekonštrukcia a modernizácia existujúcich energetických zariadení za účelom zvýšenia energetickej účinnosti  a zníženia emisií skleníkových plynov"),ROUND(F26*(M26/L26),2),IF(AND(I26="Na predmetný výdavok sa neuplatňuje kontrafaktuálny scenár",J26="3. Rekonštrukcia a modernizácia systémov výroby a rozvodu stlačeného vzduchu"),ROUND(F26*(M26/L26),2),IF(AND(I26="Na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plynov"),ROUND(F26*(M26/L26),2),IF(AND(I26="Na predmetný výdavok sa neuplatňuje kontrafaktuálny scenár",J26="5. Výstavba, modernizácia a rekonštrukcia rozvodov energie, resp. rozvodov energetických médií"),ROUND(F26*(M26/L26),2),IF(AND(I26="Na predmetný výdavok sa neuplatňuje kontrafaktuálny scenár",J26="6. Modernizácia a rekonštrukcia systémov vonkajšieho osvetlenia priemyselných areálov, ale len spolu s inými opatreniami na zníženie spotreby elektriny v podniku"),ROUND(F26*(M26/L26),2),IF(AND(I26="Na predmetný výdavok sa neuplatňuje kontrafaktuálny scenár",J26="7. Iné opatrenia, ktoré prispievajú k znižovaniu spotreby primárnych energetických zdrojov"),ROUND(F26*(M26/L26),2))))))))))))))),IF(AND(I26="Na predmetný výdavok sa neuplatňuje kontrafaktuálny scenár",J26="1. Rekonštrukcia a modernizácia stavebných objektov v oblasti priemyslu a služieb na to nadväzujúcich za účelom zníženia ich energetickej náročnosti"),G26*M26/L26,IF(AND(I26="Na predmetný výdavok sa uplatňuje kontrafaktuálny scenár",J26="1. Rekonštrukcia a modernizácia stavebných objektov v oblasti priemyslu a služieb na to nadväzujúcich za účelom zníženia ich energetickej náročnosti"),ROUND(G26*(G$46-'Kontrafaktuálne rozpočty'!F$22)/G$46*(M26/L26),2),IF(AND(I26="Na predmetný výdavok sa uplatňuje kontrafaktuálny scenár",J26="2. Rekonštrukcia a modernizácia existujúcich energetických zariadení za účelom zvýšenia energetickej účinnosti  a zníženia emisií skleníkových plynov"),ROUND(G26*(G$47-'Kontrafaktuálne rozpočty'!F$23)/'Rozpočet projektu'!G$47*(M26/L26),2),IF(AND(I26="Na predmetný výdavok sa uplatňuje kontrafaktuálny scenár",J26="3. Rekonštrukcia a modernizácia systémov výroby a rozvodu stlačeného vzduchu"),ROUND(G26*(G$48-'Kontrafaktuálne rozpočty'!F$24)/'Rozpočet projektu'!G$48*(M26/L26),2),IF(AND(I26="Na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plynov"),ROUND(G26*(G$49-'Kontrafaktuálne rozpočty'!F$25)/'Rozpočet projektu'!G$49*(M26/L26),2),IF(AND(I26="Na predmetný výdavok sa uplatňuje kontrafaktuálny scenár",J26="5. Výstavba, modernizácia a rekonštrukcia rozvodov energie, resp. rozvodov energetických médií"),ROUND(G26*(G$50-'Kontrafaktuálne rozpočty'!F$26)/'Rozpočet projektu'!G$50*(M26/L26),2),IF(AND(I26="Na predmetný výdavok sa uplatňuje kontrafaktuálny scenár",J26="6. Modernizácia a rekonštrukcia systémov vonkajšieho osvetlenia priemyselných areálov, ale len spolu s inými opatreniami na zníženie spotreby elektriny v podniku"),ROUND(G26*(G$51-'Kontrafaktuálne rozpočty'!F$27)/'Rozpočet projektu'!G$51*(M26/L26),2),IF(AND(I26="Na predmetný výdavok sa uplatňuje kontrafaktuálny scenár",J26="7. Iné opatrenia, ktoré prispievajú k znižovaniu spotreby primárnych energetických zdrojov"),ROUND(G26*(G$52-'Kontrafaktuálne rozpočty'!F$28)/'Rozpočet projektu'!G$52*(M26/L26),2),IF(AND(I26="Na predmetný výdavok sa neuplatňuje kontrafaktuálny scenár",J26="2. Rekonštrukcia a modernizácia existujúcich energetických zariadení za účelom zvýšenia energetickej účinnosti  a zníženia emisií skleníkových plynov"),ROUND(G26*(M26/L26),2),IF(AND(I26="Na predmetný výdavok sa neuplatňuje kontrafaktuálny scenár",J26="3. Rekonštrukcia a modernizácia systémov výroby a rozvodu stlačeného vzduchu"),ROUND(G26*(M26/L26),2),IF(AND(I26="Na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plynov"),ROUND(G26*(M26/L26),2),IF(AND(I26="Na predmetný výdavok sa neuplatňuje kontrafaktuálny scenár",J26="5. Výstavba, modernizácia a rekonštrukcia rozvodov energie, resp. rozvodov energetických médií"),ROUND(G26*(M26/L26),2),IF(AND(I26="Na predmetný výdavok sa neuplatňuje kontrafaktuálny scenár",J26="6. Modernizácia a rekonštrukcia systémov vonkajšieho osvetlenia priemyselných areálov, ale len spolu s inými opatreniami na zníženie spotreby elektriny v podniku"),ROUND(G26*(M26/L26),2),IF(AND(I26="Na predmetný výdavok sa neuplatňuje kontrafaktuálny scenár",J26="7. Iné opatrenia, ktoré prispievajú k znižovaniu spotreby primárnych energetických zdrojov"),ROUND(G26*(M26/L26),2)))))))))))))))))</f>
        <v>Vyplňte bunku B10</v>
      </c>
      <c r="I26" s="340"/>
      <c r="J26" s="272"/>
      <c r="K26" s="340"/>
      <c r="L26" s="165"/>
      <c r="M26" s="165"/>
      <c r="N26" s="346"/>
      <c r="O26" s="175"/>
    </row>
    <row r="27" spans="1:58" ht="15.75" thickBot="1" x14ac:dyDescent="0.3">
      <c r="A27" s="336" t="s">
        <v>97</v>
      </c>
      <c r="B27" s="337" t="s">
        <v>18</v>
      </c>
      <c r="C27" s="338"/>
      <c r="D27" s="339"/>
      <c r="E27" s="339"/>
      <c r="F27" s="332">
        <f t="shared" si="2"/>
        <v>0</v>
      </c>
      <c r="G27" s="333">
        <f t="shared" si="3"/>
        <v>0</v>
      </c>
      <c r="H27" s="253" t="str">
        <f>IF($B$10="","Vyplňte bunku B10",IF($B$10="áno",IF(AND(I27="Na predmetný výdavok sa neuplatňuje kontrafaktuálny scenár",J27="1. Rekonštrukcia a modernizácia stavebných objektov v oblasti priemyslu a služieb na to nadväzujúcich za účelom zníženia ich energetickej náročnosti"),F27*M27/L27,IF(AND(I27="Na predmetný výdavok sa uplatňuje kontrafaktuálny scenár",J27="1. Rekonštrukcia a modernizácia stavebných objektov v oblasti priemyslu a služieb na to nadväzujúcich za účelom zníženia ich energetickej náročnosti"),ROUND(F27*(F$46-'Kontrafaktuálne rozpočty'!E$22)/F$46*(M27/L27),2),IF(AND(I27="Na predmetný výdavok sa uplatňuje kontrafaktuálny scenár",J27="2. Rekonštrukcia a modernizácia existujúcich energetických zariadení za účelom zvýšenia energetickej účinnosti  a zníženia emisií skleníkových plynov"),ROUND(F27*(F$47-'Kontrafaktuálne rozpočty'!E$23)/'Rozpočet projektu'!F$47*(M27/L27),2),IF(AND(I27="Na predmetný výdavok sa uplatňuje kontrafaktuálny scenár",J27="3. Rekonštrukcia a modernizácia systémov výroby a rozvodu stlačeného vzduchu"),ROUND(F27*(F$48-'Kontrafaktuálne rozpočty'!E$24)/'Rozpočet projektu'!F$48*(M27/L27),2),IF(AND(I27="Na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plynov"),ROUND(F27*(F$49-'Kontrafaktuálne rozpočty'!E$25)/'Rozpočet projektu'!F$49*(M27/L27),2),IF(AND(I27="Na predmetný výdavok sa uplatňuje kontrafaktuálny scenár",J27="5. Výstavba, modernizácia a rekonštrukcia rozvodov energie, resp. rozvodov energetických médií"),ROUND(F27*(F$50-'Kontrafaktuálne rozpočty'!E$26)/'Rozpočet projektu'!F$50*(M27/L27),2),IF(AND(I27="Na predmetný výdavok sa uplatňuje kontrafaktuálny scenár",J27="6. Modernizácia a rekonštrukcia systémov vonkajšieho osvetlenia priemyselných areálov, ale len spolu s inými opatreniami na zníženie spotreby elektriny v podniku"),ROUND(F27*(F$51-'Kontrafaktuálne rozpočty'!E$27)/'Rozpočet projektu'!F$51*(M27/L27),2),IF(AND(I27="Na predmetný výdavok sa uplatňuje kontrafaktuálny scenár",J27="7. Iné opatrenia, ktoré prispievajú k znižovaniu spotreby primárnych energetických zdrojov"),ROUND(F27*(F$52-'Kontrafaktuálne rozpočty'!E$28)/'Rozpočet projektu'!F$52*(M27/L27),2),IF(AND(I27="Na predmetný výdavok sa neuplatňuje kontrafaktuálny scenár",J27="2. Rekonštrukcia a modernizácia existujúcich energetických zariadení za účelom zvýšenia energetickej účinnosti  a zníženia emisií skleníkových plynov"),ROUND(F27*(M27/L27),2),IF(AND(I27="Na predmetný výdavok sa neuplatňuje kontrafaktuálny scenár",J27="3. Rekonštrukcia a modernizácia systémov výroby a rozvodu stlačeného vzduchu"),ROUND(F27*(M27/L27),2),IF(AND(I27="Na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plynov"),ROUND(F27*(M27/L27),2),IF(AND(I27="Na predmetný výdavok sa neuplatňuje kontrafaktuálny scenár",J27="5. Výstavba, modernizácia a rekonštrukcia rozvodov energie, resp. rozvodov energetických médií"),ROUND(F27*(M27/L27),2),IF(AND(I27="Na predmetný výdavok sa neuplatňuje kontrafaktuálny scenár",J27="6. Modernizácia a rekonštrukcia systémov vonkajšieho osvetlenia priemyselných areálov, ale len spolu s inými opatreniami na zníženie spotreby elektriny v podniku"),ROUND(F27*(M27/L27),2),IF(AND(I27="Na predmetný výdavok sa neuplatňuje kontrafaktuálny scenár",J27="7. Iné opatrenia, ktoré prispievajú k znižovaniu spotreby primárnych energetických zdrojov"),ROUND(F27*(M27/L27),2))))))))))))))),IF(AND(I27="Na predmetný výdavok sa neuplatňuje kontrafaktuálny scenár",J27="1. Rekonštrukcia a modernizácia stavebných objektov v oblasti priemyslu a služieb na to nadväzujúcich za účelom zníženia ich energetickej náročnosti"),G27*M27/L27,IF(AND(I27="Na predmetný výdavok sa uplatňuje kontrafaktuálny scenár",J27="1. Rekonštrukcia a modernizácia stavebných objektov v oblasti priemyslu a služieb na to nadväzujúcich za účelom zníženia ich energetickej náročnosti"),ROUND(G27*(G$46-'Kontrafaktuálne rozpočty'!F$22)/G$46*(M27/L27),2),IF(AND(I27="Na predmetný výdavok sa uplatňuje kontrafaktuálny scenár",J27="2. Rekonštrukcia a modernizácia existujúcich energetických zariadení za účelom zvýšenia energetickej účinnosti  a zníženia emisií skleníkových plynov"),ROUND(G27*(G$47-'Kontrafaktuálne rozpočty'!F$23)/'Rozpočet projektu'!G$47*(M27/L27),2),IF(AND(I27="Na predmetný výdavok sa uplatňuje kontrafaktuálny scenár",J27="3. Rekonštrukcia a modernizácia systémov výroby a rozvodu stlačeného vzduchu"),ROUND(G27*(G$48-'Kontrafaktuálne rozpočty'!F$24)/'Rozpočet projektu'!G$48*(M27/L27),2),IF(AND(I27="Na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plynov"),ROUND(G27*(G$49-'Kontrafaktuálne rozpočty'!F$25)/'Rozpočet projektu'!G$49*(M27/L27),2),IF(AND(I27="Na predmetný výdavok sa uplatňuje kontrafaktuálny scenár",J27="5. Výstavba, modernizácia a rekonštrukcia rozvodov energie, resp. rozvodov energetických médií"),ROUND(G27*(G$50-'Kontrafaktuálne rozpočty'!F$26)/'Rozpočet projektu'!G$50*(M27/L27),2),IF(AND(I27="Na predmetný výdavok sa uplatňuje kontrafaktuálny scenár",J27="6. Modernizácia a rekonštrukcia systémov vonkajšieho osvetlenia priemyselných areálov, ale len spolu s inými opatreniami na zníženie spotreby elektriny v podniku"),ROUND(G27*(G$51-'Kontrafaktuálne rozpočty'!F$27)/'Rozpočet projektu'!G$51*(M27/L27),2),IF(AND(I27="Na predmetný výdavok sa uplatňuje kontrafaktuálny scenár",J27="7. Iné opatrenia, ktoré prispievajú k znižovaniu spotreby primárnych energetických zdrojov"),ROUND(G27*(G$52-'Kontrafaktuálne rozpočty'!F$28)/'Rozpočet projektu'!G$52*(M27/L27),2),IF(AND(I27="Na predmetný výdavok sa neuplatňuje kontrafaktuálny scenár",J27="2. Rekonštrukcia a modernizácia existujúcich energetických zariadení za účelom zvýšenia energetickej účinnosti  a zníženia emisií skleníkových plynov"),ROUND(G27*(M27/L27),2),IF(AND(I27="Na predmetný výdavok sa neuplatňuje kontrafaktuálny scenár",J27="3. Rekonštrukcia a modernizácia systémov výroby a rozvodu stlačeného vzduchu"),ROUND(G27*(M27/L27),2),IF(AND(I27="Na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plynov"),ROUND(G27*(M27/L27),2),IF(AND(I27="Na predmetný výdavok sa neuplatňuje kontrafaktuálny scenár",J27="5. Výstavba, modernizácia a rekonštrukcia rozvodov energie, resp. rozvodov energetických médií"),ROUND(G27*(M27/L27),2),IF(AND(I27="Na predmetný výdavok sa neuplatňuje kontrafaktuálny scenár",J27="6. Modernizácia a rekonštrukcia systémov vonkajšieho osvetlenia priemyselných areálov, ale len spolu s inými opatreniami na zníženie spotreby elektriny v podniku"),ROUND(G27*(M27/L27),2),IF(AND(I27="Na predmetný výdavok sa neuplatňuje kontrafaktuálny scenár",J27="7. Iné opatrenia, ktoré prispievajú k znižovaniu spotreby primárnych energetických zdrojov"),ROUND(G27*(M27/L27),2)))))))))))))))))</f>
        <v>Vyplňte bunku B10</v>
      </c>
      <c r="I27" s="340"/>
      <c r="J27" s="334"/>
      <c r="K27" s="340"/>
      <c r="L27" s="331"/>
      <c r="M27" s="331"/>
      <c r="N27" s="346"/>
      <c r="O27" s="175"/>
    </row>
    <row r="28" spans="1:58" ht="15.75" thickBot="1" x14ac:dyDescent="0.3">
      <c r="A28" s="341" t="s">
        <v>131</v>
      </c>
      <c r="B28" s="342"/>
      <c r="C28" s="342"/>
      <c r="D28" s="342"/>
      <c r="E28" s="342"/>
      <c r="F28" s="343"/>
      <c r="G28" s="343"/>
      <c r="H28" s="343"/>
      <c r="I28" s="342"/>
      <c r="J28" s="342"/>
      <c r="K28" s="342"/>
      <c r="L28" s="344"/>
      <c r="M28" s="342"/>
      <c r="N28" s="342"/>
      <c r="O28" s="345"/>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row>
    <row r="29" spans="1:58" x14ac:dyDescent="0.25">
      <c r="A29" s="268" t="s">
        <v>127</v>
      </c>
      <c r="B29" s="167" t="s">
        <v>18</v>
      </c>
      <c r="C29" s="168"/>
      <c r="D29" s="169"/>
      <c r="E29" s="169"/>
      <c r="F29" s="253">
        <f t="shared" ref="F29:F33" si="4">ROUND(D29*E29,2)</f>
        <v>0</v>
      </c>
      <c r="G29" s="253">
        <f t="shared" ref="G29:G33" si="5">ROUND(F29*1.2,2)</f>
        <v>0</v>
      </c>
      <c r="H29" s="253" t="str">
        <f>IF($B$10="","Vyplňte bunku B10",IF($B$10="áno",IF(AND(I29="Na predmetný výdavok sa neuplatňuje kontrafaktuálny scenár",J29="1. Rekonštrukcia a modernizácia stavebných objektov v oblasti priemyslu a služieb na to nadväzujúcich za účelom zníženia ich energetickej náročnosti"),F29*M29/L29,IF(AND(I29="Na predmetný výdavok sa uplatňuje kontrafaktuálny scenár",J29="1. Rekonštrukcia a modernizácia stavebných objektov v oblasti priemyslu a služieb na to nadväzujúcich za účelom zníženia ich energetickej náročnosti"),ROUND(F29*(F$46-'Kontrafaktuálne rozpočty'!E$22)/F$46*(M29/L29),2),IF(AND(I29="Na predmetný výdavok sa uplatňuje kontrafaktuálny scenár",J29="2. Rekonštrukcia a modernizácia existujúcich energetických zariadení za účelom zvýšenia energetickej účinnosti  a zníženia emisií skleníkových plynov"),ROUND(F29*(F$47-'Kontrafaktuálne rozpočty'!E$23)/'Rozpočet projektu'!F$47*(M29/L29),2),IF(AND(I29="Na predmetný výdavok sa uplatňuje kontrafaktuálny scenár",J29="3. Rekonštrukcia a modernizácia systémov výroby a rozvodu stlačeného vzduchu"),ROUND(F29*(F$48-'Kontrafaktuálne rozpočty'!E$24)/'Rozpočet projektu'!F$48*(M29/L29),2),IF(AND(I29="Na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plynov"),ROUND(F29*(F$49-'Kontrafaktuálne rozpočty'!E$25)/'Rozpočet projektu'!F$49*(M29/L29),2),IF(AND(I29="Na predmetný výdavok sa uplatňuje kontrafaktuálny scenár",J29="5. Výstavba, modernizácia a rekonštrukcia rozvodov energie, resp. rozvodov energetických médií"),ROUND(F29*(F$50-'Kontrafaktuálne rozpočty'!E$26)/'Rozpočet projektu'!F$50*(M29/L29),2),IF(AND(I29="Na predmetný výdavok sa uplatňuje kontrafaktuálny scenár",J29="6. Modernizácia a rekonštrukcia systémov vonkajšieho osvetlenia priemyselných areálov, ale len spolu s inými opatreniami na zníženie spotreby elektriny v podniku"),ROUND(F29*(F$51-'Kontrafaktuálne rozpočty'!E$27)/'Rozpočet projektu'!F$51*(M29/L29),2),IF(AND(I29="Na predmetný výdavok sa uplatňuje kontrafaktuálny scenár",J29="7. Iné opatrenia, ktoré prispievajú k znižovaniu spotreby primárnych energetických zdrojov"),ROUND(F29*(F$52-'Kontrafaktuálne rozpočty'!E$28)/'Rozpočet projektu'!F$52*(M29/L29),2),IF(AND(I29="Na predmetný výdavok sa neuplatňuje kontrafaktuálny scenár",J29="2. Rekonštrukcia a modernizácia existujúcich energetických zariadení za účelom zvýšenia energetickej účinnosti  a zníženia emisií skleníkových plynov"),ROUND(F29*(M29/L29),2),IF(AND(I29="Na predmetný výdavok sa neuplatňuje kontrafaktuálny scenár",J29="3. Rekonštrukcia a modernizácia systémov výroby a rozvodu stlačeného vzduchu"),ROUND(F29*(M29/L29),2),IF(AND(I29="Na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plynov"),ROUND(F29*(M29/L29),2),IF(AND(I29="Na predmetný výdavok sa neuplatňuje kontrafaktuálny scenár",J29="5. Výstavba, modernizácia a rekonštrukcia rozvodov energie, resp. rozvodov energetických médií"),ROUND(F29*(M29/L29),2),IF(AND(I29="Na predmetný výdavok sa neuplatňuje kontrafaktuálny scenár",J29="6. Modernizácia a rekonštrukcia systémov vonkajšieho osvetlenia priemyselných areálov, ale len spolu s inými opatreniami na zníženie spotreby elektriny v podniku"),ROUND(F29*(M29/L29),2),IF(AND(I29="Na predmetný výdavok sa neuplatňuje kontrafaktuálny scenár",J29="7. Iné opatrenia, ktoré prispievajú k znižovaniu spotreby primárnych energetických zdrojov"),ROUND(F29*(M29/L29),2))))))))))))))),IF(AND(I29="Na predmetný výdavok sa neuplatňuje kontrafaktuálny scenár",J29="1. Rekonštrukcia a modernizácia stavebných objektov v oblasti priemyslu a služieb na to nadväzujúcich za účelom zníženia ich energetickej náročnosti"),G29*M29/L29,IF(AND(I29="Na predmetný výdavok sa uplatňuje kontrafaktuálny scenár",J29="1. Rekonštrukcia a modernizácia stavebných objektov v oblasti priemyslu a služieb na to nadväzujúcich za účelom zníženia ich energetickej náročnosti"),ROUND(G29*(G$46-'Kontrafaktuálne rozpočty'!F$22)/G$46*(M29/L29),2),IF(AND(I29="Na predmetný výdavok sa uplatňuje kontrafaktuálny scenár",J29="2. Rekonštrukcia a modernizácia existujúcich energetických zariadení za účelom zvýšenia energetickej účinnosti  a zníženia emisií skleníkových plynov"),ROUND(G29*(G$47-'Kontrafaktuálne rozpočty'!F$23)/'Rozpočet projektu'!G$47*(M29/L29),2),IF(AND(I29="Na predmetný výdavok sa uplatňuje kontrafaktuálny scenár",J29="3. Rekonštrukcia a modernizácia systémov výroby a rozvodu stlačeného vzduchu"),ROUND(G29*(G$48-'Kontrafaktuálne rozpočty'!F$24)/'Rozpočet projektu'!G$48*(M29/L29),2),IF(AND(I29="Na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plynov"),ROUND(G29*(G$49-'Kontrafaktuálne rozpočty'!F$25)/'Rozpočet projektu'!G$49*(M29/L29),2),IF(AND(I29="Na predmetný výdavok sa uplatňuje kontrafaktuálny scenár",J29="5. Výstavba, modernizácia a rekonštrukcia rozvodov energie, resp. rozvodov energetických médií"),ROUND(G29*(G$50-'Kontrafaktuálne rozpočty'!F$26)/'Rozpočet projektu'!G$50*(M29/L29),2),IF(AND(I29="Na predmetný výdavok sa uplatňuje kontrafaktuálny scenár",J29="6. Modernizácia a rekonštrukcia systémov vonkajšieho osvetlenia priemyselných areálov, ale len spolu s inými opatreniami na zníženie spotreby elektriny v podniku"),ROUND(G29*(G$51-'Kontrafaktuálne rozpočty'!F$27)/'Rozpočet projektu'!G$51*(M29/L29),2),IF(AND(I29="Na predmetný výdavok sa uplatňuje kontrafaktuálny scenár",J29="7. Iné opatrenia, ktoré prispievajú k znižovaniu spotreby primárnych energetických zdrojov"),ROUND(G29*(G$52-'Kontrafaktuálne rozpočty'!F$28)/'Rozpočet projektu'!G$52*(M29/L29),2),IF(AND(I29="Na predmetný výdavok sa neuplatňuje kontrafaktuálny scenár",J29="2. Rekonštrukcia a modernizácia existujúcich energetických zariadení za účelom zvýšenia energetickej účinnosti  a zníženia emisií skleníkových plynov"),ROUND(G29*(M29/L29),2),IF(AND(I29="Na predmetný výdavok sa neuplatňuje kontrafaktuálny scenár",J29="3. Rekonštrukcia a modernizácia systémov výroby a rozvodu stlačeného vzduchu"),ROUND(G29*(M29/L29),2),IF(AND(I29="Na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plynov"),ROUND(G29*(M29/L29),2),IF(AND(I29="Na predmetný výdavok sa neuplatňuje kontrafaktuálny scenár",J29="5. Výstavba, modernizácia a rekonštrukcia rozvodov energie, resp. rozvodov energetických médií"),ROUND(G29*(M29/L29),2),IF(AND(I29="Na predmetný výdavok sa neuplatňuje kontrafaktuálny scenár",J29="6. Modernizácia a rekonštrukcia systémov vonkajšieho osvetlenia priemyselných areálov, ale len spolu s inými opatreniami na zníženie spotreby elektriny v podniku"),ROUND(G29*(M29/L29),2),IF(AND(I29="Na predmetný výdavok sa neuplatňuje kontrafaktuálny scenár",J29="7. Iné opatrenia, ktoré prispievajú k znižovaniu spotreby primárnych energetických zdrojov"),ROUND(G29*(M29/L29),2)))))))))))))))))</f>
        <v>Vyplňte bunku B10</v>
      </c>
      <c r="I29" s="340"/>
      <c r="J29" s="340"/>
      <c r="K29" s="340"/>
      <c r="L29" s="169"/>
      <c r="M29" s="169"/>
      <c r="N29" s="346"/>
      <c r="O29" s="170"/>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row>
    <row r="30" spans="1:58" x14ac:dyDescent="0.25">
      <c r="A30" s="267" t="s">
        <v>128</v>
      </c>
      <c r="B30" s="167" t="s">
        <v>18</v>
      </c>
      <c r="C30" s="168"/>
      <c r="D30" s="169"/>
      <c r="E30" s="169"/>
      <c r="F30" s="253">
        <f t="shared" si="4"/>
        <v>0</v>
      </c>
      <c r="G30" s="252">
        <f t="shared" si="5"/>
        <v>0</v>
      </c>
      <c r="H30" s="253" t="str">
        <f>IF($B$10="","Vyplňte bunku B10",IF($B$10="áno",IF(AND(I30="Na predmetný výdavok sa neuplatňuje kontrafaktuálny scenár",J30="1. Rekonštrukcia a modernizácia stavebných objektov v oblasti priemyslu a služieb na to nadväzujúcich za účelom zníženia ich energetickej náročnosti"),F30*M30/L30,IF(AND(I30="Na predmetný výdavok sa uplatňuje kontrafaktuálny scenár",J30="1. Rekonštrukcia a modernizácia stavebných objektov v oblasti priemyslu a služieb na to nadväzujúcich za účelom zníženia ich energetickej náročnosti"),ROUND(F30*(F$46-'Kontrafaktuálne rozpočty'!E$22)/F$46*(M30/L30),2),IF(AND(I30="Na predmetný výdavok sa uplatňuje kontrafaktuálny scenár",J30="2. Rekonštrukcia a modernizácia existujúcich energetických zariadení za účelom zvýšenia energetickej účinnosti  a zníženia emisií skleníkových plynov"),ROUND(F30*(F$47-'Kontrafaktuálne rozpočty'!E$23)/'Rozpočet projektu'!F$47*(M30/L30),2),IF(AND(I30="Na predmetný výdavok sa uplatňuje kontrafaktuálny scenár",J30="3. Rekonštrukcia a modernizácia systémov výroby a rozvodu stlačeného vzduchu"),ROUND(F30*(F$48-'Kontrafaktuálne rozpočty'!E$24)/'Rozpočet projektu'!F$48*(M30/L30),2),IF(AND(I30="Na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plynov"),ROUND(F30*(F$49-'Kontrafaktuálne rozpočty'!E$25)/'Rozpočet projektu'!F$49*(M30/L30),2),IF(AND(I30="Na predmetný výdavok sa uplatňuje kontrafaktuálny scenár",J30="5. Výstavba, modernizácia a rekonštrukcia rozvodov energie, resp. rozvodov energetických médií"),ROUND(F30*(F$50-'Kontrafaktuálne rozpočty'!E$26)/'Rozpočet projektu'!F$50*(M30/L30),2),IF(AND(I30="Na predmetný výdavok sa uplatňuje kontrafaktuálny scenár",J30="6. Modernizácia a rekonštrukcia systémov vonkajšieho osvetlenia priemyselných areálov, ale len spolu s inými opatreniami na zníženie spotreby elektriny v podniku"),ROUND(F30*(F$51-'Kontrafaktuálne rozpočty'!E$27)/'Rozpočet projektu'!F$51*(M30/L30),2),IF(AND(I30="Na predmetný výdavok sa uplatňuje kontrafaktuálny scenár",J30="7. Iné opatrenia, ktoré prispievajú k znižovaniu spotreby primárnych energetických zdrojov"),ROUND(F30*(F$52-'Kontrafaktuálne rozpočty'!E$28)/'Rozpočet projektu'!F$52*(M30/L30),2),IF(AND(I30="Na predmetný výdavok sa neuplatňuje kontrafaktuálny scenár",J30="2. Rekonštrukcia a modernizácia existujúcich energetických zariadení za účelom zvýšenia energetickej účinnosti  a zníženia emisií skleníkových plynov"),ROUND(F30*(M30/L30),2),IF(AND(I30="Na predmetný výdavok sa neuplatňuje kontrafaktuálny scenár",J30="3. Rekonštrukcia a modernizácia systémov výroby a rozvodu stlačeného vzduchu"),ROUND(F30*(M30/L30),2),IF(AND(I30="Na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plynov"),ROUND(F30*(M30/L30),2),IF(AND(I30="Na predmetný výdavok sa neuplatňuje kontrafaktuálny scenár",J30="5. Výstavba, modernizácia a rekonštrukcia rozvodov energie, resp. rozvodov energetických médií"),ROUND(F30*(M30/L30),2),IF(AND(I30="Na predmetný výdavok sa neuplatňuje kontrafaktuálny scenár",J30="6. Modernizácia a rekonštrukcia systémov vonkajšieho osvetlenia priemyselných areálov, ale len spolu s inými opatreniami na zníženie spotreby elektriny v podniku"),ROUND(F30*(M30/L30),2),IF(AND(I30="Na predmetný výdavok sa neuplatňuje kontrafaktuálny scenár",J30="7. Iné opatrenia, ktoré prispievajú k znižovaniu spotreby primárnych energetických zdrojov"),ROUND(F30*(M30/L30),2))))))))))))))),IF(AND(I30="Na predmetný výdavok sa neuplatňuje kontrafaktuálny scenár",J30="1. Rekonštrukcia a modernizácia stavebných objektov v oblasti priemyslu a služieb na to nadväzujúcich za účelom zníženia ich energetickej náročnosti"),G30*M30/L30,IF(AND(I30="Na predmetný výdavok sa uplatňuje kontrafaktuálny scenár",J30="1. Rekonštrukcia a modernizácia stavebných objektov v oblasti priemyslu a služieb na to nadväzujúcich za účelom zníženia ich energetickej náročnosti"),ROUND(G30*(G$46-'Kontrafaktuálne rozpočty'!F$22)/G$46*(M30/L30),2),IF(AND(I30="Na predmetný výdavok sa uplatňuje kontrafaktuálny scenár",J30="2. Rekonštrukcia a modernizácia existujúcich energetických zariadení za účelom zvýšenia energetickej účinnosti  a zníženia emisií skleníkových plynov"),ROUND(G30*(G$47-'Kontrafaktuálne rozpočty'!F$23)/'Rozpočet projektu'!G$47*(M30/L30),2),IF(AND(I30="Na predmetný výdavok sa uplatňuje kontrafaktuálny scenár",J30="3. Rekonštrukcia a modernizácia systémov výroby a rozvodu stlačeného vzduchu"),ROUND(G30*(G$48-'Kontrafaktuálne rozpočty'!F$24)/'Rozpočet projektu'!G$48*(M30/L30),2),IF(AND(I30="Na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plynov"),ROUND(G30*(G$49-'Kontrafaktuálne rozpočty'!F$25)/'Rozpočet projektu'!G$49*(M30/L30),2),IF(AND(I30="Na predmetný výdavok sa uplatňuje kontrafaktuálny scenár",J30="5. Výstavba, modernizácia a rekonštrukcia rozvodov energie, resp. rozvodov energetických médií"),ROUND(G30*(G$50-'Kontrafaktuálne rozpočty'!F$26)/'Rozpočet projektu'!G$50*(M30/L30),2),IF(AND(I30="Na predmetný výdavok sa uplatňuje kontrafaktuálny scenár",J30="6. Modernizácia a rekonštrukcia systémov vonkajšieho osvetlenia priemyselných areálov, ale len spolu s inými opatreniami na zníženie spotreby elektriny v podniku"),ROUND(G30*(G$51-'Kontrafaktuálne rozpočty'!F$27)/'Rozpočet projektu'!G$51*(M30/L30),2),IF(AND(I30="Na predmetný výdavok sa uplatňuje kontrafaktuálny scenár",J30="7. Iné opatrenia, ktoré prispievajú k znižovaniu spotreby primárnych energetických zdrojov"),ROUND(G30*(G$52-'Kontrafaktuálne rozpočty'!F$28)/'Rozpočet projektu'!G$52*(M30/L30),2),IF(AND(I30="Na predmetný výdavok sa neuplatňuje kontrafaktuálny scenár",J30="2. Rekonštrukcia a modernizácia existujúcich energetických zariadení za účelom zvýšenia energetickej účinnosti  a zníženia emisií skleníkových plynov"),ROUND(G30*(M30/L30),2),IF(AND(I30="Na predmetný výdavok sa neuplatňuje kontrafaktuálny scenár",J30="3. Rekonštrukcia a modernizácia systémov výroby a rozvodu stlačeného vzduchu"),ROUND(G30*(M30/L30),2),IF(AND(I30="Na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plynov"),ROUND(G30*(M30/L30),2),IF(AND(I30="Na predmetný výdavok sa neuplatňuje kontrafaktuálny scenár",J30="5. Výstavba, modernizácia a rekonštrukcia rozvodov energie, resp. rozvodov energetických médií"),ROUND(G30*(M30/L30),2),IF(AND(I30="Na predmetný výdavok sa neuplatňuje kontrafaktuálny scenár",J30="6. Modernizácia a rekonštrukcia systémov vonkajšieho osvetlenia priemyselných areálov, ale len spolu s inými opatreniami na zníženie spotreby elektriny v podniku"),ROUND(G30*(M30/L30),2),IF(AND(I30="Na predmetný výdavok sa neuplatňuje kontrafaktuálny scenár",J30="7. Iné opatrenia, ktoré prispievajú k znižovaniu spotreby primárnych energetických zdrojov"),ROUND(G30*(M30/L30),2)))))))))))))))))</f>
        <v>Vyplňte bunku B10</v>
      </c>
      <c r="I30" s="340"/>
      <c r="J30" s="272"/>
      <c r="K30" s="340"/>
      <c r="L30" s="165"/>
      <c r="M30" s="165"/>
      <c r="N30" s="346"/>
      <c r="O30" s="171"/>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row>
    <row r="31" spans="1:58" x14ac:dyDescent="0.25">
      <c r="A31" s="268" t="s">
        <v>129</v>
      </c>
      <c r="B31" s="167" t="s">
        <v>18</v>
      </c>
      <c r="C31" s="168"/>
      <c r="D31" s="169"/>
      <c r="E31" s="169"/>
      <c r="F31" s="253">
        <f t="shared" si="4"/>
        <v>0</v>
      </c>
      <c r="G31" s="252">
        <f t="shared" si="5"/>
        <v>0</v>
      </c>
      <c r="H31" s="253" t="str">
        <f>IF($B$10="","Vyplňte bunku B10",IF($B$10="áno",IF(AND(I31="Na predmetný výdavok sa neuplatňuje kontrafaktuálny scenár",J31="1. Rekonštrukcia a modernizácia stavebných objektov v oblasti priemyslu a služieb na to nadväzujúcich za účelom zníženia ich energetickej náročnosti"),F31*M31/L31,IF(AND(I31="Na predmetný výdavok sa uplatňuje kontrafaktuálny scenár",J31="1. Rekonštrukcia a modernizácia stavebných objektov v oblasti priemyslu a služieb na to nadväzujúcich za účelom zníženia ich energetickej náročnosti"),ROUND(F31*(F$46-'Kontrafaktuálne rozpočty'!E$22)/F$46*(M31/L31),2),IF(AND(I31="Na predmetný výdavok sa uplatňuje kontrafaktuálny scenár",J31="2. Rekonštrukcia a modernizácia existujúcich energetických zariadení za účelom zvýšenia energetickej účinnosti  a zníženia emisií skleníkových plynov"),ROUND(F31*(F$47-'Kontrafaktuálne rozpočty'!E$23)/'Rozpočet projektu'!F$47*(M31/L31),2),IF(AND(I31="Na predmetný výdavok sa uplatňuje kontrafaktuálny scenár",J31="3. Rekonštrukcia a modernizácia systémov výroby a rozvodu stlačeného vzduchu"),ROUND(F31*(F$48-'Kontrafaktuálne rozpočty'!E$24)/'Rozpočet projektu'!F$48*(M31/L31),2),IF(AND(I31="Na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plynov"),ROUND(F31*(F$49-'Kontrafaktuálne rozpočty'!E$25)/'Rozpočet projektu'!F$49*(M31/L31),2),IF(AND(I31="Na predmetný výdavok sa uplatňuje kontrafaktuálny scenár",J31="5. Výstavba, modernizácia a rekonštrukcia rozvodov energie, resp. rozvodov energetických médií"),ROUND(F31*(F$50-'Kontrafaktuálne rozpočty'!E$26)/'Rozpočet projektu'!F$50*(M31/L31),2),IF(AND(I31="Na predmetný výdavok sa uplatňuje kontrafaktuálny scenár",J31="6. Modernizácia a rekonštrukcia systémov vonkajšieho osvetlenia priemyselných areálov, ale len spolu s inými opatreniami na zníženie spotreby elektriny v podniku"),ROUND(F31*(F$51-'Kontrafaktuálne rozpočty'!E$27)/'Rozpočet projektu'!F$51*(M31/L31),2),IF(AND(I31="Na predmetný výdavok sa uplatňuje kontrafaktuálny scenár",J31="7. Iné opatrenia, ktoré prispievajú k znižovaniu spotreby primárnych energetických zdrojov"),ROUND(F31*(F$52-'Kontrafaktuálne rozpočty'!E$28)/'Rozpočet projektu'!F$52*(M31/L31),2),IF(AND(I31="Na predmetný výdavok sa neuplatňuje kontrafaktuálny scenár",J31="2. Rekonštrukcia a modernizácia existujúcich energetických zariadení za účelom zvýšenia energetickej účinnosti  a zníženia emisií skleníkových plynov"),ROUND(F31*(M31/L31),2),IF(AND(I31="Na predmetný výdavok sa neuplatňuje kontrafaktuálny scenár",J31="3. Rekonštrukcia a modernizácia systémov výroby a rozvodu stlačeného vzduchu"),ROUND(F31*(M31/L31),2),IF(AND(I31="Na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plynov"),ROUND(F31*(M31/L31),2),IF(AND(I31="Na predmetný výdavok sa neuplatňuje kontrafaktuálny scenár",J31="5. Výstavba, modernizácia a rekonštrukcia rozvodov energie, resp. rozvodov energetických médií"),ROUND(F31*(M31/L31),2),IF(AND(I31="Na predmetný výdavok sa neuplatňuje kontrafaktuálny scenár",J31="6. Modernizácia a rekonštrukcia systémov vonkajšieho osvetlenia priemyselných areálov, ale len spolu s inými opatreniami na zníženie spotreby elektriny v podniku"),ROUND(F31*(M31/L31),2),IF(AND(I31="Na predmetný výdavok sa neuplatňuje kontrafaktuálny scenár",J31="7. Iné opatrenia, ktoré prispievajú k znižovaniu spotreby primárnych energetických zdrojov"),ROUND(F31*(M31/L31),2))))))))))))))),IF(AND(I31="Na predmetný výdavok sa neuplatňuje kontrafaktuálny scenár",J31="1. Rekonštrukcia a modernizácia stavebných objektov v oblasti priemyslu a služieb na to nadväzujúcich za účelom zníženia ich energetickej náročnosti"),G31*M31/L31,IF(AND(I31="Na predmetný výdavok sa uplatňuje kontrafaktuálny scenár",J31="1. Rekonštrukcia a modernizácia stavebných objektov v oblasti priemyslu a služieb na to nadväzujúcich za účelom zníženia ich energetickej náročnosti"),ROUND(G31*(G$46-'Kontrafaktuálne rozpočty'!F$22)/G$46*(M31/L31),2),IF(AND(I31="Na predmetný výdavok sa uplatňuje kontrafaktuálny scenár",J31="2. Rekonštrukcia a modernizácia existujúcich energetických zariadení za účelom zvýšenia energetickej účinnosti  a zníženia emisií skleníkových plynov"),ROUND(G31*(G$47-'Kontrafaktuálne rozpočty'!F$23)/'Rozpočet projektu'!G$47*(M31/L31),2),IF(AND(I31="Na predmetný výdavok sa uplatňuje kontrafaktuálny scenár",J31="3. Rekonštrukcia a modernizácia systémov výroby a rozvodu stlačeného vzduchu"),ROUND(G31*(G$48-'Kontrafaktuálne rozpočty'!F$24)/'Rozpočet projektu'!G$48*(M31/L31),2),IF(AND(I31="Na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plynov"),ROUND(G31*(G$49-'Kontrafaktuálne rozpočty'!F$25)/'Rozpočet projektu'!G$49*(M31/L31),2),IF(AND(I31="Na predmetný výdavok sa uplatňuje kontrafaktuálny scenár",J31="5. Výstavba, modernizácia a rekonštrukcia rozvodov energie, resp. rozvodov energetických médií"),ROUND(G31*(G$50-'Kontrafaktuálne rozpočty'!F$26)/'Rozpočet projektu'!G$50*(M31/L31),2),IF(AND(I31="Na predmetný výdavok sa uplatňuje kontrafaktuálny scenár",J31="6. Modernizácia a rekonštrukcia systémov vonkajšieho osvetlenia priemyselných areálov, ale len spolu s inými opatreniami na zníženie spotreby elektriny v podniku"),ROUND(G31*(G$51-'Kontrafaktuálne rozpočty'!F$27)/'Rozpočet projektu'!G$51*(M31/L31),2),IF(AND(I31="Na predmetný výdavok sa uplatňuje kontrafaktuálny scenár",J31="7. Iné opatrenia, ktoré prispievajú k znižovaniu spotreby primárnych energetických zdrojov"),ROUND(G31*(G$52-'Kontrafaktuálne rozpočty'!F$28)/'Rozpočet projektu'!G$52*(M31/L31),2),IF(AND(I31="Na predmetný výdavok sa neuplatňuje kontrafaktuálny scenár",J31="2. Rekonštrukcia a modernizácia existujúcich energetických zariadení za účelom zvýšenia energetickej účinnosti  a zníženia emisií skleníkových plynov"),ROUND(G31*(M31/L31),2),IF(AND(I31="Na predmetný výdavok sa neuplatňuje kontrafaktuálny scenár",J31="3. Rekonštrukcia a modernizácia systémov výroby a rozvodu stlačeného vzduchu"),ROUND(G31*(M31/L31),2),IF(AND(I31="Na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plynov"),ROUND(G31*(M31/L31),2),IF(AND(I31="Na predmetný výdavok sa neuplatňuje kontrafaktuálny scenár",J31="5. Výstavba, modernizácia a rekonštrukcia rozvodov energie, resp. rozvodov energetických médií"),ROUND(G31*(M31/L31),2),IF(AND(I31="Na predmetný výdavok sa neuplatňuje kontrafaktuálny scenár",J31="6. Modernizácia a rekonštrukcia systémov vonkajšieho osvetlenia priemyselných areálov, ale len spolu s inými opatreniami na zníženie spotreby elektriny v podniku"),ROUND(G31*(M31/L31),2),IF(AND(I31="Na predmetný výdavok sa neuplatňuje kontrafaktuálny scenár",J31="7. Iné opatrenia, ktoré prispievajú k znižovaniu spotreby primárnych energetických zdrojov"),ROUND(G31*(M31/L31),2)))))))))))))))))</f>
        <v>Vyplňte bunku B10</v>
      </c>
      <c r="I31" s="340"/>
      <c r="J31" s="272"/>
      <c r="K31" s="340"/>
      <c r="L31" s="165"/>
      <c r="M31" s="165"/>
      <c r="N31" s="346"/>
      <c r="O31" s="171"/>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row>
    <row r="32" spans="1:58" x14ac:dyDescent="0.25">
      <c r="A32" s="267" t="s">
        <v>97</v>
      </c>
      <c r="B32" s="163" t="s">
        <v>18</v>
      </c>
      <c r="C32" s="168"/>
      <c r="D32" s="169"/>
      <c r="E32" s="169"/>
      <c r="F32" s="253">
        <f t="shared" si="4"/>
        <v>0</v>
      </c>
      <c r="G32" s="252">
        <f t="shared" si="5"/>
        <v>0</v>
      </c>
      <c r="H32" s="253" t="str">
        <f>IF($B$10="","Vyplňte bunku B10",IF($B$10="áno",IF(AND(I32="Na predmetný výdavok sa neuplatňuje kontrafaktuálny scenár",J32="1. Rekonštrukcia a modernizácia stavebných objektov v oblasti priemyslu a služieb na to nadväzujúcich za účelom zníženia ich energetickej náročnosti"),F32*M32/L32,IF(AND(I32="Na predmetný výdavok sa uplatňuje kontrafaktuálny scenár",J32="1. Rekonštrukcia a modernizácia stavebných objektov v oblasti priemyslu a služieb na to nadväzujúcich za účelom zníženia ich energetickej náročnosti"),ROUND(F32*(F$46-'Kontrafaktuálne rozpočty'!E$22)/F$46*(M32/L32),2),IF(AND(I32="Na predmetný výdavok sa uplatňuje kontrafaktuálny scenár",J32="2. Rekonštrukcia a modernizácia existujúcich energetických zariadení za účelom zvýšenia energetickej účinnosti  a zníženia emisií skleníkových plynov"),ROUND(F32*(F$47-'Kontrafaktuálne rozpočty'!E$23)/'Rozpočet projektu'!F$47*(M32/L32),2),IF(AND(I32="Na predmetný výdavok sa uplatňuje kontrafaktuálny scenár",J32="3. Rekonštrukcia a modernizácia systémov výroby a rozvodu stlačeného vzduchu"),ROUND(F32*(F$48-'Kontrafaktuálne rozpočty'!E$24)/'Rozpočet projektu'!F$48*(M32/L32),2),IF(AND(I32="Na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plynov"),ROUND(F32*(F$49-'Kontrafaktuálne rozpočty'!E$25)/'Rozpočet projektu'!F$49*(M32/L32),2),IF(AND(I32="Na predmetný výdavok sa uplatňuje kontrafaktuálny scenár",J32="5. Výstavba, modernizácia a rekonštrukcia rozvodov energie, resp. rozvodov energetických médií"),ROUND(F32*(F$50-'Kontrafaktuálne rozpočty'!E$26)/'Rozpočet projektu'!F$50*(M32/L32),2),IF(AND(I32="Na predmetný výdavok sa uplatňuje kontrafaktuálny scenár",J32="6. Modernizácia a rekonštrukcia systémov vonkajšieho osvetlenia priemyselných areálov, ale len spolu s inými opatreniami na zníženie spotreby elektriny v podniku"),ROUND(F32*(F$51-'Kontrafaktuálne rozpočty'!E$27)/'Rozpočet projektu'!F$51*(M32/L32),2),IF(AND(I32="Na predmetný výdavok sa uplatňuje kontrafaktuálny scenár",J32="7. Iné opatrenia, ktoré prispievajú k znižovaniu spotreby primárnych energetických zdrojov"),ROUND(F32*(F$52-'Kontrafaktuálne rozpočty'!E$28)/'Rozpočet projektu'!F$52*(M32/L32),2),IF(AND(I32="Na predmetný výdavok sa neuplatňuje kontrafaktuálny scenár",J32="2. Rekonštrukcia a modernizácia existujúcich energetických zariadení za účelom zvýšenia energetickej účinnosti  a zníženia emisií skleníkových plynov"),ROUND(F32*(M32/L32),2),IF(AND(I32="Na predmetný výdavok sa neuplatňuje kontrafaktuálny scenár",J32="3. Rekonštrukcia a modernizácia systémov výroby a rozvodu stlačeného vzduchu"),ROUND(F32*(M32/L32),2),IF(AND(I32="Na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plynov"),ROUND(F32*(M32/L32),2),IF(AND(I32="Na predmetný výdavok sa neuplatňuje kontrafaktuálny scenár",J32="5. Výstavba, modernizácia a rekonštrukcia rozvodov energie, resp. rozvodov energetických médií"),ROUND(F32*(M32/L32),2),IF(AND(I32="Na predmetný výdavok sa neuplatňuje kontrafaktuálny scenár",J32="6. Modernizácia a rekonštrukcia systémov vonkajšieho osvetlenia priemyselných areálov, ale len spolu s inými opatreniami na zníženie spotreby elektriny v podniku"),ROUND(F32*(M32/L32),2),IF(AND(I32="Na predmetný výdavok sa neuplatňuje kontrafaktuálny scenár",J32="7. Iné opatrenia, ktoré prispievajú k znižovaniu spotreby primárnych energetických zdrojov"),ROUND(F32*(M32/L32),2))))))))))))))),IF(AND(I32="Na predmetný výdavok sa neuplatňuje kontrafaktuálny scenár",J32="1. Rekonštrukcia a modernizácia stavebných objektov v oblasti priemyslu a služieb na to nadväzujúcich za účelom zníženia ich energetickej náročnosti"),G32*M32/L32,IF(AND(I32="Na predmetný výdavok sa uplatňuje kontrafaktuálny scenár",J32="1. Rekonštrukcia a modernizácia stavebných objektov v oblasti priemyslu a služieb na to nadväzujúcich za účelom zníženia ich energetickej náročnosti"),ROUND(G32*(G$46-'Kontrafaktuálne rozpočty'!F$22)/G$46*(M32/L32),2),IF(AND(I32="Na predmetný výdavok sa uplatňuje kontrafaktuálny scenár",J32="2. Rekonštrukcia a modernizácia existujúcich energetických zariadení za účelom zvýšenia energetickej účinnosti  a zníženia emisií skleníkových plynov"),ROUND(G32*(G$47-'Kontrafaktuálne rozpočty'!F$23)/'Rozpočet projektu'!G$47*(M32/L32),2),IF(AND(I32="Na predmetný výdavok sa uplatňuje kontrafaktuálny scenár",J32="3. Rekonštrukcia a modernizácia systémov výroby a rozvodu stlačeného vzduchu"),ROUND(G32*(G$48-'Kontrafaktuálne rozpočty'!F$24)/'Rozpočet projektu'!G$48*(M32/L32),2),IF(AND(I32="Na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plynov"),ROUND(G32*(G$49-'Kontrafaktuálne rozpočty'!F$25)/'Rozpočet projektu'!G$49*(M32/L32),2),IF(AND(I32="Na predmetný výdavok sa uplatňuje kontrafaktuálny scenár",J32="5. Výstavba, modernizácia a rekonštrukcia rozvodov energie, resp. rozvodov energetických médií"),ROUND(G32*(G$50-'Kontrafaktuálne rozpočty'!F$26)/'Rozpočet projektu'!G$50*(M32/L32),2),IF(AND(I32="Na predmetný výdavok sa uplatňuje kontrafaktuálny scenár",J32="6. Modernizácia a rekonštrukcia systémov vonkajšieho osvetlenia priemyselných areálov, ale len spolu s inými opatreniami na zníženie spotreby elektriny v podniku"),ROUND(G32*(G$51-'Kontrafaktuálne rozpočty'!F$27)/'Rozpočet projektu'!G$51*(M32/L32),2),IF(AND(I32="Na predmetný výdavok sa uplatňuje kontrafaktuálny scenár",J32="7. Iné opatrenia, ktoré prispievajú k znižovaniu spotreby primárnych energetických zdrojov"),ROUND(G32*(G$52-'Kontrafaktuálne rozpočty'!F$28)/'Rozpočet projektu'!G$52*(M32/L32),2),IF(AND(I32="Na predmetný výdavok sa neuplatňuje kontrafaktuálny scenár",J32="2. Rekonštrukcia a modernizácia existujúcich energetických zariadení za účelom zvýšenia energetickej účinnosti  a zníženia emisií skleníkových plynov"),ROUND(G32*(M32/L32),2),IF(AND(I32="Na predmetný výdavok sa neuplatňuje kontrafaktuálny scenár",J32="3. Rekonštrukcia a modernizácia systémov výroby a rozvodu stlačeného vzduchu"),ROUND(G32*(M32/L32),2),IF(AND(I32="Na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plynov"),ROUND(G32*(M32/L32),2),IF(AND(I32="Na predmetný výdavok sa neuplatňuje kontrafaktuálny scenár",J32="5. Výstavba, modernizácia a rekonštrukcia rozvodov energie, resp. rozvodov energetických médií"),ROUND(G32*(M32/L32),2),IF(AND(I32="Na predmetný výdavok sa neuplatňuje kontrafaktuálny scenár",J32="6. Modernizácia a rekonštrukcia systémov vonkajšieho osvetlenia priemyselných areálov, ale len spolu s inými opatreniami na zníženie spotreby elektriny v podniku"),ROUND(G32*(M32/L32),2),IF(AND(I32="Na predmetný výdavok sa neuplatňuje kontrafaktuálny scenár",J32="7. Iné opatrenia, ktoré prispievajú k znižovaniu spotreby primárnych energetických zdrojov"),ROUND(G32*(M32/L32),2)))))))))))))))))</f>
        <v>Vyplňte bunku B10</v>
      </c>
      <c r="I32" s="340"/>
      <c r="J32" s="272"/>
      <c r="K32" s="340"/>
      <c r="L32" s="165"/>
      <c r="M32" s="165"/>
      <c r="N32" s="346"/>
      <c r="O32" s="171"/>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row>
    <row r="33" spans="1:58" ht="15.75" thickBot="1" x14ac:dyDescent="0.3">
      <c r="A33" s="336" t="s">
        <v>97</v>
      </c>
      <c r="B33" s="337" t="s">
        <v>18</v>
      </c>
      <c r="C33" s="338"/>
      <c r="D33" s="339"/>
      <c r="E33" s="339"/>
      <c r="F33" s="332">
        <f t="shared" si="4"/>
        <v>0</v>
      </c>
      <c r="G33" s="333">
        <f t="shared" si="5"/>
        <v>0</v>
      </c>
      <c r="H33" s="253" t="str">
        <f>IF($B$10="","Vyplňte bunku B10",IF($B$10="áno",IF(AND(I33="Na predmetný výdavok sa neuplatňuje kontrafaktuálny scenár",J33="1. Rekonštrukcia a modernizácia stavebných objektov v oblasti priemyslu a služieb na to nadväzujúcich za účelom zníženia ich energetickej náročnosti"),F33*M33/L33,IF(AND(I33="Na predmetný výdavok sa uplatňuje kontrafaktuálny scenár",J33="1. Rekonštrukcia a modernizácia stavebných objektov v oblasti priemyslu a služieb na to nadväzujúcich za účelom zníženia ich energetickej náročnosti"),ROUND(F33*(F$46-'Kontrafaktuálne rozpočty'!E$22)/F$46*(M33/L33),2),IF(AND(I33="Na predmetný výdavok sa uplatňuje kontrafaktuálny scenár",J33="2. Rekonštrukcia a modernizácia existujúcich energetických zariadení za účelom zvýšenia energetickej účinnosti  a zníženia emisií skleníkových plynov"),ROUND(F33*(F$47-'Kontrafaktuálne rozpočty'!E$23)/'Rozpočet projektu'!F$47*(M33/L33),2),IF(AND(I33="Na predmetný výdavok sa uplatňuje kontrafaktuálny scenár",J33="3. Rekonštrukcia a modernizácia systémov výroby a rozvodu stlačeného vzduchu"),ROUND(F33*(F$48-'Kontrafaktuálne rozpočty'!E$24)/'Rozpočet projektu'!F$48*(M33/L33),2),IF(AND(I33="Na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plynov"),ROUND(F33*(F$49-'Kontrafaktuálne rozpočty'!E$25)/'Rozpočet projektu'!F$49*(M33/L33),2),IF(AND(I33="Na predmetný výdavok sa uplatňuje kontrafaktuálny scenár",J33="5. Výstavba, modernizácia a rekonštrukcia rozvodov energie, resp. rozvodov energetických médií"),ROUND(F33*(F$50-'Kontrafaktuálne rozpočty'!E$26)/'Rozpočet projektu'!F$50*(M33/L33),2),IF(AND(I33="Na predmetný výdavok sa uplatňuje kontrafaktuálny scenár",J33="6. Modernizácia a rekonštrukcia systémov vonkajšieho osvetlenia priemyselných areálov, ale len spolu s inými opatreniami na zníženie spotreby elektriny v podniku"),ROUND(F33*(F$51-'Kontrafaktuálne rozpočty'!E$27)/'Rozpočet projektu'!F$51*(M33/L33),2),IF(AND(I33="Na predmetný výdavok sa uplatňuje kontrafaktuálny scenár",J33="7. Iné opatrenia, ktoré prispievajú k znižovaniu spotreby primárnych energetických zdrojov"),ROUND(F33*(F$52-'Kontrafaktuálne rozpočty'!E$28)/'Rozpočet projektu'!F$52*(M33/L33),2),IF(AND(I33="Na predmetný výdavok sa neuplatňuje kontrafaktuálny scenár",J33="2. Rekonštrukcia a modernizácia existujúcich energetických zariadení za účelom zvýšenia energetickej účinnosti  a zníženia emisií skleníkových plynov"),ROUND(F33*(M33/L33),2),IF(AND(I33="Na predmetný výdavok sa neuplatňuje kontrafaktuálny scenár",J33="3. Rekonštrukcia a modernizácia systémov výroby a rozvodu stlačeného vzduchu"),ROUND(F33*(M33/L33),2),IF(AND(I33="Na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plynov"),ROUND(F33*(M33/L33),2),IF(AND(I33="Na predmetný výdavok sa neuplatňuje kontrafaktuálny scenár",J33="5. Výstavba, modernizácia a rekonštrukcia rozvodov energie, resp. rozvodov energetických médií"),ROUND(F33*(M33/L33),2),IF(AND(I33="Na predmetný výdavok sa neuplatňuje kontrafaktuálny scenár",J33="6. Modernizácia a rekonštrukcia systémov vonkajšieho osvetlenia priemyselných areálov, ale len spolu s inými opatreniami na zníženie spotreby elektriny v podniku"),ROUND(F33*(M33/L33),2),IF(AND(I33="Na predmetný výdavok sa neuplatňuje kontrafaktuálny scenár",J33="7. Iné opatrenia, ktoré prispievajú k znižovaniu spotreby primárnych energetických zdrojov"),ROUND(F33*(M33/L33),2))))))))))))))),IF(AND(I33="Na predmetný výdavok sa neuplatňuje kontrafaktuálny scenár",J33="1. Rekonštrukcia a modernizácia stavebných objektov v oblasti priemyslu a služieb na to nadväzujúcich za účelom zníženia ich energetickej náročnosti"),G33*M33/L33,IF(AND(I33="Na predmetný výdavok sa uplatňuje kontrafaktuálny scenár",J33="1. Rekonštrukcia a modernizácia stavebných objektov v oblasti priemyslu a služieb na to nadväzujúcich za účelom zníženia ich energetickej náročnosti"),ROUND(G33*(G$46-'Kontrafaktuálne rozpočty'!F$22)/G$46*(M33/L33),2),IF(AND(I33="Na predmetný výdavok sa uplatňuje kontrafaktuálny scenár",J33="2. Rekonštrukcia a modernizácia existujúcich energetických zariadení za účelom zvýšenia energetickej účinnosti  a zníženia emisií skleníkových plynov"),ROUND(G33*(G$47-'Kontrafaktuálne rozpočty'!F$23)/'Rozpočet projektu'!G$47*(M33/L33),2),IF(AND(I33="Na predmetný výdavok sa uplatňuje kontrafaktuálny scenár",J33="3. Rekonštrukcia a modernizácia systémov výroby a rozvodu stlačeného vzduchu"),ROUND(G33*(G$48-'Kontrafaktuálne rozpočty'!F$24)/'Rozpočet projektu'!G$48*(M33/L33),2),IF(AND(I33="Na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plynov"),ROUND(G33*(G$49-'Kontrafaktuálne rozpočty'!F$25)/'Rozpočet projektu'!G$49*(M33/L33),2),IF(AND(I33="Na predmetný výdavok sa uplatňuje kontrafaktuálny scenár",J33="5. Výstavba, modernizácia a rekonštrukcia rozvodov energie, resp. rozvodov energetických médií"),ROUND(G33*(G$50-'Kontrafaktuálne rozpočty'!F$26)/'Rozpočet projektu'!G$50*(M33/L33),2),IF(AND(I33="Na predmetný výdavok sa uplatňuje kontrafaktuálny scenár",J33="6. Modernizácia a rekonštrukcia systémov vonkajšieho osvetlenia priemyselných areálov, ale len spolu s inými opatreniami na zníženie spotreby elektriny v podniku"),ROUND(G33*(G$51-'Kontrafaktuálne rozpočty'!F$27)/'Rozpočet projektu'!G$51*(M33/L33),2),IF(AND(I33="Na predmetný výdavok sa uplatňuje kontrafaktuálny scenár",J33="7. Iné opatrenia, ktoré prispievajú k znižovaniu spotreby primárnych energetických zdrojov"),ROUND(G33*(G$52-'Kontrafaktuálne rozpočty'!F$28)/'Rozpočet projektu'!G$52*(M33/L33),2),IF(AND(I33="Na predmetný výdavok sa neuplatňuje kontrafaktuálny scenár",J33="2. Rekonštrukcia a modernizácia existujúcich energetických zariadení za účelom zvýšenia energetickej účinnosti  a zníženia emisií skleníkových plynov"),ROUND(G33*(M33/L33),2),IF(AND(I33="Na predmetný výdavok sa neuplatňuje kontrafaktuálny scenár",J33="3. Rekonštrukcia a modernizácia systémov výroby a rozvodu stlačeného vzduchu"),ROUND(G33*(M33/L33),2),IF(AND(I33="Na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plynov"),ROUND(G33*(M33/L33),2),IF(AND(I33="Na predmetný výdavok sa neuplatňuje kontrafaktuálny scenár",J33="5. Výstavba, modernizácia a rekonštrukcia rozvodov energie, resp. rozvodov energetických médií"),ROUND(G33*(M33/L33),2),IF(AND(I33="Na predmetný výdavok sa neuplatňuje kontrafaktuálny scenár",J33="6. Modernizácia a rekonštrukcia systémov vonkajšieho osvetlenia priemyselných areálov, ale len spolu s inými opatreniami na zníženie spotreby elektriny v podniku"),ROUND(G33*(M33/L33),2),IF(AND(I33="Na predmetný výdavok sa neuplatňuje kontrafaktuálny scenár",J33="7. Iné opatrenia, ktoré prispievajú k znižovaniu spotreby primárnych energetických zdrojov"),ROUND(G33*(M33/L33),2)))))))))))))))))</f>
        <v>Vyplňte bunku B10</v>
      </c>
      <c r="I33" s="340"/>
      <c r="J33" s="334"/>
      <c r="K33" s="340"/>
      <c r="L33" s="331"/>
      <c r="M33" s="331"/>
      <c r="N33" s="346"/>
      <c r="O33" s="335"/>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row>
    <row r="34" spans="1:58" ht="15.75" thickBot="1" x14ac:dyDescent="0.3">
      <c r="A34" s="341" t="s">
        <v>132</v>
      </c>
      <c r="B34" s="342"/>
      <c r="C34" s="342"/>
      <c r="D34" s="342"/>
      <c r="E34" s="342"/>
      <c r="F34" s="343"/>
      <c r="G34" s="343"/>
      <c r="H34" s="343"/>
      <c r="I34" s="342"/>
      <c r="J34" s="342"/>
      <c r="K34" s="342"/>
      <c r="L34" s="344"/>
      <c r="M34" s="342"/>
      <c r="N34" s="342"/>
      <c r="O34" s="345"/>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row>
    <row r="35" spans="1:58" x14ac:dyDescent="0.25">
      <c r="A35" s="268" t="s">
        <v>94</v>
      </c>
      <c r="B35" s="167" t="s">
        <v>18</v>
      </c>
      <c r="C35" s="168"/>
      <c r="D35" s="169"/>
      <c r="E35" s="169"/>
      <c r="F35" s="253">
        <f t="shared" ref="F35:F37" si="6">ROUND(D35*E35,2)</f>
        <v>0</v>
      </c>
      <c r="G35" s="253">
        <f t="shared" ref="G35:G37" si="7">ROUND(F35*1.2,2)</f>
        <v>0</v>
      </c>
      <c r="H35" s="253" t="str">
        <f>IF($B$10="","Vyplňte bunku B10",IF($B$10="áno",IF(AND(I35="Na predmetný výdavok sa neuplatňuje kontrafaktuálny scenár",J35="1. Rekonštrukcia a modernizácia stavebných objektov v oblasti priemyslu a služieb na to nadväzujúcich za účelom zníženia ich energetickej náročnosti"),F35*M35/L35,IF(AND(I35="Na predmetný výdavok sa uplatňuje kontrafaktuálny scenár",J35="1. Rekonštrukcia a modernizácia stavebných objektov v oblasti priemyslu a služieb na to nadväzujúcich za účelom zníženia ich energetickej náročnosti"),ROUND(F35*(F$46-'Kontrafaktuálne rozpočty'!E$22)/F$46*(M35/L35),2),IF(AND(I35="Na predmetný výdavok sa uplatňuje kontrafaktuálny scenár",J35="2. Rekonštrukcia a modernizácia existujúcich energetických zariadení za účelom zvýšenia energetickej účinnosti  a zníženia emisií skleníkových plynov"),ROUND(F35*(F$47-'Kontrafaktuálne rozpočty'!E$23)/'Rozpočet projektu'!F$47*(M35/L35),2),IF(AND(I35="Na predmetný výdavok sa uplatňuje kontrafaktuálny scenár",J35="3. Rekonštrukcia a modernizácia systémov výroby a rozvodu stlačeného vzduchu"),ROUND(F35*(F$48-'Kontrafaktuálne rozpočty'!E$24)/'Rozpočet projektu'!F$48*(M35/L35),2),IF(AND(I35="Na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plynov"),ROUND(F35*(F$49-'Kontrafaktuálne rozpočty'!E$25)/'Rozpočet projektu'!F$49*(M35/L35),2),IF(AND(I35="Na predmetný výdavok sa uplatňuje kontrafaktuálny scenár",J35="5. Výstavba, modernizácia a rekonštrukcia rozvodov energie, resp. rozvodov energetických médií"),ROUND(F35*(F$50-'Kontrafaktuálne rozpočty'!E$26)/'Rozpočet projektu'!F$50*(M35/L35),2),IF(AND(I35="Na predmetný výdavok sa uplatňuje kontrafaktuálny scenár",J35="6. Modernizácia a rekonštrukcia systémov vonkajšieho osvetlenia priemyselných areálov, ale len spolu s inými opatreniami na zníženie spotreby elektriny v podniku"),ROUND(F35*(F$51-'Kontrafaktuálne rozpočty'!E$27)/'Rozpočet projektu'!F$51*(M35/L35),2),IF(AND(I35="Na predmetný výdavok sa uplatňuje kontrafaktuálny scenár",J35="7. Iné opatrenia, ktoré prispievajú k znižovaniu spotreby primárnych energetických zdrojov"),ROUND(F35*(F$52-'Kontrafaktuálne rozpočty'!E$28)/'Rozpočet projektu'!F$52*(M35/L35),2),IF(AND(I35="Na predmetný výdavok sa neuplatňuje kontrafaktuálny scenár",J35="2. Rekonštrukcia a modernizácia existujúcich energetických zariadení za účelom zvýšenia energetickej účinnosti  a zníženia emisií skleníkových plynov"),ROUND(F35*(M35/L35),2),IF(AND(I35="Na predmetný výdavok sa neuplatňuje kontrafaktuálny scenár",J35="3. Rekonštrukcia a modernizácia systémov výroby a rozvodu stlačeného vzduchu"),ROUND(F35*(M35/L35),2),IF(AND(I35="Na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plynov"),ROUND(F35*(M35/L35),2),IF(AND(I35="Na predmetný výdavok sa neuplatňuje kontrafaktuálny scenár",J35="5. Výstavba, modernizácia a rekonštrukcia rozvodov energie, resp. rozvodov energetických médií"),ROUND(F35*(M35/L35),2),IF(AND(I35="Na predmetný výdavok sa neuplatňuje kontrafaktuálny scenár",J35="6. Modernizácia a rekonštrukcia systémov vonkajšieho osvetlenia priemyselných areálov, ale len spolu s inými opatreniami na zníženie spotreby elektriny v podniku"),ROUND(F35*(M35/L35),2),IF(AND(I35="Na predmetný výdavok sa neuplatňuje kontrafaktuálny scenár",J35="7. Iné opatrenia, ktoré prispievajú k znižovaniu spotreby primárnych energetických zdrojov"),ROUND(F35*(M35/L35),2))))))))))))))),IF(AND(I35="Na predmetný výdavok sa neuplatňuje kontrafaktuálny scenár",J35="1. Rekonštrukcia a modernizácia stavebných objektov v oblasti priemyslu a služieb na to nadväzujúcich za účelom zníženia ich energetickej náročnosti"),G35*M35/L35,IF(AND(I35="Na predmetný výdavok sa uplatňuje kontrafaktuálny scenár",J35="1. Rekonštrukcia a modernizácia stavebných objektov v oblasti priemyslu a služieb na to nadväzujúcich za účelom zníženia ich energetickej náročnosti"),ROUND(G35*(G$46-'Kontrafaktuálne rozpočty'!F$22)/G$46*(M35/L35),2),IF(AND(I35="Na predmetný výdavok sa uplatňuje kontrafaktuálny scenár",J35="2. Rekonštrukcia a modernizácia existujúcich energetických zariadení za účelom zvýšenia energetickej účinnosti  a zníženia emisií skleníkových plynov"),ROUND(G35*(G$47-'Kontrafaktuálne rozpočty'!F$23)/'Rozpočet projektu'!G$47*(M35/L35),2),IF(AND(I35="Na predmetný výdavok sa uplatňuje kontrafaktuálny scenár",J35="3. Rekonštrukcia a modernizácia systémov výroby a rozvodu stlačeného vzduchu"),ROUND(G35*(G$48-'Kontrafaktuálne rozpočty'!F$24)/'Rozpočet projektu'!G$48*(M35/L35),2),IF(AND(I35="Na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plynov"),ROUND(G35*(G$49-'Kontrafaktuálne rozpočty'!F$25)/'Rozpočet projektu'!G$49*(M35/L35),2),IF(AND(I35="Na predmetný výdavok sa uplatňuje kontrafaktuálny scenár",J35="5. Výstavba, modernizácia a rekonštrukcia rozvodov energie, resp. rozvodov energetických médií"),ROUND(G35*(G$50-'Kontrafaktuálne rozpočty'!F$26)/'Rozpočet projektu'!G$50*(M35/L35),2),IF(AND(I35="Na predmetný výdavok sa uplatňuje kontrafaktuálny scenár",J35="6. Modernizácia a rekonštrukcia systémov vonkajšieho osvetlenia priemyselných areálov, ale len spolu s inými opatreniami na zníženie spotreby elektriny v podniku"),ROUND(G35*(G$51-'Kontrafaktuálne rozpočty'!F$27)/'Rozpočet projektu'!G$51*(M35/L35),2),IF(AND(I35="Na predmetný výdavok sa uplatňuje kontrafaktuálny scenár",J35="7. Iné opatrenia, ktoré prispievajú k znižovaniu spotreby primárnych energetických zdrojov"),ROUND(G35*(G$52-'Kontrafaktuálne rozpočty'!F$28)/'Rozpočet projektu'!G$52*(M35/L35),2),IF(AND(I35="Na predmetný výdavok sa neuplatňuje kontrafaktuálny scenár",J35="2. Rekonštrukcia a modernizácia existujúcich energetických zariadení za účelom zvýšenia energetickej účinnosti  a zníženia emisií skleníkových plynov"),ROUND(G35*(M35/L35),2),IF(AND(I35="Na predmetný výdavok sa neuplatňuje kontrafaktuálny scenár",J35="3. Rekonštrukcia a modernizácia systémov výroby a rozvodu stlačeného vzduchu"),ROUND(G35*(M35/L35),2),IF(AND(I35="Na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plynov"),ROUND(G35*(M35/L35),2),IF(AND(I35="Na predmetný výdavok sa neuplatňuje kontrafaktuálny scenár",J35="5. Výstavba, modernizácia a rekonštrukcia rozvodov energie, resp. rozvodov energetických médií"),ROUND(G35*(M35/L35),2),IF(AND(I35="Na predmetný výdavok sa neuplatňuje kontrafaktuálny scenár",J35="6. Modernizácia a rekonštrukcia systémov vonkajšieho osvetlenia priemyselných areálov, ale len spolu s inými opatreniami na zníženie spotreby elektriny v podniku"),ROUND(G35*(M35/L35),2),IF(AND(I35="Na predmetný výdavok sa neuplatňuje kontrafaktuálny scenár",J35="7. Iné opatrenia, ktoré prispievajú k znižovaniu spotreby primárnych energetických zdrojov"),ROUND(G35*(M35/L35),2)))))))))))))))))</f>
        <v>Vyplňte bunku B10</v>
      </c>
      <c r="I35" s="340"/>
      <c r="J35" s="340"/>
      <c r="K35" s="340"/>
      <c r="L35" s="169"/>
      <c r="M35" s="169"/>
      <c r="N35" s="346"/>
      <c r="O35" s="170"/>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row>
    <row r="36" spans="1:58" x14ac:dyDescent="0.25">
      <c r="A36" s="268" t="s">
        <v>128</v>
      </c>
      <c r="B36" s="167" t="s">
        <v>18</v>
      </c>
      <c r="C36" s="164"/>
      <c r="D36" s="165"/>
      <c r="E36" s="165"/>
      <c r="F36" s="253">
        <f t="shared" si="6"/>
        <v>0</v>
      </c>
      <c r="G36" s="252">
        <f t="shared" si="7"/>
        <v>0</v>
      </c>
      <c r="H36" s="253" t="str">
        <f>IF($B$10="","Vyplňte bunku B10",IF($B$10="áno",IF(AND(I36="Na predmetný výdavok sa neuplatňuje kontrafaktuálny scenár",J36="1. Rekonštrukcia a modernizácia stavebných objektov v oblasti priemyslu a služieb na to nadväzujúcich za účelom zníženia ich energetickej náročnosti"),F36*M36/L36,IF(AND(I36="Na predmetný výdavok sa uplatňuje kontrafaktuálny scenár",J36="1. Rekonštrukcia a modernizácia stavebných objektov v oblasti priemyslu a služieb na to nadväzujúcich za účelom zníženia ich energetickej náročnosti"),ROUND(F36*(F$46-'Kontrafaktuálne rozpočty'!E$22)/F$46*(M36/L36),2),IF(AND(I36="Na predmetný výdavok sa uplatňuje kontrafaktuálny scenár",J36="2. Rekonštrukcia a modernizácia existujúcich energetických zariadení za účelom zvýšenia energetickej účinnosti  a zníženia emisií skleníkových plynov"),ROUND(F36*(F$47-'Kontrafaktuálne rozpočty'!E$23)/'Rozpočet projektu'!F$47*(M36/L36),2),IF(AND(I36="Na predmetný výdavok sa uplatňuje kontrafaktuálny scenár",J36="3. Rekonštrukcia a modernizácia systémov výroby a rozvodu stlačeného vzduchu"),ROUND(F36*(F$48-'Kontrafaktuálne rozpočty'!E$24)/'Rozpočet projektu'!F$48*(M36/L36),2),IF(AND(I36="Na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plynov"),ROUND(F36*(F$49-'Kontrafaktuálne rozpočty'!E$25)/'Rozpočet projektu'!F$49*(M36/L36),2),IF(AND(I36="Na predmetný výdavok sa uplatňuje kontrafaktuálny scenár",J36="5. Výstavba, modernizácia a rekonštrukcia rozvodov energie, resp. rozvodov energetických médií"),ROUND(F36*(F$50-'Kontrafaktuálne rozpočty'!E$26)/'Rozpočet projektu'!F$50*(M36/L36),2),IF(AND(I36="Na predmetný výdavok sa uplatňuje kontrafaktuálny scenár",J36="6. Modernizácia a rekonštrukcia systémov vonkajšieho osvetlenia priemyselných areálov, ale len spolu s inými opatreniami na zníženie spotreby elektriny v podniku"),ROUND(F36*(F$51-'Kontrafaktuálne rozpočty'!E$27)/'Rozpočet projektu'!F$51*(M36/L36),2),IF(AND(I36="Na predmetný výdavok sa uplatňuje kontrafaktuálny scenár",J36="7. Iné opatrenia, ktoré prispievajú k znižovaniu spotreby primárnych energetických zdrojov"),ROUND(F36*(F$52-'Kontrafaktuálne rozpočty'!E$28)/'Rozpočet projektu'!F$52*(M36/L36),2),IF(AND(I36="Na predmetný výdavok sa neuplatňuje kontrafaktuálny scenár",J36="2. Rekonštrukcia a modernizácia existujúcich energetických zariadení za účelom zvýšenia energetickej účinnosti  a zníženia emisií skleníkových plynov"),ROUND(F36*(M36/L36),2),IF(AND(I36="Na predmetný výdavok sa neuplatňuje kontrafaktuálny scenár",J36="3. Rekonštrukcia a modernizácia systémov výroby a rozvodu stlačeného vzduchu"),ROUND(F36*(M36/L36),2),IF(AND(I36="Na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plynov"),ROUND(F36*(M36/L36),2),IF(AND(I36="Na predmetný výdavok sa neuplatňuje kontrafaktuálny scenár",J36="5. Výstavba, modernizácia a rekonštrukcia rozvodov energie, resp. rozvodov energetických médií"),ROUND(F36*(M36/L36),2),IF(AND(I36="Na predmetný výdavok sa neuplatňuje kontrafaktuálny scenár",J36="6. Modernizácia a rekonštrukcia systémov vonkajšieho osvetlenia priemyselných areálov, ale len spolu s inými opatreniami na zníženie spotreby elektriny v podniku"),ROUND(F36*(M36/L36),2),IF(AND(I36="Na predmetný výdavok sa neuplatňuje kontrafaktuálny scenár",J36="7. Iné opatrenia, ktoré prispievajú k znižovaniu spotreby primárnych energetických zdrojov"),ROUND(F36*(M36/L36),2))))))))))))))),IF(AND(I36="Na predmetný výdavok sa neuplatňuje kontrafaktuálny scenár",J36="1. Rekonštrukcia a modernizácia stavebných objektov v oblasti priemyslu a služieb na to nadväzujúcich za účelom zníženia ich energetickej náročnosti"),G36*M36/L36,IF(AND(I36="Na predmetný výdavok sa uplatňuje kontrafaktuálny scenár",J36="1. Rekonštrukcia a modernizácia stavebných objektov v oblasti priemyslu a služieb na to nadväzujúcich za účelom zníženia ich energetickej náročnosti"),ROUND(G36*(G$46-'Kontrafaktuálne rozpočty'!F$22)/G$46*(M36/L36),2),IF(AND(I36="Na predmetný výdavok sa uplatňuje kontrafaktuálny scenár",J36="2. Rekonštrukcia a modernizácia existujúcich energetických zariadení za účelom zvýšenia energetickej účinnosti  a zníženia emisií skleníkových plynov"),ROUND(G36*(G$47-'Kontrafaktuálne rozpočty'!F$23)/'Rozpočet projektu'!G$47*(M36/L36),2),IF(AND(I36="Na predmetný výdavok sa uplatňuje kontrafaktuálny scenár",J36="3. Rekonštrukcia a modernizácia systémov výroby a rozvodu stlačeného vzduchu"),ROUND(G36*(G$48-'Kontrafaktuálne rozpočty'!F$24)/'Rozpočet projektu'!G$48*(M36/L36),2),IF(AND(I36="Na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plynov"),ROUND(G36*(G$49-'Kontrafaktuálne rozpočty'!F$25)/'Rozpočet projektu'!G$49*(M36/L36),2),IF(AND(I36="Na predmetný výdavok sa uplatňuje kontrafaktuálny scenár",J36="5. Výstavba, modernizácia a rekonštrukcia rozvodov energie, resp. rozvodov energetických médií"),ROUND(G36*(G$50-'Kontrafaktuálne rozpočty'!F$26)/'Rozpočet projektu'!G$50*(M36/L36),2),IF(AND(I36="Na predmetný výdavok sa uplatňuje kontrafaktuálny scenár",J36="6. Modernizácia a rekonštrukcia systémov vonkajšieho osvetlenia priemyselných areálov, ale len spolu s inými opatreniami na zníženie spotreby elektriny v podniku"),ROUND(G36*(G$51-'Kontrafaktuálne rozpočty'!F$27)/'Rozpočet projektu'!G$51*(M36/L36),2),IF(AND(I36="Na predmetný výdavok sa uplatňuje kontrafaktuálny scenár",J36="7. Iné opatrenia, ktoré prispievajú k znižovaniu spotreby primárnych energetických zdrojov"),ROUND(G36*(G$52-'Kontrafaktuálne rozpočty'!F$28)/'Rozpočet projektu'!G$52*(M36/L36),2),IF(AND(I36="Na predmetný výdavok sa neuplatňuje kontrafaktuálny scenár",J36="2. Rekonštrukcia a modernizácia existujúcich energetických zariadení za účelom zvýšenia energetickej účinnosti  a zníženia emisií skleníkových plynov"),ROUND(G36*(M36/L36),2),IF(AND(I36="Na predmetný výdavok sa neuplatňuje kontrafaktuálny scenár",J36="3. Rekonštrukcia a modernizácia systémov výroby a rozvodu stlačeného vzduchu"),ROUND(G36*(M36/L36),2),IF(AND(I36="Na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plynov"),ROUND(G36*(M36/L36),2),IF(AND(I36="Na predmetný výdavok sa neuplatňuje kontrafaktuálny scenár",J36="5. Výstavba, modernizácia a rekonštrukcia rozvodov energie, resp. rozvodov energetických médií"),ROUND(G36*(M36/L36),2),IF(AND(I36="Na predmetný výdavok sa neuplatňuje kontrafaktuálny scenár",J36="6. Modernizácia a rekonštrukcia systémov vonkajšieho osvetlenia priemyselných areálov, ale len spolu s inými opatreniami na zníženie spotreby elektriny v podniku"),ROUND(G36*(M36/L36),2),IF(AND(I36="Na predmetný výdavok sa neuplatňuje kontrafaktuálny scenár",J36="7. Iné opatrenia, ktoré prispievajú k znižovaniu spotreby primárnych energetických zdrojov"),ROUND(G36*(M36/L36),2)))))))))))))))))</f>
        <v>Vyplňte bunku B10</v>
      </c>
      <c r="I36" s="340"/>
      <c r="J36" s="272"/>
      <c r="K36" s="340"/>
      <c r="L36" s="165"/>
      <c r="M36" s="165"/>
      <c r="N36" s="346"/>
      <c r="O36" s="171"/>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row>
    <row r="37" spans="1:58" ht="15.75" thickBot="1" x14ac:dyDescent="0.3">
      <c r="A37" s="328" t="s">
        <v>129</v>
      </c>
      <c r="B37" s="329" t="s">
        <v>18</v>
      </c>
      <c r="C37" s="330"/>
      <c r="D37" s="331"/>
      <c r="E37" s="331"/>
      <c r="F37" s="332">
        <f t="shared" si="6"/>
        <v>0</v>
      </c>
      <c r="G37" s="333">
        <f t="shared" si="7"/>
        <v>0</v>
      </c>
      <c r="H37" s="253" t="str">
        <f>IF($B$10="","Vyplňte bunku B10",IF($B$10="áno",IF(AND(I37="Na predmetný výdavok sa neuplatňuje kontrafaktuálny scenár",J37="1. Rekonštrukcia a modernizácia stavebných objektov v oblasti priemyslu a služieb na to nadväzujúcich za účelom zníženia ich energetickej náročnosti"),F37*M37/L37,IF(AND(I37="Na predmetný výdavok sa uplatňuje kontrafaktuálny scenár",J37="1. Rekonštrukcia a modernizácia stavebných objektov v oblasti priemyslu a služieb na to nadväzujúcich za účelom zníženia ich energetickej náročnosti"),ROUND(F37*(F$46-'Kontrafaktuálne rozpočty'!E$22)/F$46*(M37/L37),2),IF(AND(I37="Na predmetný výdavok sa uplatňuje kontrafaktuálny scenár",J37="2. Rekonštrukcia a modernizácia existujúcich energetických zariadení za účelom zvýšenia energetickej účinnosti  a zníženia emisií skleníkových plynov"),ROUND(F37*(F$47-'Kontrafaktuálne rozpočty'!E$23)/'Rozpočet projektu'!F$47*(M37/L37),2),IF(AND(I37="Na predmetný výdavok sa uplatňuje kontrafaktuálny scenár",J37="3. Rekonštrukcia a modernizácia systémov výroby a rozvodu stlačeného vzduchu"),ROUND(F37*(F$48-'Kontrafaktuálne rozpočty'!E$24)/'Rozpočet projektu'!F$48*(M37/L37),2),IF(AND(I37="Na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plynov"),ROUND(F37*(F$49-'Kontrafaktuálne rozpočty'!E$25)/'Rozpočet projektu'!F$49*(M37/L37),2),IF(AND(I37="Na predmetný výdavok sa uplatňuje kontrafaktuálny scenár",J37="5. Výstavba, modernizácia a rekonštrukcia rozvodov energie, resp. rozvodov energetických médií"),ROUND(F37*(F$50-'Kontrafaktuálne rozpočty'!E$26)/'Rozpočet projektu'!F$50*(M37/L37),2),IF(AND(I37="Na predmetný výdavok sa uplatňuje kontrafaktuálny scenár",J37="6. Modernizácia a rekonštrukcia systémov vonkajšieho osvetlenia priemyselných areálov, ale len spolu s inými opatreniami na zníženie spotreby elektriny v podniku"),ROUND(F37*(F$51-'Kontrafaktuálne rozpočty'!E$27)/'Rozpočet projektu'!F$51*(M37/L37),2),IF(AND(I37="Na predmetný výdavok sa uplatňuje kontrafaktuálny scenár",J37="7. Iné opatrenia, ktoré prispievajú k znižovaniu spotreby primárnych energetických zdrojov"),ROUND(F37*(F$52-'Kontrafaktuálne rozpočty'!E$28)/'Rozpočet projektu'!F$52*(M37/L37),2),IF(AND(I37="Na predmetný výdavok sa neuplatňuje kontrafaktuálny scenár",J37="2. Rekonštrukcia a modernizácia existujúcich energetických zariadení za účelom zvýšenia energetickej účinnosti  a zníženia emisií skleníkových plynov"),ROUND(F37*(M37/L37),2),IF(AND(I37="Na predmetný výdavok sa neuplatňuje kontrafaktuálny scenár",J37="3. Rekonštrukcia a modernizácia systémov výroby a rozvodu stlačeného vzduchu"),ROUND(F37*(M37/L37),2),IF(AND(I37="Na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plynov"),ROUND(F37*(M37/L37),2),IF(AND(I37="Na predmetný výdavok sa neuplatňuje kontrafaktuálny scenár",J37="5. Výstavba, modernizácia a rekonštrukcia rozvodov energie, resp. rozvodov energetických médií"),ROUND(F37*(M37/L37),2),IF(AND(I37="Na predmetný výdavok sa neuplatňuje kontrafaktuálny scenár",J37="6. Modernizácia a rekonštrukcia systémov vonkajšieho osvetlenia priemyselných areálov, ale len spolu s inými opatreniami na zníženie spotreby elektriny v podniku"),ROUND(F37*(M37/L37),2),IF(AND(I37="Na predmetný výdavok sa neuplatňuje kontrafaktuálny scenár",J37="7. Iné opatrenia, ktoré prispievajú k znižovaniu spotreby primárnych energetických zdrojov"),ROUND(F37*(M37/L37),2))))))))))))))),IF(AND(I37="Na predmetný výdavok sa neuplatňuje kontrafaktuálny scenár",J37="1. Rekonštrukcia a modernizácia stavebných objektov v oblasti priemyslu a služieb na to nadväzujúcich za účelom zníženia ich energetickej náročnosti"),G37*M37/L37,IF(AND(I37="Na predmetný výdavok sa uplatňuje kontrafaktuálny scenár",J37="1. Rekonštrukcia a modernizácia stavebných objektov v oblasti priemyslu a služieb na to nadväzujúcich za účelom zníženia ich energetickej náročnosti"),ROUND(G37*(G$46-'Kontrafaktuálne rozpočty'!F$22)/G$46*(M37/L37),2),IF(AND(I37="Na predmetný výdavok sa uplatňuje kontrafaktuálny scenár",J37="2. Rekonštrukcia a modernizácia existujúcich energetických zariadení za účelom zvýšenia energetickej účinnosti  a zníženia emisií skleníkových plynov"),ROUND(G37*(G$47-'Kontrafaktuálne rozpočty'!F$23)/'Rozpočet projektu'!G$47*(M37/L37),2),IF(AND(I37="Na predmetný výdavok sa uplatňuje kontrafaktuálny scenár",J37="3. Rekonštrukcia a modernizácia systémov výroby a rozvodu stlačeného vzduchu"),ROUND(G37*(G$48-'Kontrafaktuálne rozpočty'!F$24)/'Rozpočet projektu'!G$48*(M37/L37),2),IF(AND(I37="Na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plynov"),ROUND(G37*(G$49-'Kontrafaktuálne rozpočty'!F$25)/'Rozpočet projektu'!G$49*(M37/L37),2),IF(AND(I37="Na predmetný výdavok sa uplatňuje kontrafaktuálny scenár",J37="5. Výstavba, modernizácia a rekonštrukcia rozvodov energie, resp. rozvodov energetických médií"),ROUND(G37*(G$50-'Kontrafaktuálne rozpočty'!F$26)/'Rozpočet projektu'!G$50*(M37/L37),2),IF(AND(I37="Na predmetný výdavok sa uplatňuje kontrafaktuálny scenár",J37="6. Modernizácia a rekonštrukcia systémov vonkajšieho osvetlenia priemyselných areálov, ale len spolu s inými opatreniami na zníženie spotreby elektriny v podniku"),ROUND(G37*(G$51-'Kontrafaktuálne rozpočty'!F$27)/'Rozpočet projektu'!G$51*(M37/L37),2),IF(AND(I37="Na predmetný výdavok sa uplatňuje kontrafaktuálny scenár",J37="7. Iné opatrenia, ktoré prispievajú k znižovaniu spotreby primárnych energetických zdrojov"),ROUND(G37*(G$52-'Kontrafaktuálne rozpočty'!F$28)/'Rozpočet projektu'!G$52*(M37/L37),2),IF(AND(I37="Na predmetný výdavok sa neuplatňuje kontrafaktuálny scenár",J37="2. Rekonštrukcia a modernizácia existujúcich energetických zariadení za účelom zvýšenia energetickej účinnosti  a zníženia emisií skleníkových plynov"),ROUND(G37*(M37/L37),2),IF(AND(I37="Na predmetný výdavok sa neuplatňuje kontrafaktuálny scenár",J37="3. Rekonštrukcia a modernizácia systémov výroby a rozvodu stlačeného vzduchu"),ROUND(G37*(M37/L37),2),IF(AND(I37="Na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plynov"),ROUND(G37*(M37/L37),2),IF(AND(I37="Na predmetný výdavok sa neuplatňuje kontrafaktuálny scenár",J37="5. Výstavba, modernizácia a rekonštrukcia rozvodov energie, resp. rozvodov energetických médií"),ROUND(G37*(M37/L37),2),IF(AND(I37="Na predmetný výdavok sa neuplatňuje kontrafaktuálny scenár",J37="6. Modernizácia a rekonštrukcia systémov vonkajšieho osvetlenia priemyselných areálov, ale len spolu s inými opatreniami na zníženie spotreby elektriny v podniku"),ROUND(G37*(M37/L37),2),IF(AND(I37="Na predmetný výdavok sa neuplatňuje kontrafaktuálny scenár",J37="7. Iné opatrenia, ktoré prispievajú k znižovaniu spotreby primárnych energetických zdrojov"),ROUND(G37*(M37/L37),2)))))))))))))))))</f>
        <v>Vyplňte bunku B10</v>
      </c>
      <c r="I37" s="340"/>
      <c r="J37" s="334"/>
      <c r="K37" s="340"/>
      <c r="L37" s="331"/>
      <c r="M37" s="331"/>
      <c r="N37" s="346"/>
      <c r="O37" s="335"/>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row>
    <row r="38" spans="1:58" ht="18.75" thickBot="1" x14ac:dyDescent="0.3">
      <c r="A38" s="263" t="s">
        <v>133</v>
      </c>
      <c r="B38" s="264"/>
      <c r="C38" s="264"/>
      <c r="D38" s="264"/>
      <c r="E38" s="264"/>
      <c r="F38" s="265"/>
      <c r="G38" s="265"/>
      <c r="H38" s="265"/>
      <c r="I38" s="264"/>
      <c r="J38" s="264"/>
      <c r="K38" s="264"/>
      <c r="L38" s="322"/>
      <c r="M38" s="264"/>
      <c r="N38" s="264"/>
      <c r="O38" s="266"/>
    </row>
    <row r="39" spans="1:58" ht="29.25" thickBot="1" x14ac:dyDescent="0.3">
      <c r="A39" s="268" t="s">
        <v>134</v>
      </c>
      <c r="B39" s="167" t="s">
        <v>135</v>
      </c>
      <c r="C39" s="168"/>
      <c r="D39" s="165"/>
      <c r="E39" s="169"/>
      <c r="F39" s="253">
        <f t="shared" ref="F39" si="8">ROUND(D39*E39,2)</f>
        <v>0</v>
      </c>
      <c r="G39" s="252">
        <f t="shared" ref="G39" si="9">ROUND(F39*1.2,2)</f>
        <v>0</v>
      </c>
      <c r="H39" s="253" t="str">
        <f>IF($B$10="","Vyplňte bunku B10",IF($B$10="áno",IF(AND(I39="Na predmetný výdavok sa neuplatňuje kontrafaktuálny scenár",J39="1. Rekonštrukcia a modernizácia stavebných objektov v oblasti priemyslu a služieb na to nadväzujúcich za účelom zníženia ich energetickej náročnosti"),F39*M39/L39,IF(AND(I39="Na predmetný výdavok sa uplatňuje kontrafaktuálny scenár",J39="1. Rekonštrukcia a modernizácia stavebných objektov v oblasti priemyslu a služieb na to nadväzujúcich za účelom zníženia ich energetickej náročnosti"),ROUND(F39*(F$46-'Kontrafaktuálne rozpočty'!E$22)/F$46*(M39/L39),2),IF(AND(I39="Na predmetný výdavok sa uplatňuje kontrafaktuálny scenár",J39="2. Rekonštrukcia a modernizácia existujúcich energetických zariadení za účelom zvýšenia energetickej účinnosti  a zníženia emisií skleníkových plynov"),ROUND(F39*(F$47-'Kontrafaktuálne rozpočty'!E$23)/'Rozpočet projektu'!F$47*(M39/L39),2),IF(AND(I39="Na predmetný výdavok sa uplatňuje kontrafaktuálny scenár",J39="3. Rekonštrukcia a modernizácia systémov výroby a rozvodu stlačeného vzduchu"),ROUND(F39*(F$48-'Kontrafaktuálne rozpočty'!E$24)/'Rozpočet projektu'!F$48*(M39/L39),2),IF(AND(I39="Na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plynov"),ROUND(F39*(F$49-'Kontrafaktuálne rozpočty'!E$25)/'Rozpočet projektu'!F$49*(M39/L39),2),IF(AND(I39="Na predmetný výdavok sa uplatňuje kontrafaktuálny scenár",J39="5. Výstavba, modernizácia a rekonštrukcia rozvodov energie, resp. rozvodov energetických médií"),ROUND(F39*(F$50-'Kontrafaktuálne rozpočty'!E$26)/'Rozpočet projektu'!F$50*(M39/L39),2),IF(AND(I39="Na predmetný výdavok sa uplatňuje kontrafaktuálny scenár",J39="6. Modernizácia a rekonštrukcia systémov vonkajšieho osvetlenia priemyselných areálov, ale len spolu s inými opatreniami na zníženie spotreby elektriny v podniku"),ROUND(F39*(F$51-'Kontrafaktuálne rozpočty'!E$27)/'Rozpočet projektu'!F$51*(M39/L39),2),IF(AND(I39="Na predmetný výdavok sa uplatňuje kontrafaktuálny scenár",J39="7. Iné opatrenia, ktoré prispievajú k znižovaniu spotreby primárnych energetických zdrojov"),ROUND(F39*(F$52-'Kontrafaktuálne rozpočty'!E$28)/'Rozpočet projektu'!F$52*(M39/L39),2),IF(AND(I39="Na predmetný výdavok sa neuplatňuje kontrafaktuálny scenár",J39="2. Rekonštrukcia a modernizácia existujúcich energetických zariadení za účelom zvýšenia energetickej účinnosti  a zníženia emisií skleníkových plynov"),ROUND(F39*(M39/L39),2),IF(AND(I39="Na predmetný výdavok sa neuplatňuje kontrafaktuálny scenár",J39="3. Rekonštrukcia a modernizácia systémov výroby a rozvodu stlačeného vzduchu"),ROUND(F39*(M39/L39),2),IF(AND(I39="Na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plynov"),ROUND(F39*(M39/L39),2),IF(AND(I39="Na predmetný výdavok sa neuplatňuje kontrafaktuálny scenár",J39="5. Výstavba, modernizácia a rekonštrukcia rozvodov energie, resp. rozvodov energetických médií"),ROUND(F39*(M39/L39),2),IF(AND(I39="Na predmetný výdavok sa neuplatňuje kontrafaktuálny scenár",J39="6. Modernizácia a rekonštrukcia systémov vonkajšieho osvetlenia priemyselných areálov, ale len spolu s inými opatreniami na zníženie spotreby elektriny v podniku"),ROUND(F39*(M39/L39),2),IF(AND(I39="Na predmetný výdavok sa neuplatňuje kontrafaktuálny scenár",J39="7. Iné opatrenia, ktoré prispievajú k znižovaniu spotreby primárnych energetických zdrojov"),ROUND(F39*(M39/L39),2))))))))))))))),IF(AND(I39="Na predmetný výdavok sa neuplatňuje kontrafaktuálny scenár",J39="1. Rekonštrukcia a modernizácia stavebných objektov v oblasti priemyslu a služieb na to nadväzujúcich za účelom zníženia ich energetickej náročnosti"),G39*M39/L39,IF(AND(I39="Na predmetný výdavok sa uplatňuje kontrafaktuálny scenár",J39="1. Rekonštrukcia a modernizácia stavebných objektov v oblasti priemyslu a služieb na to nadväzujúcich za účelom zníženia ich energetickej náročnosti"),ROUND(G39*(G$46-'Kontrafaktuálne rozpočty'!F$22)/G$46*(M39/L39),2),IF(AND(I39="Na predmetný výdavok sa uplatňuje kontrafaktuálny scenár",J39="2. Rekonštrukcia a modernizácia existujúcich energetických zariadení za účelom zvýšenia energetickej účinnosti  a zníženia emisií skleníkových plynov"),ROUND(G39*(G$47-'Kontrafaktuálne rozpočty'!F$23)/'Rozpočet projektu'!G$47*(M39/L39),2),IF(AND(I39="Na predmetný výdavok sa uplatňuje kontrafaktuálny scenár",J39="3. Rekonštrukcia a modernizácia systémov výroby a rozvodu stlačeného vzduchu"),ROUND(G39*(G$48-'Kontrafaktuálne rozpočty'!F$24)/'Rozpočet projektu'!G$48*(M39/L39),2),IF(AND(I39="Na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plynov"),ROUND(G39*(G$49-'Kontrafaktuálne rozpočty'!F$25)/'Rozpočet projektu'!G$49*(M39/L39),2),IF(AND(I39="Na predmetný výdavok sa uplatňuje kontrafaktuálny scenár",J39="5. Výstavba, modernizácia a rekonštrukcia rozvodov energie, resp. rozvodov energetických médií"),ROUND(G39*(G$50-'Kontrafaktuálne rozpočty'!F$26)/'Rozpočet projektu'!G$50*(M39/L39),2),IF(AND(I39="Na predmetný výdavok sa uplatňuje kontrafaktuálny scenár",J39="6. Modernizácia a rekonštrukcia systémov vonkajšieho osvetlenia priemyselných areálov, ale len spolu s inými opatreniami na zníženie spotreby elektriny v podniku"),ROUND(G39*(G$51-'Kontrafaktuálne rozpočty'!F$27)/'Rozpočet projektu'!G$51*(M39/L39),2),IF(AND(I39="Na predmetný výdavok sa uplatňuje kontrafaktuálny scenár",J39="7. Iné opatrenia, ktoré prispievajú k znižovaniu spotreby primárnych energetických zdrojov"),ROUND(G39*(G$52-'Kontrafaktuálne rozpočty'!F$28)/'Rozpočet projektu'!G$52*(M39/L39),2),IF(AND(I39="Na predmetný výdavok sa neuplatňuje kontrafaktuálny scenár",J39="2. Rekonštrukcia a modernizácia existujúcich energetických zariadení za účelom zvýšenia energetickej účinnosti  a zníženia emisií skleníkových plynov"),ROUND(G39*(M39/L39),2),IF(AND(I39="Na predmetný výdavok sa neuplatňuje kontrafaktuálny scenár",J39="3. Rekonštrukcia a modernizácia systémov výroby a rozvodu stlačeného vzduchu"),ROUND(G39*(M39/L39),2),IF(AND(I39="Na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plynov"),ROUND(G39*(M39/L39),2),IF(AND(I39="Na predmetný výdavok sa neuplatňuje kontrafaktuálny scenár",J39="5. Výstavba, modernizácia a rekonštrukcia rozvodov energie, resp. rozvodov energetických médií"),ROUND(G39*(M39/L39),2),IF(AND(I39="Na predmetný výdavok sa neuplatňuje kontrafaktuálny scenár",J39="6. Modernizácia a rekonštrukcia systémov vonkajšieho osvetlenia priemyselných areálov, ale len spolu s inými opatreniami na zníženie spotreby elektriny v podniku"),ROUND(G39*(M39/L39),2),IF(AND(I39="Na predmetný výdavok sa neuplatňuje kontrafaktuálny scenár",J39="7. Iné opatrenia, ktoré prispievajú k znižovaniu spotreby primárnych energetických zdrojov"),ROUND(G39*(M39/L39),2)))))))))))))))))</f>
        <v>Vyplňte bunku B10</v>
      </c>
      <c r="I39" s="340"/>
      <c r="J39" s="272"/>
      <c r="K39" s="340"/>
      <c r="L39" s="165"/>
      <c r="M39" s="165"/>
      <c r="N39" s="346"/>
      <c r="O39" s="171"/>
    </row>
    <row r="40" spans="1:58" ht="18.75" thickBot="1" x14ac:dyDescent="0.3">
      <c r="A40" s="263" t="s">
        <v>136</v>
      </c>
      <c r="B40" s="264"/>
      <c r="C40" s="264"/>
      <c r="D40" s="264"/>
      <c r="E40" s="264"/>
      <c r="F40" s="265"/>
      <c r="G40" s="265"/>
      <c r="H40" s="265"/>
      <c r="I40" s="264"/>
      <c r="J40" s="264"/>
      <c r="K40" s="264"/>
      <c r="L40" s="322"/>
      <c r="M40" s="264"/>
      <c r="N40" s="264"/>
      <c r="O40" s="266"/>
      <c r="P40" s="60"/>
      <c r="R40" s="60"/>
      <c r="S40" s="60"/>
    </row>
    <row r="41" spans="1:58" ht="15.75" thickBot="1" x14ac:dyDescent="0.3">
      <c r="A41" s="268" t="s">
        <v>137</v>
      </c>
      <c r="B41" s="167" t="s">
        <v>138</v>
      </c>
      <c r="C41" s="168"/>
      <c r="D41" s="169"/>
      <c r="E41" s="169"/>
      <c r="F41" s="253">
        <f t="shared" ref="F41" si="10">ROUND(D41*E41,2)</f>
        <v>0</v>
      </c>
      <c r="G41" s="252">
        <f t="shared" ref="G41" si="11">ROUND(F41*1.2,2)</f>
        <v>0</v>
      </c>
      <c r="H41" s="253" t="str">
        <f>IF($B$10="","Vyplňte bunku B10",IF($B$10="áno",IF(AND(I41="Na predmetný výdavok sa neuplatňuje kontrafaktuálny scenár",J41="1. Rekonštrukcia a modernizácia stavebných objektov v oblasti priemyslu a služieb na to nadväzujúcich za účelom zníženia ich energetickej náročnosti"),F41*M41/L41,IF(AND(I41="Na predmetný výdavok sa uplatňuje kontrafaktuálny scenár",J41="1. Rekonštrukcia a modernizácia stavebných objektov v oblasti priemyslu a služieb na to nadväzujúcich za účelom zníženia ich energetickej náročnosti"),ROUND(F41*(F$46-'Kontrafaktuálne rozpočty'!E$22)/F$46*(M41/L41),2),IF(AND(I41="Na predmetný výdavok sa uplatňuje kontrafaktuálny scenár",J41="2. Rekonštrukcia a modernizácia existujúcich energetických zariadení za účelom zvýšenia energetickej účinnosti  a zníženia emisií skleníkových plynov"),ROUND(F41*(F$47-'Kontrafaktuálne rozpočty'!E$23)/'Rozpočet projektu'!F$47*(M41/L41),2),IF(AND(I41="Na predmetný výdavok sa uplatňuje kontrafaktuálny scenár",J41="3. Rekonštrukcia a modernizácia systémov výroby a rozvodu stlačeného vzduchu"),ROUND(F41*(F$48-'Kontrafaktuálne rozpočty'!E$24)/'Rozpočet projektu'!F$48*(M41/L41),2),IF(AND(I41="Na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plynov"),ROUND(F41*(F$49-'Kontrafaktuálne rozpočty'!E$25)/'Rozpočet projektu'!F$49*(M41/L41),2),IF(AND(I41="Na predmetný výdavok sa uplatňuje kontrafaktuálny scenár",J41="5. Výstavba, modernizácia a rekonštrukcia rozvodov energie, resp. rozvodov energetických médií"),ROUND(F41*(F$50-'Kontrafaktuálne rozpočty'!E$26)/'Rozpočet projektu'!F$50*(M41/L41),2),IF(AND(I41="Na predmetný výdavok sa uplatňuje kontrafaktuálny scenár",J41="6. Modernizácia a rekonštrukcia systémov vonkajšieho osvetlenia priemyselných areálov, ale len spolu s inými opatreniami na zníženie spotreby elektriny v podniku"),ROUND(F41*(F$51-'Kontrafaktuálne rozpočty'!E$27)/'Rozpočet projektu'!F$51*(M41/L41),2),IF(AND(I41="Na predmetný výdavok sa uplatňuje kontrafaktuálny scenár",J41="7. Iné opatrenia, ktoré prispievajú k znižovaniu spotreby primárnych energetických zdrojov"),ROUND(F41*(F$52-'Kontrafaktuálne rozpočty'!E$28)/'Rozpočet projektu'!F$52*(M41/L41),2),IF(AND(I41="Na predmetný výdavok sa neuplatňuje kontrafaktuálny scenár",J41="2. Rekonštrukcia a modernizácia existujúcich energetických zariadení za účelom zvýšenia energetickej účinnosti  a zníženia emisií skleníkových plynov"),ROUND(F41*(M41/L41),2),IF(AND(I41="Na predmetný výdavok sa neuplatňuje kontrafaktuálny scenár",J41="3. Rekonštrukcia a modernizácia systémov výroby a rozvodu stlačeného vzduchu"),ROUND(F41*(M41/L41),2),IF(AND(I41="Na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plynov"),ROUND(F41*(M41/L41),2),IF(AND(I41="Na predmetný výdavok sa neuplatňuje kontrafaktuálny scenár",J41="5. Výstavba, modernizácia a rekonštrukcia rozvodov energie, resp. rozvodov energetických médií"),ROUND(F41*(M41/L41),2),IF(AND(I41="Na predmetný výdavok sa neuplatňuje kontrafaktuálny scenár",J41="6. Modernizácia a rekonštrukcia systémov vonkajšieho osvetlenia priemyselných areálov, ale len spolu s inými opatreniami na zníženie spotreby elektriny v podniku"),ROUND(F41*(M41/L41),2),IF(AND(I41="Na predmetný výdavok sa neuplatňuje kontrafaktuálny scenár",J41="7. Iné opatrenia, ktoré prispievajú k znižovaniu spotreby primárnych energetických zdrojov"),ROUND(F41*(M41/L41),2))))))))))))))),IF(AND(I41="Na predmetný výdavok sa neuplatňuje kontrafaktuálny scenár",J41="1. Rekonštrukcia a modernizácia stavebných objektov v oblasti priemyslu a služieb na to nadväzujúcich za účelom zníženia ich energetickej náročnosti"),G41*M41/L41,IF(AND(I41="Na predmetný výdavok sa uplatňuje kontrafaktuálny scenár",J41="1. Rekonštrukcia a modernizácia stavebných objektov v oblasti priemyslu a služieb na to nadväzujúcich za účelom zníženia ich energetickej náročnosti"),ROUND(G41*(G$46-'Kontrafaktuálne rozpočty'!F$22)/G$46*(M41/L41),2),IF(AND(I41="Na predmetný výdavok sa uplatňuje kontrafaktuálny scenár",J41="2. Rekonštrukcia a modernizácia existujúcich energetických zariadení za účelom zvýšenia energetickej účinnosti  a zníženia emisií skleníkových plynov"),ROUND(G41*(G$47-'Kontrafaktuálne rozpočty'!F$23)/'Rozpočet projektu'!G$47*(M41/L41),2),IF(AND(I41="Na predmetný výdavok sa uplatňuje kontrafaktuálny scenár",J41="3. Rekonštrukcia a modernizácia systémov výroby a rozvodu stlačeného vzduchu"),ROUND(G41*(G$48-'Kontrafaktuálne rozpočty'!F$24)/'Rozpočet projektu'!G$48*(M41/L41),2),IF(AND(I41="Na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plynov"),ROUND(G41*(G$49-'Kontrafaktuálne rozpočty'!F$25)/'Rozpočet projektu'!G$49*(M41/L41),2),IF(AND(I41="Na predmetný výdavok sa uplatňuje kontrafaktuálny scenár",J41="5. Výstavba, modernizácia a rekonštrukcia rozvodov energie, resp. rozvodov energetických médií"),ROUND(G41*(G$50-'Kontrafaktuálne rozpočty'!F$26)/'Rozpočet projektu'!G$50*(M41/L41),2),IF(AND(I41="Na predmetný výdavok sa uplatňuje kontrafaktuálny scenár",J41="6. Modernizácia a rekonštrukcia systémov vonkajšieho osvetlenia priemyselných areálov, ale len spolu s inými opatreniami na zníženie spotreby elektriny v podniku"),ROUND(G41*(G$51-'Kontrafaktuálne rozpočty'!F$27)/'Rozpočet projektu'!G$51*(M41/L41),2),IF(AND(I41="Na predmetný výdavok sa uplatňuje kontrafaktuálny scenár",J41="7. Iné opatrenia, ktoré prispievajú k znižovaniu spotreby primárnych energetických zdrojov"),ROUND(G41*(G$52-'Kontrafaktuálne rozpočty'!F$28)/'Rozpočet projektu'!G$52*(M41/L41),2),IF(AND(I41="Na predmetný výdavok sa neuplatňuje kontrafaktuálny scenár",J41="2. Rekonštrukcia a modernizácia existujúcich energetických zariadení za účelom zvýšenia energetickej účinnosti  a zníženia emisií skleníkových plynov"),ROUND(G41*(M41/L41),2),IF(AND(I41="Na predmetný výdavok sa neuplatňuje kontrafaktuálny scenár",J41="3. Rekonštrukcia a modernizácia systémov výroby a rozvodu stlačeného vzduchu"),ROUND(G41*(M41/L41),2),IF(AND(I41="Na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plynov"),ROUND(G41*(M41/L41),2),IF(AND(I41="Na predmetný výdavok sa neuplatňuje kontrafaktuálny scenár",J41="5. Výstavba, modernizácia a rekonštrukcia rozvodov energie, resp. rozvodov energetických médií"),ROUND(G41*(M41/L41),2),IF(AND(I41="Na predmetný výdavok sa neuplatňuje kontrafaktuálny scenár",J41="6. Modernizácia a rekonštrukcia systémov vonkajšieho osvetlenia priemyselných areálov, ale len spolu s inými opatreniami na zníženie spotreby elektriny v podniku"),ROUND(G41*(M41/L41),2),IF(AND(I41="Na predmetný výdavok sa neuplatňuje kontrafaktuálny scenár",J41="7. Iné opatrenia, ktoré prispievajú k znižovaniu spotreby primárnych energetických zdrojov"),ROUND(G41*(M41/L41),2)))))))))))))))))</f>
        <v>Vyplňte bunku B10</v>
      </c>
      <c r="I41" s="340"/>
      <c r="J41" s="272"/>
      <c r="K41" s="340"/>
      <c r="L41" s="165"/>
      <c r="M41" s="165"/>
      <c r="N41" s="346"/>
      <c r="O41" s="171"/>
      <c r="P41" s="60"/>
      <c r="R41" s="60"/>
      <c r="S41" s="60"/>
    </row>
    <row r="42" spans="1:58" ht="18.75" thickBot="1" x14ac:dyDescent="0.3">
      <c r="A42" s="263" t="s">
        <v>139</v>
      </c>
      <c r="B42" s="264"/>
      <c r="C42" s="264"/>
      <c r="D42" s="264"/>
      <c r="E42" s="264"/>
      <c r="F42" s="265"/>
      <c r="G42" s="265"/>
      <c r="H42" s="265"/>
      <c r="I42" s="379"/>
      <c r="J42" s="379"/>
      <c r="K42" s="379"/>
      <c r="L42" s="380"/>
      <c r="M42" s="379"/>
      <c r="N42" s="379"/>
      <c r="O42" s="381"/>
      <c r="P42" s="60"/>
      <c r="Q42" s="60"/>
      <c r="R42" s="60"/>
      <c r="S42" s="60"/>
    </row>
    <row r="43" spans="1:58" ht="57.75" thickBot="1" x14ac:dyDescent="0.3">
      <c r="A43" s="347" t="s">
        <v>222</v>
      </c>
      <c r="B43" s="348" t="s">
        <v>43</v>
      </c>
      <c r="C43" s="349"/>
      <c r="D43" s="350"/>
      <c r="E43" s="350"/>
      <c r="F43" s="253">
        <f t="shared" ref="F43:F44" si="12">ROUND(D43*E43,2)</f>
        <v>0</v>
      </c>
      <c r="G43" s="252">
        <f t="shared" ref="G43:G44" si="13">ROUND(F43*1.2,2)</f>
        <v>0</v>
      </c>
      <c r="H43" s="253" t="str">
        <f>IF($B$10="","Vyplňte bunku B10",IF($B$10="áno",IF(AND(I43="Na predmetný výdavok sa neuplatňuje kontrafaktuálny scenár",J43="1. Rekonštrukcia a modernizácia stavebných objektov v oblasti priemyslu a služieb na to nadväzujúcich za účelom zníženia ich energetickej náročnosti"),F43*M43/L43,IF(AND(I43="Na predmetný výdavok sa uplatňuje kontrafaktuálny scenár",J43="1. Rekonštrukcia a modernizácia stavebných objektov v oblasti priemyslu a služieb na to nadväzujúcich za účelom zníženia ich energetickej náročnosti"),ROUND(F43*(F$46-'Kontrafaktuálne rozpočty'!E$22)/F$46*(M43/L43),2),IF(AND(I43="Na predmetný výdavok sa uplatňuje kontrafaktuálny scenár",J43="2. Rekonštrukcia a modernizácia existujúcich energetických zariadení za účelom zvýšenia energetickej účinnosti  a zníženia emisií skleníkových plynov"),ROUND(F43*(F$47-'Kontrafaktuálne rozpočty'!E$23)/'Rozpočet projektu'!F$47*(M43/L43),2),IF(AND(I43="Na predmetný výdavok sa uplatňuje kontrafaktuálny scenár",J43="3. Rekonštrukcia a modernizácia systémov výroby a rozvodu stlačeného vzduchu"),ROUND(F43*(F$48-'Kontrafaktuálne rozpočty'!E$24)/'Rozpočet projektu'!F$48*(M43/L43),2),IF(AND(I43="Na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plynov"),ROUND(F43*(F$49-'Kontrafaktuálne rozpočty'!E$25)/'Rozpočet projektu'!F$49*(M43/L43),2),IF(AND(I43="Na predmetný výdavok sa uplatňuje kontrafaktuálny scenár",J43="5. Výstavba, modernizácia a rekonštrukcia rozvodov energie, resp. rozvodov energetických médií"),ROUND(F43*(F$50-'Kontrafaktuálne rozpočty'!E$26)/'Rozpočet projektu'!F$50*(M43/L43),2),IF(AND(I43="Na predmetný výdavok sa uplatňuje kontrafaktuálny scenár",J43="6. Modernizácia a rekonštrukcia systémov vonkajšieho osvetlenia priemyselných areálov, ale len spolu s inými opatreniami na zníženie spotreby elektriny v podniku"),ROUND(F43*(F$51-'Kontrafaktuálne rozpočty'!E$27)/'Rozpočet projektu'!F$51*(M43/L43),2),IF(AND(I43="Na predmetný výdavok sa uplatňuje kontrafaktuálny scenár",J43="7. Iné opatrenia, ktoré prispievajú k znižovaniu spotreby primárnych energetických zdrojov"),ROUND(F43*(F$52-'Kontrafaktuálne rozpočty'!E$28)/'Rozpočet projektu'!F$52*(M43/L43),2),IF(AND(I43="Na predmetný výdavok sa neuplatňuje kontrafaktuálny scenár",J43="2. Rekonštrukcia a modernizácia existujúcich energetických zariadení za účelom zvýšenia energetickej účinnosti  a zníženia emisií skleníkových plynov"),ROUND(F43*(M43/L43),2),IF(AND(I43="Na predmetný výdavok sa neuplatňuje kontrafaktuálny scenár",J43="3. Rekonštrukcia a modernizácia systémov výroby a rozvodu stlačeného vzduchu"),ROUND(F43*(M43/L43),2),IF(AND(I43="Na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plynov"),ROUND(F43*(M43/L43),2),IF(AND(I43="Na predmetný výdavok sa neuplatňuje kontrafaktuálny scenár",J43="5. Výstavba, modernizácia a rekonštrukcia rozvodov energie, resp. rozvodov energetických médií"),ROUND(F43*(M43/L43),2),IF(AND(I43="Na predmetný výdavok sa neuplatňuje kontrafaktuálny scenár",J43="6. Modernizácia a rekonštrukcia systémov vonkajšieho osvetlenia priemyselných areálov, ale len spolu s inými opatreniami na zníženie spotreby elektriny v podniku"),ROUND(F43*(M43/L43),2),IF(AND(I43="Na predmetný výdavok sa neuplatňuje kontrafaktuálny scenár",J43="7. Iné opatrenia, ktoré prispievajú k znižovaniu spotreby primárnych energetických zdrojov"),ROUND(F43*(M43/L43),2))))))))))))))),IF(AND(I43="Na predmetný výdavok sa neuplatňuje kontrafaktuálny scenár",J43="1. Rekonštrukcia a modernizácia stavebných objektov v oblasti priemyslu a služieb na to nadväzujúcich za účelom zníženia ich energetickej náročnosti"),G43*M43/L43,IF(AND(I43="Na predmetný výdavok sa uplatňuje kontrafaktuálny scenár",J43="1. Rekonštrukcia a modernizácia stavebných objektov v oblasti priemyslu a služieb na to nadväzujúcich za účelom zníženia ich energetickej náročnosti"),ROUND(G43*(G$46-'Kontrafaktuálne rozpočty'!F$22)/G$46*(M43/L43),2),IF(AND(I43="Na predmetný výdavok sa uplatňuje kontrafaktuálny scenár",J43="2. Rekonštrukcia a modernizácia existujúcich energetických zariadení za účelom zvýšenia energetickej účinnosti  a zníženia emisií skleníkových plynov"),ROUND(G43*(G$47-'Kontrafaktuálne rozpočty'!F$23)/'Rozpočet projektu'!G$47*(M43/L43),2),IF(AND(I43="Na predmetný výdavok sa uplatňuje kontrafaktuálny scenár",J43="3. Rekonštrukcia a modernizácia systémov výroby a rozvodu stlačeného vzduchu"),ROUND(G43*(G$48-'Kontrafaktuálne rozpočty'!F$24)/'Rozpočet projektu'!G$48*(M43/L43),2),IF(AND(I43="Na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plynov"),ROUND(G43*(G$49-'Kontrafaktuálne rozpočty'!F$25)/'Rozpočet projektu'!G$49*(M43/L43),2),IF(AND(I43="Na predmetný výdavok sa uplatňuje kontrafaktuálny scenár",J43="5. Výstavba, modernizácia a rekonštrukcia rozvodov energie, resp. rozvodov energetických médií"),ROUND(G43*(G$50-'Kontrafaktuálne rozpočty'!F$26)/'Rozpočet projektu'!G$50*(M43/L43),2),IF(AND(I43="Na predmetný výdavok sa uplatňuje kontrafaktuálny scenár",J43="6. Modernizácia a rekonštrukcia systémov vonkajšieho osvetlenia priemyselných areálov, ale len spolu s inými opatreniami na zníženie spotreby elektriny v podniku"),ROUND(G43*(G$51-'Kontrafaktuálne rozpočty'!F$27)/'Rozpočet projektu'!G$51*(M43/L43),2),IF(AND(I43="Na predmetný výdavok sa uplatňuje kontrafaktuálny scenár",J43="7. Iné opatrenia, ktoré prispievajú k znižovaniu spotreby primárnych energetických zdrojov"),ROUND(G43*(G$52-'Kontrafaktuálne rozpočty'!F$28)/'Rozpočet projektu'!G$52*(M43/L43),2),IF(AND(I43="Na predmetný výdavok sa neuplatňuje kontrafaktuálny scenár",J43="2. Rekonštrukcia a modernizácia existujúcich energetických zariadení za účelom zvýšenia energetickej účinnosti  a zníženia emisií skleníkových plynov"),ROUND(G43*(M43/L43),2),IF(AND(I43="Na predmetný výdavok sa neuplatňuje kontrafaktuálny scenár",J43="3. Rekonštrukcia a modernizácia systémov výroby a rozvodu stlačeného vzduchu"),ROUND(G43*(M43/L43),2),IF(AND(I43="Na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plynov"),ROUND(G43*(M43/L43),2),IF(AND(I43="Na predmetný výdavok sa neuplatňuje kontrafaktuálny scenár",J43="5. Výstavba, modernizácia a rekonštrukcia rozvodov energie, resp. rozvodov energetických médií"),ROUND(G43*(M43/L43),2),IF(AND(I43="Na predmetný výdavok sa neuplatňuje kontrafaktuálny scenár",J43="6. Modernizácia a rekonštrukcia systémov vonkajšieho osvetlenia priemyselných areálov, ale len spolu s inými opatreniami na zníženie spotreby elektriny v podniku"),ROUND(G43*(M43/L43),2),IF(AND(I43="Na predmetný výdavok sa neuplatňuje kontrafaktuálny scenár",J43="7. Iné opatrenia, ktoré prispievajú k znižovaniu spotreby primárnych energetických zdrojov"),ROUND(G43*(M43/L43),2)))))))))))))))))</f>
        <v>Vyplňte bunku B10</v>
      </c>
      <c r="I43" s="272"/>
      <c r="J43" s="272"/>
      <c r="K43" s="272"/>
      <c r="L43" s="165"/>
      <c r="M43" s="165"/>
      <c r="N43" s="382"/>
      <c r="O43" s="383"/>
      <c r="P43" s="60"/>
      <c r="Q43" s="60"/>
      <c r="R43" s="60"/>
      <c r="S43" s="60"/>
    </row>
    <row r="44" spans="1:58" s="378" customFormat="1" ht="57.75" thickBot="1" x14ac:dyDescent="0.3">
      <c r="A44" s="347" t="s">
        <v>221</v>
      </c>
      <c r="B44" s="348" t="s">
        <v>43</v>
      </c>
      <c r="C44" s="349"/>
      <c r="D44" s="350"/>
      <c r="E44" s="350"/>
      <c r="F44" s="253">
        <f t="shared" si="12"/>
        <v>0</v>
      </c>
      <c r="G44" s="252">
        <f t="shared" si="13"/>
        <v>0</v>
      </c>
      <c r="H44" s="253" t="str">
        <f>IF($B$10="","Vyplňte bunku B10",IF($B$10="áno",IF(AND(I44="Na predmetný výdavok sa neuplatňuje kontrafaktuálny scenár",J44="1. Rekonštrukcia a modernizácia stavebných objektov v oblasti priemyslu a služieb na to nadväzujúcich za účelom zníženia ich energetickej náročnosti"),F44*M44/L44,IF(AND(I44="Na predmetný výdavok sa uplatňuje kontrafaktuálny scenár",J44="1. Rekonštrukcia a modernizácia stavebných objektov v oblasti priemyslu a služieb na to nadväzujúcich za účelom zníženia ich energetickej náročnosti"),ROUND(F44*(F$46-'Kontrafaktuálne rozpočty'!E$22)/F$46*(M44/L44),2),IF(AND(I44="Na predmetný výdavok sa uplatňuje kontrafaktuálny scenár",J44="2. Rekonštrukcia a modernizácia existujúcich energetických zariadení za účelom zvýšenia energetickej účinnosti  a zníženia emisií skleníkových plynov"),ROUND(F44*(F$47-'Kontrafaktuálne rozpočty'!E$23)/'Rozpočet projektu'!F$47*(M44/L44),2),IF(AND(I44="Na predmetný výdavok sa uplatňuje kontrafaktuálny scenár",J44="3. Rekonštrukcia a modernizácia systémov výroby a rozvodu stlačeného vzduchu"),ROUND(F44*(F$48-'Kontrafaktuálne rozpočty'!E$24)/'Rozpočet projektu'!F$48*(M44/L44),2),IF(AND(I44="Na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plynov"),ROUND(F44*(F$49-'Kontrafaktuálne rozpočty'!E$25)/'Rozpočet projektu'!F$49*(M44/L44),2),IF(AND(I44="Na predmetný výdavok sa uplatňuje kontrafaktuálny scenár",J44="5. Výstavba, modernizácia a rekonštrukcia rozvodov energie, resp. rozvodov energetických médií"),ROUND(F44*(F$50-'Kontrafaktuálne rozpočty'!E$26)/'Rozpočet projektu'!F$50*(M44/L44),2),IF(AND(I44="Na predmetný výdavok sa uplatňuje kontrafaktuálny scenár",J44="6. Modernizácia a rekonštrukcia systémov vonkajšieho osvetlenia priemyselných areálov, ale len spolu s inými opatreniami na zníženie spotreby elektriny v podniku"),ROUND(F44*(F$51-'Kontrafaktuálne rozpočty'!E$27)/'Rozpočet projektu'!F$51*(M44/L44),2),IF(AND(I44="Na predmetný výdavok sa uplatňuje kontrafaktuálny scenár",J44="7. Iné opatrenia, ktoré prispievajú k znižovaniu spotreby primárnych energetických zdrojov"),ROUND(F44*(F$52-'Kontrafaktuálne rozpočty'!E$28)/'Rozpočet projektu'!F$52*(M44/L44),2),IF(AND(I44="Na predmetný výdavok sa neuplatňuje kontrafaktuálny scenár",J44="2. Rekonštrukcia a modernizácia existujúcich energetických zariadení za účelom zvýšenia energetickej účinnosti  a zníženia emisií skleníkových plynov"),ROUND(F44*(M44/L44),2),IF(AND(I44="Na predmetný výdavok sa neuplatňuje kontrafaktuálny scenár",J44="3. Rekonštrukcia a modernizácia systémov výroby a rozvodu stlačeného vzduchu"),ROUND(F44*(M44/L44),2),IF(AND(I44="Na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plynov"),ROUND(F44*(M44/L44),2),IF(AND(I44="Na predmetný výdavok sa neuplatňuje kontrafaktuálny scenár",J44="5. Výstavba, modernizácia a rekonštrukcia rozvodov energie, resp. rozvodov energetických médií"),ROUND(F44*(M44/L44),2),IF(AND(I44="Na predmetný výdavok sa neuplatňuje kontrafaktuálny scenár",J44="6. Modernizácia a rekonštrukcia systémov vonkajšieho osvetlenia priemyselných areálov, ale len spolu s inými opatreniami na zníženie spotreby elektriny v podniku"),ROUND(F44*(M44/L44),2),IF(AND(I44="Na predmetný výdavok sa neuplatňuje kontrafaktuálny scenár",J44="7. Iné opatrenia, ktoré prispievajú k znižovaniu spotreby primárnych energetických zdrojov"),ROUND(F44*(M44/L44),2))))))))))))))),IF(AND(I44="Na predmetný výdavok sa neuplatňuje kontrafaktuálny scenár",J44="1. Rekonštrukcia a modernizácia stavebných objektov v oblasti priemyslu a služieb na to nadväzujúcich za účelom zníženia ich energetickej náročnosti"),G44*M44/L44,IF(AND(I44="Na predmetný výdavok sa uplatňuje kontrafaktuálny scenár",J44="1. Rekonštrukcia a modernizácia stavebných objektov v oblasti priemyslu a služieb na to nadväzujúcich za účelom zníženia ich energetickej náročnosti"),ROUND(G44*(G$46-'Kontrafaktuálne rozpočty'!F$22)/G$46*(M44/L44),2),IF(AND(I44="Na predmetný výdavok sa uplatňuje kontrafaktuálny scenár",J44="2. Rekonštrukcia a modernizácia existujúcich energetických zariadení za účelom zvýšenia energetickej účinnosti  a zníženia emisií skleníkových plynov"),ROUND(G44*(G$47-'Kontrafaktuálne rozpočty'!F$23)/'Rozpočet projektu'!G$47*(M44/L44),2),IF(AND(I44="Na predmetný výdavok sa uplatňuje kontrafaktuálny scenár",J44="3. Rekonštrukcia a modernizácia systémov výroby a rozvodu stlačeného vzduchu"),ROUND(G44*(G$48-'Kontrafaktuálne rozpočty'!F$24)/'Rozpočet projektu'!G$48*(M44/L44),2),IF(AND(I44="Na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plynov"),ROUND(G44*(G$49-'Kontrafaktuálne rozpočty'!F$25)/'Rozpočet projektu'!G$49*(M44/L44),2),IF(AND(I44="Na predmetný výdavok sa uplatňuje kontrafaktuálny scenár",J44="5. Výstavba, modernizácia a rekonštrukcia rozvodov energie, resp. rozvodov energetických médií"),ROUND(G44*(G$50-'Kontrafaktuálne rozpočty'!F$26)/'Rozpočet projektu'!G$50*(M44/L44),2),IF(AND(I44="Na predmetný výdavok sa uplatňuje kontrafaktuálny scenár",J44="6. Modernizácia a rekonštrukcia systémov vonkajšieho osvetlenia priemyselných areálov, ale len spolu s inými opatreniami na zníženie spotreby elektriny v podniku"),ROUND(G44*(G$51-'Kontrafaktuálne rozpočty'!F$27)/'Rozpočet projektu'!G$51*(M44/L44),2),IF(AND(I44="Na predmetný výdavok sa uplatňuje kontrafaktuálny scenár",J44="7. Iné opatrenia, ktoré prispievajú k znižovaniu spotreby primárnych energetických zdrojov"),ROUND(G44*(G$52-'Kontrafaktuálne rozpočty'!F$28)/'Rozpočet projektu'!G$52*(M44/L44),2),IF(AND(I44="Na predmetný výdavok sa neuplatňuje kontrafaktuálny scenár",J44="2. Rekonštrukcia a modernizácia existujúcich energetických zariadení za účelom zvýšenia energetickej účinnosti  a zníženia emisií skleníkových plynov"),ROUND(G44*(M44/L44),2),IF(AND(I44="Na predmetný výdavok sa neuplatňuje kontrafaktuálny scenár",J44="3. Rekonštrukcia a modernizácia systémov výroby a rozvodu stlačeného vzduchu"),ROUND(G44*(M44/L44),2),IF(AND(I44="Na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plynov"),ROUND(G44*(M44/L44),2),IF(AND(I44="Na predmetný výdavok sa neuplatňuje kontrafaktuálny scenár",J44="5. Výstavba, modernizácia a rekonštrukcia rozvodov energie, resp. rozvodov energetických médií"),ROUND(G44*(M44/L44),2),IF(AND(I44="Na predmetný výdavok sa neuplatňuje kontrafaktuálny scenár",J44="6. Modernizácia a rekonštrukcia systémov vonkajšieho osvetlenia priemyselných areálov, ale len spolu s inými opatreniami na zníženie spotreby elektriny v podniku"),ROUND(G44*(M44/L44),2),IF(AND(I44="Na predmetný výdavok sa neuplatňuje kontrafaktuálny scenár",J44="7. Iné opatrenia, ktoré prispievajú k znižovaniu spotreby primárnych energetických zdrojov"),ROUND(G44*(M44/L44),2)))))))))))))))))</f>
        <v>Vyplňte bunku B10</v>
      </c>
      <c r="I44" s="384"/>
      <c r="J44" s="384"/>
      <c r="K44" s="384"/>
      <c r="L44" s="385"/>
      <c r="M44" s="385"/>
      <c r="N44" s="386"/>
      <c r="O44" s="387"/>
      <c r="P44" s="60"/>
      <c r="Q44" s="60"/>
      <c r="R44" s="60"/>
      <c r="S44" s="60"/>
    </row>
    <row r="45" spans="1:58" s="216" customFormat="1" ht="32.25" customHeight="1" thickBot="1" x14ac:dyDescent="0.3">
      <c r="A45" s="509" t="s">
        <v>140</v>
      </c>
      <c r="B45" s="510"/>
      <c r="C45" s="510"/>
      <c r="D45" s="510"/>
      <c r="E45" s="510"/>
      <c r="F45" s="351">
        <f>SUM(F17:F44)</f>
        <v>0</v>
      </c>
      <c r="G45" s="351">
        <f>SUM(G17:G44)</f>
        <v>0</v>
      </c>
      <c r="H45" s="352">
        <f>SUMIF(H17:H44,"&gt;-9999999")</f>
        <v>0</v>
      </c>
      <c r="I45" s="273"/>
      <c r="J45" s="273"/>
      <c r="K45" s="273"/>
      <c r="L45" s="323"/>
      <c r="M45" s="273"/>
      <c r="N45" s="257"/>
      <c r="O45" s="258"/>
      <c r="P45" s="60"/>
      <c r="Q45" s="60"/>
      <c r="R45" s="60"/>
      <c r="S45" s="60"/>
    </row>
    <row r="46" spans="1:58" s="216" customFormat="1" ht="18.75" customHeight="1" x14ac:dyDescent="0.25">
      <c r="A46" s="498" t="s">
        <v>207</v>
      </c>
      <c r="B46" s="498"/>
      <c r="C46" s="498"/>
      <c r="D46" s="498"/>
      <c r="E46" s="498"/>
      <c r="F46" s="260">
        <f>SUMIFS(F17:F44,J17:J44,"1. Rekonštrukcia a modernizácia stavebných objektov v oblasti priemyslu a služieb na to nadväzujúcich za účelom zníženia ich energetickej náročnosti")</f>
        <v>0</v>
      </c>
      <c r="G46" s="260">
        <f>SUMIFS(G17:G44,$J$17:$J$44,"1. Rekonštrukcia a modernizácia stavebných objektov v oblasti priemyslu a služieb na to nadväzujúcich za účelom zníženia ich energetickej náročnosti")</f>
        <v>0</v>
      </c>
      <c r="H46" s="260">
        <f>SUMIFS(H17:H44,$J$17:$J$44,"1. Rekonštrukcia a modernizácia stavebných objektov v oblasti priemyslu a služieb na to nadväzujúcich za účelom zníženia ich energetickej náročnosti")</f>
        <v>0</v>
      </c>
      <c r="I46" s="257"/>
      <c r="J46" s="257"/>
      <c r="K46" s="257"/>
      <c r="L46" s="257"/>
      <c r="M46" s="257"/>
      <c r="N46" s="257"/>
      <c r="O46" s="257"/>
      <c r="P46" s="60"/>
      <c r="Q46" s="60"/>
      <c r="R46" s="60"/>
      <c r="S46" s="60"/>
    </row>
    <row r="47" spans="1:58" s="216" customFormat="1" ht="19.5" customHeight="1" x14ac:dyDescent="0.25">
      <c r="A47" s="494" t="s">
        <v>208</v>
      </c>
      <c r="B47" s="494"/>
      <c r="C47" s="494"/>
      <c r="D47" s="494"/>
      <c r="E47" s="494"/>
      <c r="F47" s="261">
        <f>SUMIFS(F17:F44,J17:J44,"2. Rekonštrukcia a modernizácia existujúcich energetických zariadení za účelom zvýšenia energetickej účinnosti  a zníženia emisií skleníkových plynov")</f>
        <v>0</v>
      </c>
      <c r="G47" s="261">
        <f>SUMIFS(G17:G44,$J$17:$J$44,"2. Rekonštrukcia a modernizácia existujúcich energetických zariadení za účelom zvýšenia energetickej účinnosti  a zníženia emisií skleníkových plynov")</f>
        <v>0</v>
      </c>
      <c r="H47" s="261">
        <f>SUMIFS(H17:H44,$J$17:$J$44,"2. Rekonštrukcia a modernizácia existujúcich energetických zariadení za účelom zvýšenia energetickej účinnosti  a zníženia emisií skleníkových plynov")</f>
        <v>0</v>
      </c>
      <c r="I47" s="257"/>
      <c r="J47" s="257"/>
      <c r="K47" s="257"/>
      <c r="L47" s="257"/>
      <c r="M47" s="257"/>
      <c r="N47" s="257"/>
      <c r="O47" s="257"/>
      <c r="P47" s="60"/>
      <c r="Q47" s="60"/>
      <c r="R47" s="60"/>
      <c r="S47" s="60"/>
    </row>
    <row r="48" spans="1:58" s="216" customFormat="1" x14ac:dyDescent="0.25">
      <c r="A48" s="494" t="s">
        <v>209</v>
      </c>
      <c r="B48" s="494"/>
      <c r="C48" s="494"/>
      <c r="D48" s="494"/>
      <c r="E48" s="494"/>
      <c r="F48" s="261">
        <f>SUMIFS(F17:F44,J17:J44,"3. Rekonštrukcia a modernizácia systémov výroby a rozvodu stlačeného vzduchu")</f>
        <v>0</v>
      </c>
      <c r="G48" s="261">
        <f>SUMIFS(G17:G44,$J$17:$J$44,"3. Rekonštrukcia a modernizácia systémov výroby a rozvodu stlačeného vzduchu")</f>
        <v>0</v>
      </c>
      <c r="H48" s="261">
        <f>SUMIFS(H17:H44,$J$17:$J$44,"3. Rekonštrukcia a modernizácia systémov výroby a rozvodu stlačeného vzduchu")</f>
        <v>0</v>
      </c>
      <c r="I48" s="257"/>
      <c r="J48" s="257"/>
      <c r="K48" s="257"/>
      <c r="L48" s="257"/>
      <c r="M48" s="257"/>
      <c r="N48" s="257"/>
      <c r="O48" s="257"/>
      <c r="P48" s="60"/>
      <c r="Q48" s="60"/>
      <c r="R48" s="60"/>
      <c r="S48" s="60"/>
    </row>
    <row r="49" spans="1:19" s="216" customFormat="1" ht="33.75" customHeight="1" x14ac:dyDescent="0.25">
      <c r="A49" s="494" t="s">
        <v>210</v>
      </c>
      <c r="B49" s="494"/>
      <c r="C49" s="494"/>
      <c r="D49" s="494"/>
      <c r="E49" s="494"/>
      <c r="F49" s="261">
        <f>SUMIFS(F17:F44,J17:J44,"4. Zavádzanie systémov merania a riadenia, vrátane energetických a environmentálnych manažérskych systémov, najmä EMAS, v oblasti výroby a spotreby energie za účelom zníženia spotreby energie a emisií skleníkových plynov")</f>
        <v>0</v>
      </c>
      <c r="G49" s="261">
        <f>SUMIFS(G17:G44,$J$17:$J$44,"4. Zavádzanie systémov merania a riadenia, vrátane energetických a environmentálnych manažérskych systémov, najmä EMAS, v oblasti výroby a spotreby energie za účelom zníženia spotreby energie a emisií skleníkových plynov")</f>
        <v>0</v>
      </c>
      <c r="H49" s="261">
        <f>SUMIFS(H17:H44,$J$17:$J$44,"4. Zavádzanie systémov merania a riadenia, vrátane energetických a environmentálnych manažérskych systémov, najmä EMAS, v oblasti výroby a spotreby energie za účelom zníženia spotreby energie a emisií skleníkových plynov")</f>
        <v>0</v>
      </c>
      <c r="I49" s="257"/>
      <c r="J49" s="257"/>
      <c r="K49" s="257"/>
      <c r="L49" s="257"/>
      <c r="M49" s="257"/>
      <c r="N49" s="257"/>
      <c r="O49" s="257"/>
      <c r="P49" s="60"/>
      <c r="Q49" s="60"/>
      <c r="R49" s="60"/>
      <c r="S49" s="60"/>
    </row>
    <row r="50" spans="1:19" s="216" customFormat="1" x14ac:dyDescent="0.25">
      <c r="A50" s="494" t="s">
        <v>211</v>
      </c>
      <c r="B50" s="494"/>
      <c r="C50" s="494"/>
      <c r="D50" s="494"/>
      <c r="E50" s="494"/>
      <c r="F50" s="261">
        <f>SUMIFS(F17:F44,J17:J44,"5. Výstavba, modernizácia a rekonštrukcia rozvodov energie, resp. rozvodov energetických médií")</f>
        <v>0</v>
      </c>
      <c r="G50" s="261">
        <f>SUMIFS(G17:G44,$J$17:$J$44,"5. Výstavba, modernizácia a rekonštrukcia rozvodov energie, resp. rozvodov energetických médií")</f>
        <v>0</v>
      </c>
      <c r="H50" s="261">
        <f>SUMIFS(H17:H44,$J$17:$J$44,"5. Výstavba, modernizácia a rekonštrukcia rozvodov energie, resp. rozvodov energetických médií")</f>
        <v>0</v>
      </c>
      <c r="I50" s="257"/>
      <c r="J50" s="257"/>
      <c r="K50" s="257"/>
      <c r="L50" s="257"/>
      <c r="M50" s="257"/>
      <c r="N50" s="257"/>
      <c r="O50" s="257"/>
      <c r="P50" s="60"/>
      <c r="Q50" s="60"/>
      <c r="R50" s="60"/>
      <c r="S50" s="60"/>
    </row>
    <row r="51" spans="1:19" s="216" customFormat="1" x14ac:dyDescent="0.25">
      <c r="A51" s="494" t="s">
        <v>212</v>
      </c>
      <c r="B51" s="494"/>
      <c r="C51" s="494"/>
      <c r="D51" s="494"/>
      <c r="E51" s="494"/>
      <c r="F51" s="261">
        <f>SUMIFS(F17:F44,J17:J44,"6. Modernizácia a rekonštrukcia systémov vonkajšieho osvetlenia priemyselných areálov, ale len spolu s inými opatreniami na zníženie spotreby elektriny v podniku")</f>
        <v>0</v>
      </c>
      <c r="G51" s="261">
        <f>SUMIFS(G17:G44,$J$17:$J$44,"6. Modernizácia a rekonštrukcia systémov vonkajšieho osvetlenia priemyselných areálov, ale len spolu s inými opatreniami na zníženie spotreby elektriny v podniku")</f>
        <v>0</v>
      </c>
      <c r="H51" s="261">
        <f>SUMIFS(H17:H44,$J$17:$J$44,"6. Modernizácia a rekonštrukcia systémov vonkajšieho osvetlenia priemyselných areálov, ale len spolu s inými opatreniami na zníženie spotreby elektriny v podniku")</f>
        <v>0</v>
      </c>
      <c r="I51" s="257"/>
      <c r="J51" s="257"/>
      <c r="K51" s="257"/>
      <c r="L51" s="257"/>
      <c r="M51" s="257"/>
      <c r="N51" s="257"/>
      <c r="O51" s="257"/>
      <c r="P51" s="60"/>
      <c r="Q51" s="60"/>
      <c r="R51" s="60"/>
      <c r="S51" s="60"/>
    </row>
    <row r="52" spans="1:19" s="216" customFormat="1" x14ac:dyDescent="0.25">
      <c r="A52" s="494" t="s">
        <v>213</v>
      </c>
      <c r="B52" s="494"/>
      <c r="C52" s="494"/>
      <c r="D52" s="494"/>
      <c r="E52" s="494"/>
      <c r="F52" s="261">
        <f>SUMIFS(F17:F44,J17:J44,"7. Iné opatrenia, ktoré prispievajú k znižovaniu spotreby primárnych energetických zdrojov")</f>
        <v>0</v>
      </c>
      <c r="G52" s="261">
        <f>SUMIFS(G17:G44,$J$17:$J$44,"7. Iné opatrenia, ktoré prispievajú k znižovaniu spotreby primárnych energetických zdrojov")</f>
        <v>0</v>
      </c>
      <c r="H52" s="261">
        <f>SUMIFS(H17:H44,$J$17:$J$44,"7. Iné opatrenia, ktoré prispievajú k znižovaniu spotreby primárnych energetických zdrojov")</f>
        <v>0</v>
      </c>
      <c r="I52" s="257"/>
      <c r="J52" s="257"/>
      <c r="K52" s="257"/>
      <c r="L52" s="257"/>
      <c r="M52" s="257"/>
      <c r="N52" s="257"/>
      <c r="O52" s="257"/>
      <c r="P52" s="60"/>
      <c r="Q52" s="60"/>
      <c r="R52" s="60"/>
      <c r="S52" s="60"/>
    </row>
    <row r="53" spans="1:19" s="183" customFormat="1" x14ac:dyDescent="0.25">
      <c r="A53" s="499" t="s">
        <v>141</v>
      </c>
      <c r="B53" s="500"/>
      <c r="C53" s="500"/>
      <c r="D53" s="500"/>
      <c r="E53" s="501"/>
      <c r="F53" s="262">
        <f>SUMIF($K$12:$K$44,"Schéma štátnej pomoci na opatrenia energetickej efektívnosti v podnikoch",$F$12:$F$44)</f>
        <v>0</v>
      </c>
      <c r="G53" s="262">
        <f>SUMIF($K$12:$K$44,"Schéma štátnej pomoci na opatrenia energetickej efektívnosti v podnikoch",$G$12:$G$44)</f>
        <v>0</v>
      </c>
      <c r="H53" s="262">
        <f>SUMIF($K$12:$K$44,"Schéma štátnej pomoci na opatrenia energetickej efektívnosti v podnikoch",$H$12:$H$44)</f>
        <v>0</v>
      </c>
      <c r="I53" s="257"/>
      <c r="J53" s="257"/>
      <c r="K53" s="257"/>
      <c r="L53" s="257"/>
      <c r="M53" s="257"/>
      <c r="N53" s="257"/>
      <c r="O53" s="257"/>
    </row>
    <row r="54" spans="1:19" s="183" customFormat="1" x14ac:dyDescent="0.25">
      <c r="A54" s="499" t="s">
        <v>142</v>
      </c>
      <c r="B54" s="500"/>
      <c r="C54" s="500"/>
      <c r="D54" s="500"/>
      <c r="E54" s="501"/>
      <c r="F54" s="262">
        <f>SUMIF($K$12:$K$44,"Schéma štátnej pomoci na podporu využívania obnoviteľných zdrojov energie",$F$12:$F$44)</f>
        <v>0</v>
      </c>
      <c r="G54" s="262">
        <f>SUMIF($K$12:$K$44,"Schéma štátnej pomoci na podporu využívania obnoviteľných zdrojov energie",$G$12:$G$44)</f>
        <v>0</v>
      </c>
      <c r="H54" s="262">
        <f>SUMIF($K$12:$K$44,"Schéma štátnej pomoci na podporu využívania obnoviteľných zdrojov energie",$H$12:$H$44)</f>
        <v>0</v>
      </c>
      <c r="I54" s="257"/>
      <c r="J54" s="257"/>
      <c r="K54" s="257"/>
      <c r="L54" s="257"/>
      <c r="M54" s="257"/>
      <c r="N54" s="257"/>
      <c r="O54" s="257"/>
    </row>
    <row r="55" spans="1:19" s="183" customFormat="1" x14ac:dyDescent="0.25">
      <c r="A55" s="499" t="s">
        <v>232</v>
      </c>
      <c r="B55" s="500"/>
      <c r="C55" s="500"/>
      <c r="D55" s="500"/>
      <c r="E55" s="501"/>
      <c r="F55" s="262">
        <f>SUMIF($K$12:$K$44,"Schéma štátnej pomoci na podporu vysokoúčinnej kombinovanej výroby elektriny a tepla",$F$12:$F$44)</f>
        <v>0</v>
      </c>
      <c r="G55" s="262">
        <f>SUMIF($K$12:$K$44,"Schéma štátnej pomoci na podporu vysokoúčinnej kombinovanej výroby elektriny a tepla",$G$12:$G$44)</f>
        <v>0</v>
      </c>
      <c r="H55" s="262">
        <f>SUMIF($K$12:$K$44,"Schéma štátnej pomoci na podporu vysokoúčinnej kombinovanej výroby elektriny a tepla",$H$12:$H$44)</f>
        <v>0</v>
      </c>
      <c r="I55" s="257"/>
      <c r="J55" s="257"/>
      <c r="K55" s="257"/>
      <c r="L55" s="257"/>
      <c r="M55" s="257"/>
      <c r="N55" s="257"/>
      <c r="O55" s="257"/>
    </row>
    <row r="56" spans="1:19" s="355" customFormat="1" x14ac:dyDescent="0.25">
      <c r="A56" s="183"/>
      <c r="B56" s="183"/>
      <c r="C56" s="183"/>
      <c r="D56" s="183"/>
      <c r="E56" s="183"/>
      <c r="F56" s="254"/>
      <c r="G56" s="254"/>
      <c r="H56" s="254"/>
      <c r="I56" s="269"/>
      <c r="J56" s="269"/>
      <c r="K56" s="269"/>
      <c r="L56" s="316"/>
      <c r="M56" s="269"/>
      <c r="N56" s="183"/>
      <c r="O56" s="183"/>
    </row>
    <row r="57" spans="1:19" s="397" customFormat="1" x14ac:dyDescent="0.25">
      <c r="A57" s="183" t="s">
        <v>143</v>
      </c>
      <c r="B57" s="183"/>
      <c r="C57" s="183"/>
      <c r="D57" s="183"/>
      <c r="E57" s="183"/>
      <c r="F57" s="254"/>
      <c r="G57" s="254"/>
      <c r="H57" s="254"/>
      <c r="I57" s="269"/>
      <c r="J57" s="269"/>
      <c r="K57" s="269"/>
      <c r="L57" s="316"/>
      <c r="M57" s="269"/>
      <c r="N57" s="401"/>
      <c r="O57" s="401"/>
    </row>
    <row r="58" spans="1:19" s="397" customFormat="1" x14ac:dyDescent="0.25">
      <c r="A58" s="183"/>
      <c r="B58" s="183"/>
      <c r="C58" s="183"/>
      <c r="D58" s="183"/>
      <c r="E58" s="183"/>
      <c r="F58" s="254"/>
      <c r="G58" s="254"/>
      <c r="H58" s="254"/>
      <c r="I58" s="269"/>
      <c r="J58" s="269"/>
      <c r="K58" s="269"/>
      <c r="L58" s="316" t="s">
        <v>244</v>
      </c>
      <c r="M58" s="269"/>
      <c r="N58" s="511" t="s">
        <v>245</v>
      </c>
      <c r="O58" s="511"/>
    </row>
    <row r="59" spans="1:19" s="355" customFormat="1" x14ac:dyDescent="0.25">
      <c r="A59" s="183"/>
      <c r="B59" s="183"/>
      <c r="C59" s="183"/>
      <c r="D59" s="183"/>
      <c r="E59" s="183"/>
      <c r="F59" s="254"/>
      <c r="G59" s="254"/>
      <c r="H59" s="254"/>
      <c r="I59" s="269"/>
      <c r="J59" s="269"/>
      <c r="K59" s="269"/>
      <c r="L59" s="316"/>
      <c r="M59" s="269"/>
      <c r="N59" s="183"/>
      <c r="O59" s="183"/>
    </row>
    <row r="60" spans="1:19" x14ac:dyDescent="0.25">
      <c r="A60" s="488" t="s">
        <v>40</v>
      </c>
      <c r="B60" s="489"/>
      <c r="C60" s="489"/>
      <c r="D60" s="489"/>
      <c r="E60" s="489"/>
      <c r="F60" s="489"/>
      <c r="G60" s="489"/>
      <c r="H60" s="489"/>
      <c r="I60" s="489"/>
      <c r="J60" s="274"/>
      <c r="K60" s="274"/>
      <c r="L60" s="324"/>
      <c r="M60" s="274"/>
      <c r="N60" s="218"/>
      <c r="O60" s="183"/>
      <c r="Q60" s="91"/>
    </row>
    <row r="61" spans="1:19" ht="36" customHeight="1" x14ac:dyDescent="0.25">
      <c r="A61" s="490" t="s">
        <v>237</v>
      </c>
      <c r="B61" s="491"/>
      <c r="C61" s="491"/>
      <c r="D61" s="491"/>
      <c r="E61" s="491"/>
      <c r="F61" s="491"/>
      <c r="G61" s="491"/>
      <c r="H61" s="491"/>
      <c r="I61" s="491"/>
      <c r="J61" s="491"/>
      <c r="K61" s="491"/>
      <c r="L61" s="491"/>
      <c r="M61" s="491"/>
      <c r="N61" s="491"/>
      <c r="O61" s="492"/>
      <c r="Q61" s="91"/>
    </row>
    <row r="62" spans="1:19" ht="30" customHeight="1" x14ac:dyDescent="0.25">
      <c r="A62" s="490" t="s">
        <v>238</v>
      </c>
      <c r="B62" s="491"/>
      <c r="C62" s="491"/>
      <c r="D62" s="491"/>
      <c r="E62" s="491"/>
      <c r="F62" s="491"/>
      <c r="G62" s="491"/>
      <c r="H62" s="491"/>
      <c r="I62" s="491"/>
      <c r="J62" s="491"/>
      <c r="K62" s="491"/>
      <c r="L62" s="491"/>
      <c r="M62" s="491"/>
      <c r="N62" s="491"/>
      <c r="O62" s="492"/>
    </row>
    <row r="63" spans="1:19" s="327" customFormat="1" ht="30" customHeight="1" x14ac:dyDescent="0.25">
      <c r="A63" s="490" t="s">
        <v>242</v>
      </c>
      <c r="B63" s="491"/>
      <c r="C63" s="491"/>
      <c r="D63" s="491"/>
      <c r="E63" s="491"/>
      <c r="F63" s="491"/>
      <c r="G63" s="491"/>
      <c r="H63" s="491"/>
      <c r="I63" s="491"/>
      <c r="J63" s="491"/>
      <c r="K63" s="491"/>
      <c r="L63" s="491"/>
      <c r="M63" s="491"/>
      <c r="N63" s="491"/>
      <c r="O63" s="492"/>
    </row>
    <row r="64" spans="1:19" s="327" customFormat="1" ht="30" customHeight="1" x14ac:dyDescent="0.25">
      <c r="A64" s="490" t="s">
        <v>241</v>
      </c>
      <c r="B64" s="491"/>
      <c r="C64" s="491"/>
      <c r="D64" s="491"/>
      <c r="E64" s="491"/>
      <c r="F64" s="491"/>
      <c r="G64" s="491"/>
      <c r="H64" s="491"/>
      <c r="I64" s="491"/>
      <c r="J64" s="491"/>
      <c r="K64" s="491"/>
      <c r="L64" s="491"/>
      <c r="M64" s="491"/>
      <c r="N64" s="491"/>
      <c r="O64" s="492"/>
    </row>
    <row r="65" spans="1:15" ht="30" customHeight="1" x14ac:dyDescent="0.25">
      <c r="A65" s="493" t="s">
        <v>239</v>
      </c>
      <c r="B65" s="493"/>
      <c r="C65" s="493"/>
      <c r="D65" s="493"/>
      <c r="E65" s="493"/>
      <c r="F65" s="493"/>
      <c r="G65" s="493"/>
      <c r="H65" s="493"/>
      <c r="I65" s="493"/>
      <c r="J65" s="493"/>
      <c r="K65" s="493"/>
      <c r="L65" s="493"/>
      <c r="M65" s="493"/>
      <c r="N65" s="493"/>
      <c r="O65" s="493"/>
    </row>
    <row r="66" spans="1:15" ht="30.75" customHeight="1" x14ac:dyDescent="0.25">
      <c r="A66" s="493" t="s">
        <v>240</v>
      </c>
      <c r="B66" s="493"/>
      <c r="C66" s="493"/>
      <c r="D66" s="493"/>
      <c r="E66" s="493"/>
      <c r="F66" s="493"/>
      <c r="G66" s="493"/>
      <c r="H66" s="493"/>
      <c r="I66" s="493"/>
      <c r="J66" s="493"/>
      <c r="K66" s="493"/>
      <c r="L66" s="493"/>
      <c r="M66" s="493"/>
      <c r="N66" s="493"/>
      <c r="O66" s="493"/>
    </row>
    <row r="67" spans="1:15" ht="80.25" customHeight="1" x14ac:dyDescent="0.25">
      <c r="A67" s="508" t="s">
        <v>243</v>
      </c>
      <c r="B67" s="508"/>
      <c r="C67" s="508"/>
      <c r="D67" s="508"/>
      <c r="E67" s="508"/>
      <c r="F67" s="508"/>
      <c r="G67" s="508"/>
      <c r="H67" s="508"/>
      <c r="I67" s="508"/>
      <c r="J67" s="508"/>
      <c r="K67" s="508"/>
      <c r="L67" s="508"/>
      <c r="M67" s="508"/>
      <c r="N67" s="508"/>
      <c r="O67" s="508"/>
    </row>
    <row r="68" spans="1:15" s="166" customFormat="1" ht="15" hidden="1" customHeight="1" x14ac:dyDescent="0.3">
      <c r="A68" s="486"/>
      <c r="B68" s="486"/>
      <c r="C68" s="486"/>
      <c r="D68" s="486"/>
      <c r="E68" s="486"/>
      <c r="F68" s="486"/>
      <c r="G68" s="486"/>
      <c r="H68" s="486"/>
      <c r="I68" s="486"/>
      <c r="J68" s="486"/>
      <c r="K68" s="486"/>
      <c r="L68" s="486"/>
      <c r="M68" s="486"/>
      <c r="N68" s="486"/>
      <c r="O68" s="486"/>
    </row>
    <row r="69" spans="1:15" s="166" customFormat="1" ht="15" hidden="1" customHeight="1" x14ac:dyDescent="0.3">
      <c r="A69" s="486"/>
      <c r="B69" s="486"/>
      <c r="C69" s="486"/>
      <c r="D69" s="486"/>
      <c r="E69" s="486"/>
      <c r="F69" s="486"/>
      <c r="G69" s="486"/>
      <c r="H69" s="486"/>
      <c r="I69" s="486"/>
      <c r="J69" s="486"/>
      <c r="K69" s="486"/>
      <c r="L69" s="486"/>
      <c r="M69" s="486"/>
      <c r="N69" s="486"/>
      <c r="O69" s="486"/>
    </row>
    <row r="70" spans="1:15" s="166" customFormat="1" ht="14.45" hidden="1" x14ac:dyDescent="0.3">
      <c r="A70" s="358"/>
      <c r="B70" s="358"/>
      <c r="C70" s="358"/>
      <c r="D70" s="358"/>
      <c r="E70" s="358"/>
      <c r="F70" s="359" t="e">
        <f>F18*'Kontrafaktuálne rozpočty'!E22/'Rozpočet projektu'!F46</f>
        <v>#DIV/0!</v>
      </c>
      <c r="G70" s="359" t="s">
        <v>166</v>
      </c>
      <c r="H70" s="359"/>
      <c r="I70" s="358"/>
      <c r="J70" s="358"/>
      <c r="K70" s="358"/>
      <c r="L70" s="360"/>
      <c r="M70" s="358"/>
      <c r="N70" s="358"/>
      <c r="O70" s="358"/>
    </row>
    <row r="71" spans="1:15" s="166" customFormat="1" ht="14.45" hidden="1" x14ac:dyDescent="0.3">
      <c r="A71" s="487"/>
      <c r="B71" s="487"/>
      <c r="C71" s="487"/>
      <c r="D71" s="487"/>
      <c r="E71" s="487"/>
      <c r="F71" s="487"/>
      <c r="G71" s="487"/>
      <c r="H71" s="487"/>
      <c r="I71" s="487"/>
      <c r="J71" s="487"/>
      <c r="K71" s="487"/>
      <c r="L71" s="487"/>
      <c r="M71" s="487"/>
      <c r="N71" s="487"/>
      <c r="O71" s="487"/>
    </row>
    <row r="72" spans="1:15" s="158" customFormat="1" ht="14.45" hidden="1" x14ac:dyDescent="0.3">
      <c r="A72" s="361"/>
      <c r="B72" s="361"/>
      <c r="C72" s="362"/>
      <c r="D72" s="363"/>
      <c r="E72" s="363"/>
      <c r="F72" s="364"/>
      <c r="G72" s="364"/>
      <c r="H72" s="364"/>
      <c r="I72" s="365"/>
      <c r="J72" s="365"/>
      <c r="K72" s="365"/>
      <c r="L72" s="366"/>
      <c r="M72" s="365"/>
      <c r="N72" s="361"/>
    </row>
    <row r="73" spans="1:15" s="158" customFormat="1" ht="15" hidden="1" customHeight="1" x14ac:dyDescent="0.3">
      <c r="C73" s="367"/>
      <c r="D73" s="368"/>
      <c r="E73" s="368"/>
      <c r="F73" s="369"/>
      <c r="G73" s="369"/>
      <c r="H73" s="369"/>
      <c r="I73" s="370"/>
      <c r="J73" s="370"/>
      <c r="K73" s="370"/>
      <c r="L73" s="371"/>
      <c r="M73" s="370"/>
    </row>
    <row r="74" spans="1:15" s="158" customFormat="1" ht="14.45" hidden="1" x14ac:dyDescent="0.3">
      <c r="A74" s="172"/>
      <c r="B74" s="172"/>
      <c r="C74" s="172"/>
      <c r="D74" s="172"/>
      <c r="E74" s="172"/>
      <c r="F74" s="256"/>
      <c r="G74" s="256"/>
      <c r="H74" s="256"/>
      <c r="I74" s="276"/>
      <c r="J74" s="276"/>
      <c r="K74" s="276"/>
      <c r="L74" s="326"/>
      <c r="M74" s="276"/>
      <c r="N74" s="172"/>
    </row>
    <row r="75" spans="1:15" s="158" customFormat="1" ht="14.45" hidden="1" x14ac:dyDescent="0.3">
      <c r="A75" s="372"/>
      <c r="B75" s="372"/>
      <c r="C75" s="373"/>
      <c r="D75" s="374"/>
      <c r="E75" s="374"/>
      <c r="F75" s="375"/>
      <c r="G75" s="375"/>
      <c r="H75" s="375"/>
      <c r="I75" s="376"/>
      <c r="J75" s="376"/>
      <c r="K75" s="376"/>
      <c r="L75" s="377"/>
      <c r="M75" s="376"/>
      <c r="N75" s="372"/>
    </row>
    <row r="76" spans="1:15" s="158" customFormat="1" ht="14.45" hidden="1" x14ac:dyDescent="0.3">
      <c r="C76" s="367"/>
      <c r="D76" s="368"/>
      <c r="E76" s="368"/>
      <c r="F76" s="369"/>
      <c r="G76" s="369"/>
      <c r="H76" s="369"/>
      <c r="I76" s="370"/>
      <c r="J76" s="370"/>
      <c r="K76" s="370"/>
      <c r="L76" s="371"/>
      <c r="M76" s="370"/>
    </row>
    <row r="77" spans="1:15" s="158" customFormat="1" ht="14.45" hidden="1" x14ac:dyDescent="0.3">
      <c r="C77" s="367"/>
      <c r="D77" s="368"/>
      <c r="E77" s="368"/>
      <c r="F77" s="369"/>
      <c r="G77" s="369"/>
      <c r="H77" s="369"/>
      <c r="I77" s="370"/>
      <c r="J77" s="370"/>
      <c r="K77" s="370"/>
      <c r="L77" s="371"/>
      <c r="M77" s="370"/>
    </row>
    <row r="78" spans="1:15" s="158" customFormat="1" ht="14.45" hidden="1" x14ac:dyDescent="0.3">
      <c r="C78" s="367"/>
      <c r="D78" s="368"/>
      <c r="E78" s="368"/>
      <c r="F78" s="369"/>
      <c r="G78" s="369"/>
      <c r="H78" s="369"/>
      <c r="I78" s="370"/>
      <c r="J78" s="370"/>
      <c r="K78" s="370"/>
      <c r="L78" s="371"/>
      <c r="M78" s="370"/>
    </row>
    <row r="79" spans="1:15" s="158" customFormat="1" ht="14.45" hidden="1" x14ac:dyDescent="0.3">
      <c r="C79" s="367"/>
      <c r="D79" s="368"/>
      <c r="E79" s="368"/>
      <c r="F79" s="369"/>
      <c r="G79" s="369"/>
      <c r="H79" s="369"/>
      <c r="I79" s="370"/>
      <c r="J79" s="370"/>
      <c r="K79" s="370"/>
      <c r="L79" s="371"/>
      <c r="M79" s="370"/>
    </row>
    <row r="80" spans="1:15" s="158" customFormat="1" x14ac:dyDescent="0.25">
      <c r="C80" s="367"/>
      <c r="D80" s="368"/>
      <c r="E80" s="368"/>
      <c r="F80" s="369"/>
      <c r="G80" s="369"/>
      <c r="H80" s="369"/>
      <c r="I80" s="370"/>
      <c r="J80" s="370"/>
      <c r="K80" s="370"/>
      <c r="L80" s="371"/>
      <c r="M80" s="370"/>
    </row>
    <row r="81" spans="3:13" s="158" customFormat="1" x14ac:dyDescent="0.25">
      <c r="C81" s="367"/>
      <c r="D81" s="368"/>
      <c r="E81" s="368"/>
      <c r="F81" s="369"/>
      <c r="G81" s="369"/>
      <c r="H81" s="369"/>
      <c r="I81" s="370"/>
      <c r="J81" s="370"/>
      <c r="K81" s="370"/>
      <c r="L81" s="371"/>
      <c r="M81" s="370"/>
    </row>
    <row r="82" spans="3:13" s="158" customFormat="1" x14ac:dyDescent="0.25">
      <c r="C82" s="367"/>
      <c r="D82" s="368"/>
      <c r="E82" s="368"/>
      <c r="F82" s="369"/>
      <c r="G82" s="369"/>
      <c r="H82" s="369"/>
      <c r="I82" s="370"/>
      <c r="J82" s="370"/>
      <c r="K82" s="370"/>
      <c r="L82" s="371"/>
      <c r="M82" s="370"/>
    </row>
    <row r="83" spans="3:13" s="158" customFormat="1" x14ac:dyDescent="0.25">
      <c r="C83" s="367"/>
      <c r="D83" s="368"/>
      <c r="E83" s="368"/>
      <c r="F83" s="369"/>
      <c r="G83" s="369"/>
      <c r="H83" s="369"/>
      <c r="I83" s="370"/>
      <c r="J83" s="370"/>
      <c r="K83" s="370"/>
      <c r="L83" s="371"/>
      <c r="M83" s="370"/>
    </row>
    <row r="84" spans="3:13" s="158" customFormat="1" x14ac:dyDescent="0.25">
      <c r="C84" s="367"/>
      <c r="D84" s="368"/>
      <c r="E84" s="368"/>
      <c r="F84" s="369"/>
      <c r="G84" s="369"/>
      <c r="H84" s="369"/>
      <c r="I84" s="370"/>
      <c r="J84" s="370"/>
      <c r="K84" s="370"/>
      <c r="L84" s="371"/>
      <c r="M84" s="370"/>
    </row>
    <row r="85" spans="3:13" s="158" customFormat="1" x14ac:dyDescent="0.25">
      <c r="C85" s="367"/>
      <c r="D85" s="368"/>
      <c r="E85" s="368"/>
      <c r="F85" s="369"/>
      <c r="G85" s="369"/>
      <c r="H85" s="369"/>
      <c r="I85" s="370"/>
      <c r="J85" s="370"/>
      <c r="K85" s="370"/>
      <c r="L85" s="371"/>
      <c r="M85" s="370"/>
    </row>
    <row r="86" spans="3:13" s="158" customFormat="1" x14ac:dyDescent="0.25">
      <c r="C86" s="367"/>
      <c r="D86" s="368"/>
      <c r="E86" s="368"/>
      <c r="F86" s="369"/>
      <c r="G86" s="369"/>
      <c r="H86" s="369"/>
      <c r="I86" s="370"/>
      <c r="J86" s="370"/>
      <c r="K86" s="370"/>
      <c r="L86" s="371"/>
      <c r="M86" s="370"/>
    </row>
    <row r="87" spans="3:13" s="158" customFormat="1" x14ac:dyDescent="0.25">
      <c r="C87" s="367"/>
      <c r="D87" s="368"/>
      <c r="E87" s="368"/>
      <c r="F87" s="369"/>
      <c r="G87" s="369"/>
      <c r="H87" s="369"/>
      <c r="I87" s="370"/>
      <c r="J87" s="370"/>
      <c r="K87" s="370"/>
      <c r="L87" s="371"/>
      <c r="M87" s="370"/>
    </row>
    <row r="88" spans="3:13" s="158" customFormat="1" x14ac:dyDescent="0.25">
      <c r="C88" s="367"/>
      <c r="D88" s="368"/>
      <c r="E88" s="368"/>
      <c r="F88" s="369"/>
      <c r="G88" s="369"/>
      <c r="H88" s="369"/>
      <c r="I88" s="370"/>
      <c r="J88" s="370"/>
      <c r="K88" s="370"/>
      <c r="L88" s="371"/>
      <c r="M88" s="370"/>
    </row>
    <row r="89" spans="3:13" s="158" customFormat="1" x14ac:dyDescent="0.25">
      <c r="C89" s="367"/>
      <c r="D89" s="368"/>
      <c r="E89" s="368"/>
      <c r="F89" s="369"/>
      <c r="G89" s="369"/>
      <c r="H89" s="369"/>
      <c r="I89" s="370"/>
      <c r="J89" s="370"/>
      <c r="K89" s="370"/>
      <c r="L89" s="371"/>
      <c r="M89" s="370"/>
    </row>
    <row r="90" spans="3:13" s="158" customFormat="1" x14ac:dyDescent="0.25">
      <c r="C90" s="367"/>
      <c r="D90" s="368"/>
      <c r="E90" s="368"/>
      <c r="F90" s="369"/>
      <c r="G90" s="369"/>
      <c r="H90" s="369"/>
      <c r="I90" s="370"/>
      <c r="J90" s="370"/>
      <c r="K90" s="370"/>
      <c r="L90" s="371"/>
      <c r="M90" s="370"/>
    </row>
  </sheetData>
  <protectedRanges>
    <protectedRange sqref="O35:O37 O41 O39 O17:O21 O23:O27 O29:O33 O43:O52" name="Rozsah4"/>
    <protectedRange sqref="A46:A52 A43:A44" name="Rozsah3"/>
    <protectedRange sqref="D35:E37 D43:E44 D39:E39 D17:E21 D23:E27 D29:E33 D46:E52 L29:M33 L35:M37 L39:M39 L41:M41 L43:M44 L17:M21 L23:M27" name="Rozsah2"/>
    <protectedRange sqref="C35:C37 C43:C44 C39 C17:C21 C23:C27 C29:C33 C46:C52" name="Rozsah1"/>
  </protectedRanges>
  <dataConsolidate/>
  <mergeCells count="29">
    <mergeCell ref="A2:O2"/>
    <mergeCell ref="B8:O8"/>
    <mergeCell ref="B9:O9"/>
    <mergeCell ref="A13:O13"/>
    <mergeCell ref="A67:O67"/>
    <mergeCell ref="A48:E48"/>
    <mergeCell ref="A50:E50"/>
    <mergeCell ref="A45:E45"/>
    <mergeCell ref="A63:O63"/>
    <mergeCell ref="A64:O64"/>
    <mergeCell ref="A53:E53"/>
    <mergeCell ref="A54:E54"/>
    <mergeCell ref="N58:O58"/>
    <mergeCell ref="A68:O68"/>
    <mergeCell ref="A69:O69"/>
    <mergeCell ref="A71:O71"/>
    <mergeCell ref="A6:O6"/>
    <mergeCell ref="A60:I60"/>
    <mergeCell ref="A61:O61"/>
    <mergeCell ref="A62:O62"/>
    <mergeCell ref="A65:O65"/>
    <mergeCell ref="A66:O66"/>
    <mergeCell ref="A51:E51"/>
    <mergeCell ref="A52:E52"/>
    <mergeCell ref="A15:O15"/>
    <mergeCell ref="A46:E46"/>
    <mergeCell ref="A47:E47"/>
    <mergeCell ref="A49:E49"/>
    <mergeCell ref="A55:E55"/>
  </mergeCells>
  <dataValidations xWindow="1061" yWindow="708" count="3">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O41 O35:O37 O39 O17:O21 O23:O27 O29:O3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O43:O44"/>
    <dataValidation allowBlank="1" showInputMessage="1" showErrorMessage="1" prompt="V prípade potreby uveďte ďalšie typy výdavkov" sqref="A46:A52 A43:A44"/>
  </dataValidations>
  <pageMargins left="0.7" right="0.7" top="0.75" bottom="0.75" header="0.3" footer="0.3"/>
  <pageSetup paperSize="9" scale="14" orientation="landscape" horizontalDpi="300" verticalDpi="300" r:id="rId1"/>
  <drawing r:id="rId2"/>
  <legacyDrawing r:id="rId3"/>
  <extLst>
    <ext xmlns:x14="http://schemas.microsoft.com/office/spreadsheetml/2009/9/main" uri="{CCE6A557-97BC-4b89-ADB6-D9C93CAAB3DF}">
      <x14:dataValidations xmlns:xm="http://schemas.microsoft.com/office/excel/2006/main" xWindow="1061" yWindow="708" count="5">
        <x14:dataValidation type="list" allowBlank="1" showInputMessage="1" showErrorMessage="1" prompt="Z roletového menu vyberte príslušný typ opatrenia.">
          <x14:formula1>
            <xm:f>Číselníky!$B$11:$B$17</xm:f>
          </x14:formula1>
          <xm:sqref>J39 J43:J44 J35:J37 J29:J33 J23:J27 J17:J21 J41</xm:sqref>
        </x14:dataValidation>
        <x14:dataValidation type="list" allowBlank="1" showInputMessage="1" showErrorMessage="1" prompt="Z roletového menu vyberte spôsob stanovenia výšky oprávnených výdavkov.">
          <x14:formula1>
            <xm:f>Číselníky!$B$21:$B$22</xm:f>
          </x14:formula1>
          <xm:sqref>I17:I21 I43:I44 I41 I39 I35:I37 I29:I33 I23:I27</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N17:N21 N43:N44 N41 N39 N35:N37 N29:N33 N23:N27</xm:sqref>
        </x14:dataValidation>
        <x14:dataValidation type="list" allowBlank="1" showInputMessage="1" showErrorMessage="1" prompt="Z roletového menu vyberte príslušnú schmu štátnej pomoci.">
          <x14:formula1>
            <xm:f>Číselníky!$B$26:$B$28</xm:f>
          </x14:formula1>
          <xm:sqref>K17:K21 K23:K27 K29:K33 K35:K37 K39 K41 K43:K44</xm:sqref>
        </x14:dataValidation>
        <x14:dataValidation type="list" allowBlank="1" showInputMessage="1" showErrorMessage="1">
          <x14:formula1>
            <xm:f>Číselníky!$B$36:$B$37</xm:f>
          </x14:formula1>
          <xm:sqref>B10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S66"/>
  <sheetViews>
    <sheetView showGridLines="0" view="pageBreakPreview" topLeftCell="A19" zoomScale="85" zoomScaleNormal="100" zoomScaleSheetLayoutView="85" workbookViewId="0">
      <selection activeCell="F26" sqref="F26:J26"/>
    </sheetView>
  </sheetViews>
  <sheetFormatPr defaultColWidth="9.140625"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1" spans="1:19" ht="14.45" x14ac:dyDescent="0.3">
      <c r="A1" s="27"/>
      <c r="B1" s="27"/>
      <c r="C1" s="28"/>
      <c r="D1" s="28"/>
      <c r="E1" s="28"/>
      <c r="F1" s="28"/>
      <c r="G1" s="28"/>
      <c r="H1" s="28"/>
      <c r="I1" s="28"/>
      <c r="J1" s="28"/>
    </row>
    <row r="2" spans="1:19" ht="14.45" x14ac:dyDescent="0.3">
      <c r="A2" s="27"/>
      <c r="B2" s="27"/>
      <c r="C2" s="28"/>
      <c r="D2" s="28"/>
      <c r="E2" s="28"/>
      <c r="F2" s="28"/>
      <c r="G2" s="28"/>
      <c r="H2" s="28"/>
      <c r="I2" s="28"/>
      <c r="J2" s="28"/>
    </row>
    <row r="3" spans="1:19" ht="20.25" x14ac:dyDescent="0.25">
      <c r="A3" s="544" t="s">
        <v>36</v>
      </c>
      <c r="B3" s="544"/>
      <c r="C3" s="544"/>
      <c r="D3" s="544"/>
      <c r="E3" s="544"/>
      <c r="F3" s="544"/>
      <c r="G3" s="544"/>
      <c r="H3" s="544"/>
      <c r="I3" s="544"/>
      <c r="J3" s="544"/>
      <c r="S3" s="1" t="s">
        <v>102</v>
      </c>
    </row>
    <row r="4" spans="1:19" ht="14.45" x14ac:dyDescent="0.3">
      <c r="A4" s="27"/>
      <c r="B4" s="27"/>
      <c r="C4" s="28"/>
      <c r="D4" s="28"/>
      <c r="E4" s="28"/>
      <c r="F4" s="28"/>
      <c r="G4" s="28"/>
      <c r="H4" s="28"/>
      <c r="I4" s="28"/>
      <c r="J4" s="28"/>
    </row>
    <row r="5" spans="1:19" thickBot="1" x14ac:dyDescent="0.35">
      <c r="A5" s="27"/>
      <c r="B5" s="27"/>
      <c r="C5" s="28"/>
      <c r="D5" s="28"/>
      <c r="E5" s="28"/>
      <c r="F5" s="28"/>
      <c r="G5" s="28"/>
      <c r="H5" s="28"/>
      <c r="I5" s="28"/>
      <c r="J5" s="28"/>
    </row>
    <row r="6" spans="1:19" x14ac:dyDescent="0.25">
      <c r="A6" s="545" t="s">
        <v>0</v>
      </c>
      <c r="B6" s="546"/>
      <c r="C6" s="547" t="str">
        <f>IF(KS!B6="","",KS!B6)</f>
        <v/>
      </c>
      <c r="D6" s="548"/>
      <c r="E6" s="548"/>
      <c r="F6" s="548"/>
      <c r="G6" s="548"/>
      <c r="H6" s="548"/>
      <c r="I6" s="548"/>
      <c r="J6" s="549"/>
    </row>
    <row r="7" spans="1:19" ht="15.75" thickBot="1" x14ac:dyDescent="0.3">
      <c r="A7" s="550" t="s">
        <v>1</v>
      </c>
      <c r="B7" s="551"/>
      <c r="C7" s="552" t="str">
        <f>IF(KS!B7="","",KS!B7)</f>
        <v/>
      </c>
      <c r="D7" s="553"/>
      <c r="E7" s="553"/>
      <c r="F7" s="553"/>
      <c r="G7" s="553"/>
      <c r="H7" s="553"/>
      <c r="I7" s="553"/>
      <c r="J7" s="554"/>
    </row>
    <row r="8" spans="1:19" s="11" customFormat="1" ht="13.9" x14ac:dyDescent="0.25"/>
    <row r="9" spans="1:19" ht="15.75" x14ac:dyDescent="0.25">
      <c r="A9" s="527" t="s">
        <v>2</v>
      </c>
      <c r="B9" s="527"/>
      <c r="C9" s="527"/>
      <c r="D9" s="527"/>
      <c r="E9" s="447"/>
      <c r="F9" s="447"/>
      <c r="G9" s="447"/>
      <c r="H9" s="447"/>
      <c r="I9" s="447"/>
      <c r="J9" s="447"/>
    </row>
    <row r="10" spans="1:19" ht="15.75" x14ac:dyDescent="0.25">
      <c r="A10" s="527" t="s">
        <v>6</v>
      </c>
      <c r="B10" s="527"/>
      <c r="C10" s="527"/>
      <c r="D10" s="527"/>
      <c r="E10" s="447"/>
      <c r="F10" s="447"/>
      <c r="G10" s="447"/>
      <c r="H10" s="447"/>
      <c r="I10" s="447"/>
      <c r="J10" s="447"/>
    </row>
    <row r="11" spans="1:19" s="11" customFormat="1" ht="13.9" x14ac:dyDescent="0.25"/>
    <row r="12" spans="1:19" s="11" customFormat="1" ht="13.9" x14ac:dyDescent="0.25"/>
    <row r="13" spans="1:19" s="11" customFormat="1" ht="13.9" x14ac:dyDescent="0.25"/>
    <row r="14" spans="1:19" ht="15.75" x14ac:dyDescent="0.25">
      <c r="A14" s="429" t="s">
        <v>100</v>
      </c>
      <c r="B14" s="429"/>
      <c r="C14" s="429"/>
      <c r="D14" s="429"/>
      <c r="E14" s="429"/>
      <c r="F14" s="429"/>
      <c r="G14" s="429"/>
      <c r="H14" s="429"/>
      <c r="I14" s="429"/>
      <c r="J14" s="429"/>
    </row>
    <row r="15" spans="1:19" ht="14.45" x14ac:dyDescent="0.3">
      <c r="L15" s="1" t="s">
        <v>29</v>
      </c>
    </row>
    <row r="16" spans="1:19" x14ac:dyDescent="0.25">
      <c r="A16" s="440" t="s">
        <v>49</v>
      </c>
      <c r="B16" s="440" t="s">
        <v>17</v>
      </c>
      <c r="C16" s="440"/>
      <c r="D16" s="440"/>
      <c r="E16" s="440"/>
      <c r="F16" s="440" t="s">
        <v>8</v>
      </c>
      <c r="G16" s="440"/>
      <c r="H16" s="441" t="s">
        <v>101</v>
      </c>
      <c r="I16" s="440" t="s">
        <v>32</v>
      </c>
      <c r="J16" s="440" t="s">
        <v>9</v>
      </c>
      <c r="L16" s="1" t="s">
        <v>30</v>
      </c>
    </row>
    <row r="17" spans="1:13" ht="15.75" x14ac:dyDescent="0.25">
      <c r="A17" s="440"/>
      <c r="B17" s="440"/>
      <c r="C17" s="440"/>
      <c r="D17" s="440"/>
      <c r="E17" s="440"/>
      <c r="F17" s="29" t="s">
        <v>10</v>
      </c>
      <c r="G17" s="29" t="s">
        <v>11</v>
      </c>
      <c r="H17" s="442"/>
      <c r="I17" s="440"/>
      <c r="J17" s="440"/>
      <c r="L17" s="1" t="s">
        <v>31</v>
      </c>
    </row>
    <row r="18" spans="1:13" ht="15.6" x14ac:dyDescent="0.3">
      <c r="A18" s="30" t="s">
        <v>13</v>
      </c>
      <c r="B18" s="435"/>
      <c r="C18" s="435"/>
      <c r="D18" s="435"/>
      <c r="E18" s="435"/>
      <c r="F18" s="31"/>
      <c r="G18" s="31"/>
      <c r="H18" s="31"/>
      <c r="I18" s="32"/>
      <c r="J18" s="32"/>
    </row>
    <row r="19" spans="1:13" ht="15.6" x14ac:dyDescent="0.3">
      <c r="A19" s="30" t="s">
        <v>14</v>
      </c>
      <c r="B19" s="435"/>
      <c r="C19" s="435"/>
      <c r="D19" s="435"/>
      <c r="E19" s="435"/>
      <c r="F19" s="31"/>
      <c r="G19" s="31"/>
      <c r="H19" s="31"/>
      <c r="I19" s="32"/>
      <c r="J19" s="32"/>
    </row>
    <row r="20" spans="1:13" ht="15.6" x14ac:dyDescent="0.3">
      <c r="A20" s="30" t="s">
        <v>15</v>
      </c>
      <c r="B20" s="435"/>
      <c r="C20" s="435"/>
      <c r="D20" s="435"/>
      <c r="E20" s="435"/>
      <c r="F20" s="31"/>
      <c r="G20" s="31"/>
      <c r="H20" s="31"/>
      <c r="I20" s="32"/>
      <c r="J20" s="32"/>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29" t="s">
        <v>16</v>
      </c>
      <c r="B24" s="429"/>
      <c r="C24" s="429"/>
      <c r="D24" s="429"/>
      <c r="E24" s="429"/>
      <c r="F24" s="429"/>
      <c r="G24" s="429"/>
      <c r="H24" s="429"/>
      <c r="I24" s="429"/>
      <c r="J24" s="429"/>
      <c r="M24" s="34"/>
    </row>
    <row r="25" spans="1:13" ht="15.6" x14ac:dyDescent="0.3">
      <c r="A25" s="44"/>
      <c r="B25" s="44"/>
      <c r="C25" s="44"/>
      <c r="D25" s="44"/>
      <c r="E25" s="44"/>
      <c r="F25" s="44"/>
      <c r="G25" s="44"/>
      <c r="H25" s="92"/>
      <c r="I25" s="44"/>
      <c r="J25" s="44"/>
      <c r="M25" s="34"/>
    </row>
    <row r="26" spans="1:13" x14ac:dyDescent="0.25">
      <c r="A26" s="531" t="s">
        <v>73</v>
      </c>
      <c r="B26" s="532"/>
      <c r="C26" s="532"/>
      <c r="D26" s="532"/>
      <c r="E26" s="533"/>
      <c r="F26" s="534"/>
      <c r="G26" s="534"/>
      <c r="H26" s="534"/>
      <c r="I26" s="534"/>
      <c r="J26" s="535"/>
    </row>
    <row r="27" spans="1:13" x14ac:dyDescent="0.25">
      <c r="A27" s="537" t="s">
        <v>74</v>
      </c>
      <c r="B27" s="538"/>
      <c r="C27" s="538"/>
      <c r="D27" s="538"/>
      <c r="E27" s="539"/>
      <c r="F27" s="540" t="s">
        <v>115</v>
      </c>
      <c r="G27" s="541"/>
      <c r="H27" s="541"/>
      <c r="I27" s="541"/>
      <c r="J27" s="542"/>
    </row>
    <row r="31" spans="1:13" ht="14.45" x14ac:dyDescent="0.3">
      <c r="F31" s="536"/>
      <c r="G31" s="536"/>
      <c r="H31" s="536"/>
      <c r="I31" s="536"/>
      <c r="J31" s="25"/>
    </row>
    <row r="32" spans="1:13" x14ac:dyDescent="0.25">
      <c r="A32" s="26" t="s">
        <v>42</v>
      </c>
      <c r="B32" s="26"/>
      <c r="C32" s="26"/>
      <c r="D32" s="26"/>
      <c r="E32" s="26"/>
      <c r="F32" s="110"/>
      <c r="G32" s="110"/>
      <c r="H32" s="433" t="s">
        <v>41</v>
      </c>
      <c r="I32" s="433"/>
      <c r="J32" s="433"/>
    </row>
    <row r="33" spans="1:10" ht="14.45" x14ac:dyDescent="0.3">
      <c r="A33" s="26"/>
      <c r="B33" s="26"/>
      <c r="C33" s="26"/>
      <c r="D33" s="26"/>
      <c r="E33" s="26"/>
      <c r="F33" s="110"/>
      <c r="G33" s="110"/>
      <c r="H33" s="119"/>
      <c r="I33" s="119"/>
      <c r="J33" s="119"/>
    </row>
    <row r="34" spans="1:10" ht="14.45" x14ac:dyDescent="0.3">
      <c r="A34" s="26"/>
      <c r="B34" s="26"/>
      <c r="C34" s="26"/>
      <c r="D34" s="26"/>
      <c r="E34" s="26"/>
      <c r="F34" s="110"/>
      <c r="G34" s="110"/>
      <c r="H34" s="119"/>
      <c r="I34" s="119"/>
      <c r="J34" s="119"/>
    </row>
    <row r="35" spans="1:10" ht="14.45" x14ac:dyDescent="0.3">
      <c r="A35" s="26"/>
      <c r="B35" s="26"/>
      <c r="C35" s="26"/>
      <c r="D35" s="26"/>
      <c r="E35" s="26"/>
      <c r="F35" s="110"/>
      <c r="G35" s="110"/>
      <c r="H35" s="119"/>
      <c r="I35" s="119"/>
      <c r="J35" s="119"/>
    </row>
    <row r="36" spans="1:10" ht="14.45" x14ac:dyDescent="0.3">
      <c r="A36" s="35"/>
      <c r="B36" s="35"/>
      <c r="C36" s="35"/>
      <c r="D36" s="35"/>
      <c r="E36" s="35"/>
      <c r="F36" s="35"/>
      <c r="G36" s="35"/>
      <c r="H36" s="35"/>
      <c r="I36" s="35"/>
      <c r="J36" s="35"/>
    </row>
    <row r="37" spans="1:10" ht="14.45" x14ac:dyDescent="0.3">
      <c r="A37" s="529" t="s">
        <v>46</v>
      </c>
      <c r="B37" s="529"/>
      <c r="C37" s="529"/>
      <c r="D37" s="529"/>
      <c r="E37" s="529"/>
      <c r="F37" s="529"/>
      <c r="G37" s="529"/>
      <c r="H37" s="529"/>
      <c r="I37" s="529"/>
      <c r="J37" s="529"/>
    </row>
    <row r="38" spans="1:10" ht="78.75" customHeight="1" x14ac:dyDescent="0.25">
      <c r="A38" s="543" t="s">
        <v>118</v>
      </c>
      <c r="B38" s="543"/>
      <c r="C38" s="543"/>
      <c r="D38" s="543"/>
      <c r="E38" s="543"/>
      <c r="F38" s="543"/>
      <c r="G38" s="543"/>
      <c r="H38" s="543"/>
      <c r="I38" s="543"/>
      <c r="J38" s="543"/>
    </row>
    <row r="39" spans="1:10" ht="131.25" customHeight="1" x14ac:dyDescent="0.25">
      <c r="A39" s="528" t="s">
        <v>54</v>
      </c>
      <c r="B39" s="528"/>
      <c r="C39" s="528"/>
      <c r="D39" s="528"/>
      <c r="E39" s="528"/>
      <c r="F39" s="528"/>
      <c r="G39" s="528"/>
      <c r="H39" s="528"/>
      <c r="I39" s="528"/>
      <c r="J39" s="528"/>
    </row>
    <row r="40" spans="1:10" ht="76.5" customHeight="1" x14ac:dyDescent="0.25">
      <c r="A40" s="529" t="s">
        <v>47</v>
      </c>
      <c r="B40" s="529"/>
      <c r="C40" s="529"/>
      <c r="D40" s="529"/>
      <c r="E40" s="529"/>
      <c r="F40" s="529"/>
      <c r="G40" s="529"/>
      <c r="H40" s="529"/>
      <c r="I40" s="529"/>
      <c r="J40" s="529"/>
    </row>
    <row r="41" spans="1:10" ht="32.25" customHeight="1" x14ac:dyDescent="0.25">
      <c r="A41" s="529" t="s">
        <v>48</v>
      </c>
      <c r="B41" s="529"/>
      <c r="C41" s="529"/>
      <c r="D41" s="529"/>
      <c r="E41" s="529"/>
      <c r="F41" s="529"/>
      <c r="G41" s="529"/>
      <c r="H41" s="529"/>
      <c r="I41" s="529"/>
      <c r="J41" s="529"/>
    </row>
    <row r="42" spans="1:10" ht="21.75" customHeight="1" x14ac:dyDescent="0.3">
      <c r="A42" s="530" t="s">
        <v>37</v>
      </c>
      <c r="B42" s="530"/>
      <c r="C42" s="530"/>
      <c r="D42" s="530"/>
      <c r="E42" s="530"/>
      <c r="F42" s="530"/>
      <c r="G42" s="530"/>
      <c r="H42" s="530"/>
      <c r="I42" s="530"/>
      <c r="J42" s="530"/>
    </row>
    <row r="43" spans="1:10" x14ac:dyDescent="0.25">
      <c r="A43" s="27"/>
      <c r="B43" s="27"/>
      <c r="C43" s="28"/>
      <c r="D43" s="28"/>
      <c r="E43" s="28"/>
      <c r="F43" s="28"/>
      <c r="G43" s="28"/>
      <c r="H43" s="28"/>
      <c r="I43" s="28"/>
      <c r="J43" s="28"/>
    </row>
    <row r="44" spans="1:10" x14ac:dyDescent="0.25">
      <c r="A44" s="526" t="s">
        <v>0</v>
      </c>
      <c r="B44" s="526"/>
      <c r="C44" s="513"/>
      <c r="D44" s="513"/>
      <c r="E44" s="513"/>
      <c r="F44" s="513"/>
      <c r="G44" s="513"/>
      <c r="H44" s="513"/>
      <c r="I44" s="513"/>
      <c r="J44" s="513"/>
    </row>
    <row r="45" spans="1:10" x14ac:dyDescent="0.25">
      <c r="A45" s="526" t="s">
        <v>1</v>
      </c>
      <c r="B45" s="526"/>
      <c r="C45" s="513"/>
      <c r="D45" s="513"/>
      <c r="E45" s="513"/>
      <c r="F45" s="513"/>
      <c r="G45" s="513"/>
      <c r="H45" s="513"/>
      <c r="I45" s="513"/>
      <c r="J45" s="513"/>
    </row>
    <row r="46" spans="1:10" x14ac:dyDescent="0.25">
      <c r="A46" s="6"/>
      <c r="B46" s="6"/>
      <c r="C46" s="6"/>
      <c r="D46" s="6"/>
      <c r="E46" s="6"/>
      <c r="F46" s="6"/>
      <c r="G46" s="6"/>
      <c r="H46" s="6"/>
      <c r="I46" s="6"/>
      <c r="J46" s="6"/>
    </row>
    <row r="47" spans="1:10" x14ac:dyDescent="0.25">
      <c r="A47" s="527" t="s">
        <v>2</v>
      </c>
      <c r="B47" s="527"/>
      <c r="C47" s="527"/>
      <c r="D47" s="527"/>
      <c r="E47" s="513"/>
      <c r="F47" s="513"/>
      <c r="G47" s="513"/>
      <c r="H47" s="513"/>
      <c r="I47" s="513"/>
      <c r="J47" s="513"/>
    </row>
    <row r="48" spans="1:10" x14ac:dyDescent="0.25">
      <c r="A48" s="527" t="s">
        <v>6</v>
      </c>
      <c r="B48" s="527"/>
      <c r="C48" s="527"/>
      <c r="D48" s="527"/>
      <c r="E48" s="513"/>
      <c r="F48" s="513"/>
      <c r="G48" s="513"/>
      <c r="H48" s="513"/>
      <c r="I48" s="513"/>
      <c r="J48" s="513"/>
    </row>
    <row r="50" spans="1:10" ht="15.75" x14ac:dyDescent="0.25">
      <c r="A50" s="429" t="s">
        <v>7</v>
      </c>
      <c r="B50" s="429"/>
      <c r="C50" s="429"/>
      <c r="D50" s="429"/>
      <c r="E50" s="429"/>
      <c r="F50" s="429"/>
      <c r="G50" s="429"/>
      <c r="H50" s="429"/>
      <c r="I50" s="429"/>
      <c r="J50" s="429"/>
    </row>
    <row r="52" spans="1:10" x14ac:dyDescent="0.25">
      <c r="A52" s="523" t="s">
        <v>12</v>
      </c>
      <c r="B52" s="523" t="s">
        <v>17</v>
      </c>
      <c r="C52" s="523"/>
      <c r="D52" s="523"/>
      <c r="E52" s="523"/>
      <c r="F52" s="523" t="s">
        <v>8</v>
      </c>
      <c r="G52" s="523"/>
      <c r="H52" s="524" t="s">
        <v>112</v>
      </c>
      <c r="I52" s="523" t="s">
        <v>32</v>
      </c>
      <c r="J52" s="523" t="s">
        <v>9</v>
      </c>
    </row>
    <row r="53" spans="1:10" ht="29.25" customHeight="1" x14ac:dyDescent="0.25">
      <c r="A53" s="523"/>
      <c r="B53" s="523"/>
      <c r="C53" s="523"/>
      <c r="D53" s="523"/>
      <c r="E53" s="523"/>
      <c r="F53" s="141" t="s">
        <v>10</v>
      </c>
      <c r="G53" s="141" t="s">
        <v>11</v>
      </c>
      <c r="H53" s="525"/>
      <c r="I53" s="523"/>
      <c r="J53" s="523"/>
    </row>
    <row r="54" spans="1:10" x14ac:dyDescent="0.25">
      <c r="A54" s="142" t="s">
        <v>13</v>
      </c>
      <c r="B54" s="513"/>
      <c r="C54" s="513"/>
      <c r="D54" s="513"/>
      <c r="E54" s="513"/>
      <c r="F54" s="146"/>
      <c r="G54" s="146"/>
      <c r="H54" s="146"/>
      <c r="I54" s="143"/>
      <c r="J54" s="146"/>
    </row>
    <row r="55" spans="1:10" x14ac:dyDescent="0.25">
      <c r="A55" s="142" t="s">
        <v>14</v>
      </c>
      <c r="B55" s="513"/>
      <c r="C55" s="513"/>
      <c r="D55" s="513"/>
      <c r="E55" s="513"/>
      <c r="F55" s="146"/>
      <c r="G55" s="146"/>
      <c r="H55" s="146"/>
      <c r="I55" s="143"/>
      <c r="J55" s="146"/>
    </row>
    <row r="56" spans="1:10" x14ac:dyDescent="0.25">
      <c r="A56" s="142" t="s">
        <v>15</v>
      </c>
      <c r="B56" s="513"/>
      <c r="C56" s="513"/>
      <c r="D56" s="513"/>
      <c r="E56" s="513"/>
      <c r="F56" s="146"/>
      <c r="G56" s="146"/>
      <c r="H56" s="146"/>
      <c r="I56" s="143"/>
      <c r="J56" s="146"/>
    </row>
    <row r="57" spans="1:10" s="11" customFormat="1" ht="14.25" x14ac:dyDescent="0.2">
      <c r="A57" s="149"/>
    </row>
    <row r="58" spans="1:10" s="11" customFormat="1" ht="14.25" x14ac:dyDescent="0.2"/>
    <row r="59" spans="1:10" ht="15.75" x14ac:dyDescent="0.25">
      <c r="A59" s="429" t="s">
        <v>16</v>
      </c>
      <c r="B59" s="429"/>
      <c r="C59" s="429"/>
      <c r="D59" s="429"/>
      <c r="E59" s="429"/>
      <c r="F59" s="429"/>
      <c r="G59" s="429"/>
      <c r="H59" s="429"/>
      <c r="I59" s="429"/>
      <c r="J59" s="429"/>
    </row>
    <row r="60" spans="1:10" s="6" customFormat="1" x14ac:dyDescent="0.25">
      <c r="A60" s="514" t="s">
        <v>73</v>
      </c>
      <c r="B60" s="514"/>
      <c r="C60" s="515"/>
      <c r="D60" s="515"/>
      <c r="E60" s="515"/>
      <c r="F60" s="147"/>
      <c r="G60" s="147"/>
      <c r="H60" s="147"/>
      <c r="I60" s="147"/>
      <c r="J60" s="148"/>
    </row>
    <row r="61" spans="1:10" s="6" customFormat="1" x14ac:dyDescent="0.25">
      <c r="A61" s="516" t="s">
        <v>74</v>
      </c>
      <c r="B61" s="517"/>
      <c r="C61" s="518"/>
      <c r="D61" s="518"/>
      <c r="E61" s="519"/>
      <c r="F61" s="520" t="s">
        <v>115</v>
      </c>
      <c r="G61" s="521"/>
      <c r="H61" s="521"/>
      <c r="I61" s="521"/>
      <c r="J61" s="522"/>
    </row>
    <row r="62" spans="1:10" s="11" customFormat="1" ht="14.25" x14ac:dyDescent="0.2"/>
    <row r="63" spans="1:10" s="11" customFormat="1" ht="14.25" x14ac:dyDescent="0.2"/>
    <row r="64" spans="1:10" s="11" customFormat="1" ht="14.25" x14ac:dyDescent="0.2"/>
    <row r="65" spans="1:10" s="11" customFormat="1" ht="14.25" x14ac:dyDescent="0.2">
      <c r="F65" s="512"/>
      <c r="G65" s="512"/>
      <c r="H65" s="512"/>
      <c r="I65" s="512"/>
      <c r="J65" s="110"/>
    </row>
    <row r="66" spans="1:10" x14ac:dyDescent="0.25">
      <c r="A66" s="26" t="s">
        <v>42</v>
      </c>
      <c r="B66" s="26"/>
      <c r="C66" s="26"/>
      <c r="D66" s="26"/>
      <c r="E66" s="26"/>
      <c r="F66" s="433" t="s">
        <v>41</v>
      </c>
      <c r="G66" s="433"/>
      <c r="H66" s="433"/>
      <c r="I66" s="433"/>
      <c r="J66" s="433"/>
    </row>
  </sheetData>
  <mergeCells count="56">
    <mergeCell ref="A38:J38"/>
    <mergeCell ref="A3:J3"/>
    <mergeCell ref="A6:B6"/>
    <mergeCell ref="C6:J6"/>
    <mergeCell ref="A7:B7"/>
    <mergeCell ref="C7:J7"/>
    <mergeCell ref="A9:D9"/>
    <mergeCell ref="E9:J9"/>
    <mergeCell ref="A10:D10"/>
    <mergeCell ref="E10:J10"/>
    <mergeCell ref="A14:J14"/>
    <mergeCell ref="A16:A17"/>
    <mergeCell ref="B16:E17"/>
    <mergeCell ref="F16:G16"/>
    <mergeCell ref="I16:I17"/>
    <mergeCell ref="J16:J17"/>
    <mergeCell ref="H16:H17"/>
    <mergeCell ref="B18:E18"/>
    <mergeCell ref="B19:E19"/>
    <mergeCell ref="B20:E20"/>
    <mergeCell ref="A24:J24"/>
    <mergeCell ref="A26:E26"/>
    <mergeCell ref="F26:J26"/>
    <mergeCell ref="F31:I31"/>
    <mergeCell ref="A37:J37"/>
    <mergeCell ref="A27:E27"/>
    <mergeCell ref="F27:J27"/>
    <mergeCell ref="H32:J32"/>
    <mergeCell ref="A39:J39"/>
    <mergeCell ref="A40:J40"/>
    <mergeCell ref="A41:J41"/>
    <mergeCell ref="A42:J42"/>
    <mergeCell ref="A44:B44"/>
    <mergeCell ref="C44:J44"/>
    <mergeCell ref="A45:B45"/>
    <mergeCell ref="C45:J45"/>
    <mergeCell ref="A47:D47"/>
    <mergeCell ref="E47:J47"/>
    <mergeCell ref="A48:D48"/>
    <mergeCell ref="E48:J48"/>
    <mergeCell ref="A50:J50"/>
    <mergeCell ref="A52:A53"/>
    <mergeCell ref="B52:E53"/>
    <mergeCell ref="F52:G52"/>
    <mergeCell ref="I52:I53"/>
    <mergeCell ref="J52:J53"/>
    <mergeCell ref="H52:H53"/>
    <mergeCell ref="F65:I65"/>
    <mergeCell ref="F66:J66"/>
    <mergeCell ref="B54:E54"/>
    <mergeCell ref="B55:E55"/>
    <mergeCell ref="B56:E56"/>
    <mergeCell ref="A59:J59"/>
    <mergeCell ref="A60:E60"/>
    <mergeCell ref="A61:E61"/>
    <mergeCell ref="F61:J61"/>
  </mergeCells>
  <conditionalFormatting sqref="C6:C7">
    <cfRule type="containsBlanks" dxfId="6" priority="2">
      <formula>LEN(TRIM(C6))=0</formula>
    </cfRule>
  </conditionalFormatting>
  <dataValidations count="2">
    <dataValidation type="list" allowBlank="1" showInputMessage="1" showErrorMessage="1" prompt="Z roletového menu vyberte príslušný spôsob vykonania prieskumu trhu. V prípade výberu možnosti &quot;iný spôsob&quot; špecifickujte tento v poli &quot;Poznámka&quot;" sqref="I18:I20 I54:I56">
      <formula1>$L$21:$L$23</formula1>
    </dataValidation>
    <dataValidation type="list" allowBlank="1" showInputMessage="1" showErrorMessage="1" prompt="Z roletového menu vyberte príslušný druh zákazky" sqref="E10:J10 E48:J48">
      <formula1>$L$15:$L$17</formula1>
    </dataValidation>
  </dataValidations>
  <printOptions horizontalCentered="1"/>
  <pageMargins left="0.70866141732283472" right="0.70866141732283472" top="1.7322834645669292" bottom="0.74803149606299213" header="0.70866141732283472" footer="0.31496062992125984"/>
  <pageSetup paperSize="9" scale="68" orientation="portrait" r:id="rId1"/>
  <headerFooter>
    <oddHeader>&amp;LPríloha ŽoNFP č. 13 - Podporná dokumentácia k oprávnenosti výdavkov a výpočtu výšky NFP - prieskum trhu - KFS
&amp;G&amp;C
&amp;G&amp;R
&amp;G</oddHeader>
    <oddFooter>&amp;R&amp;P/&amp;N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Q155"/>
  <sheetViews>
    <sheetView view="pageBreakPreview" topLeftCell="A22" zoomScale="85" zoomScaleNormal="100" zoomScaleSheetLayoutView="85" workbookViewId="0">
      <selection activeCell="H44" sqref="H44"/>
    </sheetView>
  </sheetViews>
  <sheetFormatPr defaultColWidth="9.140625"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96" customWidth="1"/>
    <col min="8" max="8" width="65.5703125" style="1" customWidth="1"/>
    <col min="9" max="9" width="63.7109375" style="1" customWidth="1"/>
    <col min="10" max="10" width="26.140625" style="14" customWidth="1"/>
    <col min="11" max="17" width="26.140625" style="1" customWidth="1"/>
    <col min="18" max="31" width="9.140625" style="1" customWidth="1"/>
    <col min="32" max="16384" width="9.140625" style="1"/>
  </cols>
  <sheetData>
    <row r="1" spans="1:13" ht="14.45" x14ac:dyDescent="0.3">
      <c r="A1" s="14"/>
      <c r="B1" s="14"/>
      <c r="C1" s="15"/>
      <c r="D1" s="16"/>
      <c r="E1" s="16"/>
      <c r="F1" s="95"/>
      <c r="G1" s="95"/>
      <c r="H1" s="14"/>
      <c r="I1" s="14"/>
    </row>
    <row r="2" spans="1:13" ht="14.45" x14ac:dyDescent="0.3">
      <c r="I2" s="14"/>
    </row>
    <row r="3" spans="1:13" ht="24" customHeight="1" x14ac:dyDescent="0.25">
      <c r="A3" s="473" t="s">
        <v>68</v>
      </c>
      <c r="B3" s="473"/>
      <c r="C3" s="473"/>
      <c r="D3" s="473"/>
      <c r="E3" s="473"/>
      <c r="F3" s="473"/>
      <c r="G3" s="473"/>
      <c r="H3" s="473"/>
      <c r="I3" s="473"/>
    </row>
    <row r="4" spans="1:13" ht="21.6" thickBot="1" x14ac:dyDescent="0.45">
      <c r="A4" s="57"/>
      <c r="B4" s="57"/>
      <c r="C4" s="57"/>
      <c r="D4" s="57"/>
      <c r="E4" s="57"/>
      <c r="F4" s="97"/>
      <c r="G4" s="97"/>
      <c r="H4" s="57"/>
      <c r="I4" s="14"/>
    </row>
    <row r="5" spans="1:13" x14ac:dyDescent="0.25">
      <c r="A5" s="120" t="s">
        <v>0</v>
      </c>
      <c r="B5" s="576" t="str">
        <f>IF(KS!B6="","",KS!B6)</f>
        <v/>
      </c>
      <c r="C5" s="577"/>
      <c r="D5" s="577"/>
      <c r="E5" s="577"/>
      <c r="F5" s="577"/>
      <c r="G5" s="577"/>
      <c r="H5" s="577"/>
      <c r="I5" s="578"/>
    </row>
    <row r="6" spans="1:13" x14ac:dyDescent="0.25">
      <c r="A6" s="121" t="s">
        <v>1</v>
      </c>
      <c r="B6" s="579" t="str">
        <f>IF(KS!B7="","",KS!B7)</f>
        <v/>
      </c>
      <c r="C6" s="580"/>
      <c r="D6" s="580"/>
      <c r="E6" s="580"/>
      <c r="F6" s="580"/>
      <c r="G6" s="580"/>
      <c r="H6" s="580"/>
      <c r="I6" s="581"/>
    </row>
    <row r="7" spans="1:13" ht="15.75" thickBot="1" x14ac:dyDescent="0.3">
      <c r="A7" s="122" t="s">
        <v>62</v>
      </c>
      <c r="B7" s="592" t="str">
        <f>IF(KS!B8="","",KS!B8)</f>
        <v>Schéma štátnej pomoci na ochranu životného prostredia v oblasti znižovania znečisťovania ovzdušia a zlepšenia jeho kvality pre programové obdobie 2014-2020 (notifikovaná schéma štátnej pomoci)</v>
      </c>
      <c r="C7" s="593"/>
      <c r="D7" s="593"/>
      <c r="E7" s="593"/>
      <c r="F7" s="593"/>
      <c r="G7" s="593"/>
      <c r="H7" s="593"/>
      <c r="I7" s="594"/>
    </row>
    <row r="8" spans="1:13" ht="24" customHeight="1" x14ac:dyDescent="0.3">
      <c r="A8" s="65"/>
      <c r="B8" s="66"/>
      <c r="C8" s="66"/>
      <c r="D8" s="66"/>
      <c r="E8" s="66"/>
      <c r="F8" s="98"/>
      <c r="G8" s="98"/>
      <c r="H8" s="66"/>
      <c r="I8" s="56"/>
    </row>
    <row r="9" spans="1:13" ht="24" customHeight="1" thickBot="1" x14ac:dyDescent="0.3">
      <c r="A9" s="79" t="s">
        <v>58</v>
      </c>
      <c r="B9" s="78"/>
      <c r="C9" s="78"/>
      <c r="D9" s="78"/>
      <c r="E9" s="78"/>
      <c r="F9" s="99"/>
      <c r="G9" s="99"/>
      <c r="H9" s="78"/>
      <c r="I9" s="66"/>
    </row>
    <row r="10" spans="1:13" ht="24" customHeight="1" thickBot="1" x14ac:dyDescent="0.3">
      <c r="A10" s="566" t="s">
        <v>106</v>
      </c>
      <c r="B10" s="567"/>
      <c r="C10" s="567"/>
      <c r="D10" s="567"/>
      <c r="E10" s="567"/>
      <c r="F10" s="567"/>
      <c r="G10" s="568"/>
      <c r="H10" s="67"/>
      <c r="I10" s="67"/>
    </row>
    <row r="11" spans="1:13" ht="38.25" x14ac:dyDescent="0.25">
      <c r="A11" s="128" t="s">
        <v>2</v>
      </c>
      <c r="B11" s="129" t="s">
        <v>5</v>
      </c>
      <c r="C11" s="129" t="s">
        <v>3</v>
      </c>
      <c r="D11" s="129" t="s">
        <v>4</v>
      </c>
      <c r="E11" s="129" t="s">
        <v>28</v>
      </c>
      <c r="F11" s="129" t="s">
        <v>25</v>
      </c>
      <c r="G11" s="130" t="s">
        <v>105</v>
      </c>
      <c r="H11" s="126" t="s">
        <v>33</v>
      </c>
      <c r="I11" s="113" t="s">
        <v>34</v>
      </c>
    </row>
    <row r="12" spans="1:13" ht="28.5" x14ac:dyDescent="0.25">
      <c r="A12" s="131" t="s">
        <v>92</v>
      </c>
      <c r="B12" s="112" t="s">
        <v>18</v>
      </c>
      <c r="C12" s="40"/>
      <c r="D12" s="4">
        <v>1</v>
      </c>
      <c r="E12" s="83">
        <v>100</v>
      </c>
      <c r="F12" s="85">
        <f>D12*E12</f>
        <v>100</v>
      </c>
      <c r="G12" s="132">
        <f>ROUND(F12*20/100+F12,2)</f>
        <v>120</v>
      </c>
      <c r="H12" s="127" t="s">
        <v>160</v>
      </c>
      <c r="I12" s="52"/>
      <c r="J12" s="24"/>
      <c r="L12" s="6"/>
      <c r="M12" s="6"/>
    </row>
    <row r="13" spans="1:13" ht="30" x14ac:dyDescent="0.25">
      <c r="A13" s="131" t="s">
        <v>93</v>
      </c>
      <c r="B13" s="112" t="s">
        <v>18</v>
      </c>
      <c r="C13" s="40"/>
      <c r="D13" s="4">
        <v>1</v>
      </c>
      <c r="E13" s="83">
        <v>100</v>
      </c>
      <c r="F13" s="85">
        <f t="shared" ref="F13:F21" si="0">D13*E13</f>
        <v>100</v>
      </c>
      <c r="G13" s="132">
        <f t="shared" ref="G13:G21" si="1">ROUND(F13*20/100+F13,2)</f>
        <v>120</v>
      </c>
      <c r="H13" s="127"/>
      <c r="I13" s="52" t="s">
        <v>98</v>
      </c>
      <c r="J13" s="24"/>
      <c r="L13" s="6"/>
      <c r="M13" s="6"/>
    </row>
    <row r="14" spans="1:13" x14ac:dyDescent="0.25">
      <c r="A14" s="131" t="s">
        <v>94</v>
      </c>
      <c r="B14" s="112" t="s">
        <v>18</v>
      </c>
      <c r="C14" s="40"/>
      <c r="D14" s="4"/>
      <c r="E14" s="83"/>
      <c r="F14" s="85">
        <f t="shared" si="0"/>
        <v>0</v>
      </c>
      <c r="G14" s="132">
        <f t="shared" si="1"/>
        <v>0</v>
      </c>
      <c r="H14" s="127"/>
      <c r="I14" s="52"/>
      <c r="J14" s="24"/>
      <c r="L14" s="6"/>
      <c r="M14" s="6"/>
    </row>
    <row r="15" spans="1:13" ht="42.75" x14ac:dyDescent="0.25">
      <c r="A15" s="131" t="s">
        <v>95</v>
      </c>
      <c r="B15" s="112" t="s">
        <v>43</v>
      </c>
      <c r="C15" s="40"/>
      <c r="D15" s="4">
        <v>1</v>
      </c>
      <c r="E15" s="83">
        <v>100</v>
      </c>
      <c r="F15" s="85">
        <f t="shared" si="0"/>
        <v>100</v>
      </c>
      <c r="G15" s="132">
        <f t="shared" si="1"/>
        <v>120</v>
      </c>
      <c r="H15" s="127"/>
      <c r="I15" s="52" t="s">
        <v>98</v>
      </c>
      <c r="J15" s="24"/>
      <c r="L15" s="6"/>
      <c r="M15" s="6"/>
    </row>
    <row r="16" spans="1:13" x14ac:dyDescent="0.25">
      <c r="A16" s="131" t="s">
        <v>96</v>
      </c>
      <c r="B16" s="112" t="s">
        <v>76</v>
      </c>
      <c r="C16" s="40"/>
      <c r="D16" s="4"/>
      <c r="E16" s="83"/>
      <c r="F16" s="85">
        <f t="shared" si="0"/>
        <v>0</v>
      </c>
      <c r="G16" s="132">
        <f t="shared" si="1"/>
        <v>0</v>
      </c>
      <c r="H16" s="127"/>
      <c r="I16" s="52"/>
      <c r="J16" s="24"/>
      <c r="L16" s="6"/>
      <c r="M16" s="6"/>
    </row>
    <row r="17" spans="1:13" x14ac:dyDescent="0.25">
      <c r="A17" s="7" t="s">
        <v>97</v>
      </c>
      <c r="B17" s="8"/>
      <c r="C17" s="41"/>
      <c r="D17" s="4"/>
      <c r="E17" s="83"/>
      <c r="F17" s="85">
        <f t="shared" si="0"/>
        <v>0</v>
      </c>
      <c r="G17" s="132">
        <f t="shared" si="1"/>
        <v>0</v>
      </c>
      <c r="H17" s="127"/>
      <c r="I17" s="52"/>
      <c r="J17" s="24"/>
      <c r="L17" s="6"/>
      <c r="M17" s="6"/>
    </row>
    <row r="18" spans="1:13" x14ac:dyDescent="0.25">
      <c r="A18" s="7" t="s">
        <v>97</v>
      </c>
      <c r="B18" s="8"/>
      <c r="C18" s="61"/>
      <c r="D18" s="62"/>
      <c r="E18" s="84"/>
      <c r="F18" s="85">
        <f t="shared" si="0"/>
        <v>0</v>
      </c>
      <c r="G18" s="132">
        <f t="shared" si="1"/>
        <v>0</v>
      </c>
      <c r="H18" s="127"/>
      <c r="I18" s="52"/>
      <c r="J18" s="24"/>
      <c r="L18" s="6"/>
      <c r="M18" s="6"/>
    </row>
    <row r="19" spans="1:13" x14ac:dyDescent="0.25">
      <c r="A19" s="7" t="s">
        <v>97</v>
      </c>
      <c r="B19" s="8"/>
      <c r="C19" s="61"/>
      <c r="D19" s="62"/>
      <c r="E19" s="84"/>
      <c r="F19" s="85">
        <f t="shared" si="0"/>
        <v>0</v>
      </c>
      <c r="G19" s="132">
        <f t="shared" si="1"/>
        <v>0</v>
      </c>
      <c r="H19" s="127"/>
      <c r="I19" s="52"/>
      <c r="J19" s="24"/>
      <c r="L19" s="6"/>
      <c r="M19" s="6"/>
    </row>
    <row r="20" spans="1:13" x14ac:dyDescent="0.25">
      <c r="A20" s="7" t="s">
        <v>97</v>
      </c>
      <c r="B20" s="8"/>
      <c r="C20" s="61"/>
      <c r="D20" s="62"/>
      <c r="E20" s="84"/>
      <c r="F20" s="85">
        <f t="shared" si="0"/>
        <v>0</v>
      </c>
      <c r="G20" s="132">
        <f t="shared" si="1"/>
        <v>0</v>
      </c>
      <c r="H20" s="127"/>
      <c r="I20" s="52"/>
      <c r="J20" s="24"/>
      <c r="L20" s="6"/>
      <c r="M20" s="6"/>
    </row>
    <row r="21" spans="1:13" ht="15.75" thickBot="1" x14ac:dyDescent="0.3">
      <c r="A21" s="133" t="s">
        <v>97</v>
      </c>
      <c r="B21" s="134"/>
      <c r="C21" s="61"/>
      <c r="D21" s="62"/>
      <c r="E21" s="84"/>
      <c r="F21" s="135">
        <f t="shared" si="0"/>
        <v>0</v>
      </c>
      <c r="G21" s="137">
        <f t="shared" si="1"/>
        <v>0</v>
      </c>
      <c r="H21" s="127"/>
      <c r="I21" s="52"/>
      <c r="J21" s="24"/>
      <c r="L21" s="6"/>
      <c r="M21" s="6"/>
    </row>
    <row r="22" spans="1:13" ht="15.75" thickBot="1" x14ac:dyDescent="0.3">
      <c r="A22" s="582" t="s">
        <v>27</v>
      </c>
      <c r="B22" s="583"/>
      <c r="C22" s="583"/>
      <c r="D22" s="583"/>
      <c r="E22" s="584"/>
      <c r="F22" s="136">
        <f>SUM(F12:F21)</f>
        <v>300</v>
      </c>
      <c r="G22" s="136">
        <f>SUM(G12:G21)</f>
        <v>360</v>
      </c>
      <c r="H22" s="50"/>
      <c r="I22" s="51"/>
      <c r="J22" s="24"/>
      <c r="L22" s="6"/>
      <c r="M22" s="6"/>
    </row>
    <row r="23" spans="1:13" s="71" customFormat="1" thickBot="1" x14ac:dyDescent="0.35">
      <c r="A23" s="123"/>
      <c r="B23" s="123"/>
      <c r="C23" s="123"/>
      <c r="D23" s="123"/>
      <c r="E23" s="123"/>
      <c r="F23" s="100"/>
      <c r="G23" s="100"/>
      <c r="H23" s="69"/>
      <c r="I23" s="33"/>
      <c r="J23" s="124"/>
      <c r="L23" s="125"/>
      <c r="M23" s="125"/>
    </row>
    <row r="24" spans="1:13" ht="24" customHeight="1" thickBot="1" x14ac:dyDescent="0.3">
      <c r="A24" s="563" t="s">
        <v>107</v>
      </c>
      <c r="B24" s="564"/>
      <c r="C24" s="564"/>
      <c r="D24" s="564"/>
      <c r="E24" s="564"/>
      <c r="F24" s="564"/>
      <c r="G24" s="565"/>
      <c r="H24" s="59"/>
      <c r="I24" s="59"/>
      <c r="J24" s="24"/>
      <c r="L24" s="6"/>
      <c r="M24" s="6"/>
    </row>
    <row r="25" spans="1:13" ht="38.25" x14ac:dyDescent="0.25">
      <c r="A25" s="47" t="s">
        <v>2</v>
      </c>
      <c r="B25" s="47" t="s">
        <v>5</v>
      </c>
      <c r="C25" s="47" t="s">
        <v>3</v>
      </c>
      <c r="D25" s="47" t="s">
        <v>4</v>
      </c>
      <c r="E25" s="47" t="s">
        <v>28</v>
      </c>
      <c r="F25" s="47" t="s">
        <v>25</v>
      </c>
      <c r="G25" s="47" t="s">
        <v>105</v>
      </c>
      <c r="H25" s="113" t="s">
        <v>33</v>
      </c>
      <c r="I25" s="113" t="s">
        <v>34</v>
      </c>
      <c r="J25" s="24"/>
      <c r="L25" s="6"/>
      <c r="M25" s="6"/>
    </row>
    <row r="26" spans="1:13" ht="28.5" x14ac:dyDescent="0.25">
      <c r="A26" s="111" t="s">
        <v>92</v>
      </c>
      <c r="B26" s="112" t="s">
        <v>18</v>
      </c>
      <c r="C26" s="40"/>
      <c r="D26" s="4"/>
      <c r="E26" s="83"/>
      <c r="F26" s="85">
        <f t="shared" ref="F26:F35" si="2">D26*E26</f>
        <v>0</v>
      </c>
      <c r="G26" s="85">
        <f t="shared" ref="G26:G35" si="3">ROUND(F26*20/100+F26,2)</f>
        <v>0</v>
      </c>
      <c r="H26" s="5"/>
      <c r="I26" s="52"/>
      <c r="J26" s="24"/>
      <c r="L26" s="6"/>
      <c r="M26" s="6"/>
    </row>
    <row r="27" spans="1:13" ht="30" x14ac:dyDescent="0.25">
      <c r="A27" s="111" t="s">
        <v>93</v>
      </c>
      <c r="B27" s="112" t="s">
        <v>18</v>
      </c>
      <c r="C27" s="40"/>
      <c r="D27" s="4"/>
      <c r="E27" s="83"/>
      <c r="F27" s="85">
        <f t="shared" si="2"/>
        <v>0</v>
      </c>
      <c r="G27" s="85">
        <f t="shared" si="3"/>
        <v>0</v>
      </c>
      <c r="H27" s="5"/>
      <c r="I27" s="52" t="s">
        <v>98</v>
      </c>
      <c r="J27" s="24"/>
      <c r="L27" s="6"/>
      <c r="M27" s="6"/>
    </row>
    <row r="28" spans="1:13" x14ac:dyDescent="0.25">
      <c r="A28" s="111" t="s">
        <v>94</v>
      </c>
      <c r="B28" s="112" t="s">
        <v>18</v>
      </c>
      <c r="C28" s="40"/>
      <c r="D28" s="4"/>
      <c r="E28" s="83"/>
      <c r="F28" s="85">
        <f t="shared" si="2"/>
        <v>0</v>
      </c>
      <c r="G28" s="85">
        <f t="shared" si="3"/>
        <v>0</v>
      </c>
      <c r="H28" s="5"/>
      <c r="I28" s="52"/>
      <c r="J28" s="24"/>
      <c r="L28" s="6"/>
      <c r="M28" s="6"/>
    </row>
    <row r="29" spans="1:13" ht="42.75" x14ac:dyDescent="0.25">
      <c r="A29" s="111" t="s">
        <v>95</v>
      </c>
      <c r="B29" s="112" t="s">
        <v>43</v>
      </c>
      <c r="C29" s="40"/>
      <c r="D29" s="4"/>
      <c r="E29" s="83"/>
      <c r="F29" s="85">
        <f t="shared" si="2"/>
        <v>0</v>
      </c>
      <c r="G29" s="85">
        <f t="shared" si="3"/>
        <v>0</v>
      </c>
      <c r="H29" s="5"/>
      <c r="I29" s="52" t="s">
        <v>98</v>
      </c>
      <c r="J29" s="24"/>
      <c r="L29" s="6"/>
      <c r="M29" s="6"/>
    </row>
    <row r="30" spans="1:13" x14ac:dyDescent="0.25">
      <c r="A30" s="111" t="s">
        <v>96</v>
      </c>
      <c r="B30" s="112" t="s">
        <v>76</v>
      </c>
      <c r="C30" s="40"/>
      <c r="D30" s="4"/>
      <c r="E30" s="83"/>
      <c r="F30" s="85">
        <f t="shared" si="2"/>
        <v>0</v>
      </c>
      <c r="G30" s="85">
        <f t="shared" si="3"/>
        <v>0</v>
      </c>
      <c r="H30" s="5"/>
      <c r="I30" s="52"/>
      <c r="J30" s="24"/>
      <c r="L30" s="6"/>
      <c r="M30" s="6"/>
    </row>
    <row r="31" spans="1:13" x14ac:dyDescent="0.25">
      <c r="A31" s="58" t="s">
        <v>97</v>
      </c>
      <c r="B31" s="8"/>
      <c r="C31" s="41"/>
      <c r="D31" s="4"/>
      <c r="E31" s="83"/>
      <c r="F31" s="85">
        <f t="shared" si="2"/>
        <v>0</v>
      </c>
      <c r="G31" s="85">
        <f t="shared" si="3"/>
        <v>0</v>
      </c>
      <c r="H31" s="5"/>
      <c r="I31" s="52"/>
      <c r="J31" s="24"/>
      <c r="L31" s="6"/>
      <c r="M31" s="6"/>
    </row>
    <row r="32" spans="1:13" x14ac:dyDescent="0.25">
      <c r="A32" s="58" t="s">
        <v>97</v>
      </c>
      <c r="B32" s="8"/>
      <c r="C32" s="61"/>
      <c r="D32" s="62"/>
      <c r="E32" s="84"/>
      <c r="F32" s="85">
        <f t="shared" si="2"/>
        <v>0</v>
      </c>
      <c r="G32" s="85">
        <f t="shared" si="3"/>
        <v>0</v>
      </c>
      <c r="H32" s="5"/>
      <c r="I32" s="52"/>
      <c r="J32" s="24"/>
      <c r="L32" s="6"/>
      <c r="M32" s="6"/>
    </row>
    <row r="33" spans="1:13" x14ac:dyDescent="0.25">
      <c r="A33" s="58" t="s">
        <v>97</v>
      </c>
      <c r="B33" s="8"/>
      <c r="C33" s="61"/>
      <c r="D33" s="62"/>
      <c r="E33" s="84"/>
      <c r="F33" s="85">
        <f t="shared" si="2"/>
        <v>0</v>
      </c>
      <c r="G33" s="85">
        <f t="shared" si="3"/>
        <v>0</v>
      </c>
      <c r="H33" s="5"/>
      <c r="I33" s="52"/>
      <c r="J33" s="24"/>
      <c r="L33" s="6"/>
      <c r="M33" s="6"/>
    </row>
    <row r="34" spans="1:13" x14ac:dyDescent="0.25">
      <c r="A34" s="58" t="s">
        <v>97</v>
      </c>
      <c r="B34" s="8"/>
      <c r="C34" s="61"/>
      <c r="D34" s="62"/>
      <c r="E34" s="84"/>
      <c r="F34" s="85">
        <f t="shared" si="2"/>
        <v>0</v>
      </c>
      <c r="G34" s="85">
        <f t="shared" si="3"/>
        <v>0</v>
      </c>
      <c r="H34" s="5"/>
      <c r="I34" s="52"/>
      <c r="J34" s="24"/>
      <c r="L34" s="6"/>
      <c r="M34" s="6"/>
    </row>
    <row r="35" spans="1:13" x14ac:dyDescent="0.25">
      <c r="A35" s="58" t="s">
        <v>97</v>
      </c>
      <c r="B35" s="8"/>
      <c r="C35" s="61"/>
      <c r="D35" s="62"/>
      <c r="E35" s="84"/>
      <c r="F35" s="85">
        <f t="shared" si="2"/>
        <v>0</v>
      </c>
      <c r="G35" s="85">
        <f t="shared" si="3"/>
        <v>0</v>
      </c>
      <c r="H35" s="5"/>
      <c r="I35" s="52"/>
      <c r="J35" s="24"/>
      <c r="L35" s="6"/>
      <c r="M35" s="6"/>
    </row>
    <row r="36" spans="1:13" ht="15.75" thickBot="1" x14ac:dyDescent="0.3">
      <c r="A36" s="562" t="s">
        <v>27</v>
      </c>
      <c r="B36" s="562"/>
      <c r="C36" s="562"/>
      <c r="D36" s="562"/>
      <c r="E36" s="562"/>
      <c r="F36" s="81">
        <f>SUM(F26:F35)</f>
        <v>0</v>
      </c>
      <c r="G36" s="81">
        <f>SUM(G26:G35)</f>
        <v>0</v>
      </c>
      <c r="H36" s="50"/>
      <c r="I36" s="51"/>
      <c r="J36" s="24"/>
      <c r="L36" s="6"/>
      <c r="M36" s="6"/>
    </row>
    <row r="37" spans="1:13" ht="16.5" customHeight="1" thickBot="1" x14ac:dyDescent="0.3">
      <c r="A37" s="569" t="s">
        <v>85</v>
      </c>
      <c r="B37" s="570"/>
      <c r="C37" s="570"/>
      <c r="D37" s="570"/>
      <c r="E37" s="571"/>
      <c r="F37" s="82">
        <f>F22+F36</f>
        <v>300</v>
      </c>
      <c r="G37" s="82">
        <f>G22+G36</f>
        <v>360</v>
      </c>
      <c r="H37" s="50"/>
      <c r="J37" s="24"/>
      <c r="L37" s="6"/>
      <c r="M37" s="6"/>
    </row>
    <row r="38" spans="1:13" ht="24" customHeight="1" x14ac:dyDescent="0.25">
      <c r="A38" s="68"/>
      <c r="B38" s="68"/>
      <c r="C38" s="68"/>
      <c r="D38" s="68"/>
      <c r="E38" s="68"/>
      <c r="F38" s="100"/>
      <c r="G38" s="100"/>
      <c r="H38" s="69"/>
      <c r="I38" s="33"/>
      <c r="J38" s="24"/>
      <c r="L38" s="6"/>
      <c r="M38" s="6"/>
    </row>
    <row r="39" spans="1:13" ht="24" customHeight="1" x14ac:dyDescent="0.25">
      <c r="A39" s="79" t="s">
        <v>67</v>
      </c>
      <c r="B39" s="78"/>
      <c r="C39" s="78"/>
      <c r="D39" s="78"/>
      <c r="E39" s="78"/>
      <c r="F39" s="101"/>
      <c r="G39" s="101"/>
      <c r="H39" s="70"/>
      <c r="I39" s="71"/>
    </row>
    <row r="40" spans="1:13" ht="32.25" customHeight="1" x14ac:dyDescent="0.25">
      <c r="A40" s="572" t="s">
        <v>111</v>
      </c>
      <c r="B40" s="572"/>
      <c r="C40" s="572"/>
      <c r="D40" s="572"/>
      <c r="E40" s="572"/>
      <c r="F40" s="572"/>
      <c r="G40" s="572"/>
      <c r="H40" s="572"/>
      <c r="I40" s="572"/>
    </row>
    <row r="41" spans="1:13" ht="16.5" thickBot="1" x14ac:dyDescent="0.3">
      <c r="A41" s="72"/>
      <c r="B41" s="72"/>
      <c r="C41" s="72"/>
      <c r="D41" s="72"/>
      <c r="E41" s="72"/>
      <c r="F41" s="102"/>
      <c r="G41" s="102"/>
      <c r="H41" s="72"/>
      <c r="I41" s="72"/>
    </row>
    <row r="42" spans="1:13" ht="24" customHeight="1" thickBot="1" x14ac:dyDescent="0.3">
      <c r="A42" s="566" t="s">
        <v>106</v>
      </c>
      <c r="B42" s="567"/>
      <c r="C42" s="567"/>
      <c r="D42" s="567"/>
      <c r="E42" s="567"/>
      <c r="F42" s="567"/>
      <c r="G42" s="568"/>
      <c r="H42" s="67"/>
      <c r="I42" s="67"/>
    </row>
    <row r="43" spans="1:13" ht="25.5" x14ac:dyDescent="0.25">
      <c r="A43" s="595" t="s">
        <v>2</v>
      </c>
      <c r="B43" s="596"/>
      <c r="C43" s="595" t="s">
        <v>5</v>
      </c>
      <c r="D43" s="597"/>
      <c r="E43" s="596"/>
      <c r="F43" s="47" t="s">
        <v>25</v>
      </c>
      <c r="G43" s="47" t="s">
        <v>105</v>
      </c>
      <c r="H43" s="73"/>
      <c r="I43" s="73"/>
    </row>
    <row r="44" spans="1:13" ht="15" customHeight="1" x14ac:dyDescent="0.25">
      <c r="A44" s="557" t="str">
        <f t="shared" ref="A44:A53" si="4">A12</f>
        <v>Prípravná a projektová dokumentácia</v>
      </c>
      <c r="B44" s="558"/>
      <c r="C44" s="559" t="str">
        <f t="shared" ref="C44:C53" si="5">B12</f>
        <v>021 Stavby</v>
      </c>
      <c r="D44" s="560"/>
      <c r="E44" s="561"/>
      <c r="F44" s="85">
        <f t="shared" ref="F44:F53" si="6">$F$54*100/$F$22*F12/100</f>
        <v>100</v>
      </c>
      <c r="G44" s="85">
        <f t="shared" ref="G44:G53" si="7">F44*20/100+F44</f>
        <v>120</v>
      </c>
      <c r="H44" s="74"/>
      <c r="I44" s="75"/>
    </row>
    <row r="45" spans="1:13" ht="15" customHeight="1" x14ac:dyDescent="0.25">
      <c r="A45" s="557" t="str">
        <f t="shared" si="4"/>
        <v>Stavebné práce</v>
      </c>
      <c r="B45" s="558"/>
      <c r="C45" s="559" t="str">
        <f t="shared" si="5"/>
        <v>021 Stavby</v>
      </c>
      <c r="D45" s="560"/>
      <c r="E45" s="561"/>
      <c r="F45" s="85">
        <f t="shared" si="6"/>
        <v>100</v>
      </c>
      <c r="G45" s="85">
        <f t="shared" si="7"/>
        <v>120</v>
      </c>
      <c r="H45" s="74"/>
      <c r="I45" s="75"/>
    </row>
    <row r="46" spans="1:13" ht="15" customHeight="1" x14ac:dyDescent="0.25">
      <c r="A46" s="557" t="str">
        <f t="shared" si="4"/>
        <v>Stavebný dozor</v>
      </c>
      <c r="B46" s="558"/>
      <c r="C46" s="559" t="str">
        <f t="shared" si="5"/>
        <v>021 Stavby</v>
      </c>
      <c r="D46" s="560"/>
      <c r="E46" s="561"/>
      <c r="F46" s="85">
        <f t="shared" si="6"/>
        <v>0</v>
      </c>
      <c r="G46" s="85">
        <f t="shared" si="7"/>
        <v>0</v>
      </c>
      <c r="H46" s="74"/>
      <c r="I46" s="75"/>
    </row>
    <row r="47" spans="1:13" ht="30" customHeight="1" x14ac:dyDescent="0.25">
      <c r="A47" s="557" t="str">
        <f t="shared" si="4"/>
        <v>Technológia</v>
      </c>
      <c r="B47" s="558"/>
      <c r="C47" s="559" t="str">
        <f t="shared" si="5"/>
        <v>022 Samostatné hnuteľné veci a súbory hnuteľných vecí</v>
      </c>
      <c r="D47" s="560"/>
      <c r="E47" s="561"/>
      <c r="F47" s="85">
        <f t="shared" si="6"/>
        <v>100</v>
      </c>
      <c r="G47" s="85">
        <f t="shared" si="7"/>
        <v>120</v>
      </c>
      <c r="H47" s="76"/>
      <c r="I47" s="75"/>
    </row>
    <row r="48" spans="1:13" ht="15" customHeight="1" x14ac:dyDescent="0.25">
      <c r="A48" s="557" t="str">
        <f t="shared" si="4"/>
        <v>Nákup pozemkov</v>
      </c>
      <c r="B48" s="558"/>
      <c r="C48" s="559" t="str">
        <f t="shared" si="5"/>
        <v>027 Pozemky</v>
      </c>
      <c r="D48" s="560"/>
      <c r="E48" s="561"/>
      <c r="F48" s="85">
        <f t="shared" si="6"/>
        <v>0</v>
      </c>
      <c r="G48" s="85">
        <f t="shared" si="7"/>
        <v>0</v>
      </c>
      <c r="H48" s="74"/>
      <c r="I48" s="75"/>
    </row>
    <row r="49" spans="1:9" ht="15" customHeight="1" x14ac:dyDescent="0.25">
      <c r="A49" s="555" t="str">
        <f t="shared" si="4"/>
        <v>ďalší výdavok</v>
      </c>
      <c r="B49" s="556"/>
      <c r="C49" s="598">
        <f t="shared" si="5"/>
        <v>0</v>
      </c>
      <c r="D49" s="599"/>
      <c r="E49" s="600"/>
      <c r="F49" s="85">
        <f t="shared" si="6"/>
        <v>0</v>
      </c>
      <c r="G49" s="85">
        <f t="shared" si="7"/>
        <v>0</v>
      </c>
      <c r="H49" s="74"/>
      <c r="I49" s="75"/>
    </row>
    <row r="50" spans="1:9" ht="15" customHeight="1" x14ac:dyDescent="0.25">
      <c r="A50" s="555" t="str">
        <f t="shared" si="4"/>
        <v>ďalší výdavok</v>
      </c>
      <c r="B50" s="556"/>
      <c r="C50" s="598">
        <f t="shared" si="5"/>
        <v>0</v>
      </c>
      <c r="D50" s="599"/>
      <c r="E50" s="600"/>
      <c r="F50" s="85">
        <f t="shared" si="6"/>
        <v>0</v>
      </c>
      <c r="G50" s="85">
        <f t="shared" si="7"/>
        <v>0</v>
      </c>
      <c r="H50" s="74"/>
      <c r="I50" s="75"/>
    </row>
    <row r="51" spans="1:9" ht="15" customHeight="1" x14ac:dyDescent="0.25">
      <c r="A51" s="555" t="str">
        <f t="shared" si="4"/>
        <v>ďalší výdavok</v>
      </c>
      <c r="B51" s="556"/>
      <c r="C51" s="598">
        <f t="shared" si="5"/>
        <v>0</v>
      </c>
      <c r="D51" s="599"/>
      <c r="E51" s="600"/>
      <c r="F51" s="85">
        <f t="shared" si="6"/>
        <v>0</v>
      </c>
      <c r="G51" s="85">
        <f t="shared" si="7"/>
        <v>0</v>
      </c>
      <c r="H51" s="74"/>
      <c r="I51" s="75"/>
    </row>
    <row r="52" spans="1:9" x14ac:dyDescent="0.25">
      <c r="A52" s="555" t="str">
        <f t="shared" si="4"/>
        <v>ďalší výdavok</v>
      </c>
      <c r="B52" s="556"/>
      <c r="C52" s="598">
        <f t="shared" si="5"/>
        <v>0</v>
      </c>
      <c r="D52" s="599"/>
      <c r="E52" s="600"/>
      <c r="F52" s="85">
        <f t="shared" si="6"/>
        <v>0</v>
      </c>
      <c r="G52" s="85">
        <f t="shared" si="7"/>
        <v>0</v>
      </c>
      <c r="H52" s="74"/>
      <c r="I52" s="75"/>
    </row>
    <row r="53" spans="1:9" x14ac:dyDescent="0.25">
      <c r="A53" s="555" t="str">
        <f t="shared" si="4"/>
        <v>ďalší výdavok</v>
      </c>
      <c r="B53" s="556"/>
      <c r="C53" s="598">
        <f t="shared" si="5"/>
        <v>0</v>
      </c>
      <c r="D53" s="599"/>
      <c r="E53" s="600"/>
      <c r="F53" s="85">
        <f t="shared" si="6"/>
        <v>0</v>
      </c>
      <c r="G53" s="85">
        <f t="shared" si="7"/>
        <v>0</v>
      </c>
      <c r="H53" s="74"/>
      <c r="I53" s="75"/>
    </row>
    <row r="54" spans="1:9" ht="15.75" customHeight="1" thickBot="1" x14ac:dyDescent="0.3">
      <c r="A54" s="588" t="s">
        <v>90</v>
      </c>
      <c r="B54" s="588"/>
      <c r="C54" s="588"/>
      <c r="D54" s="588"/>
      <c r="E54" s="588"/>
      <c r="F54" s="80">
        <f>F22-KS!E23</f>
        <v>300</v>
      </c>
      <c r="G54" s="80">
        <f>G22-KS!F23</f>
        <v>360</v>
      </c>
      <c r="H54" s="69"/>
      <c r="I54" s="33"/>
    </row>
    <row r="55" spans="1:9" ht="24" customHeight="1" thickBot="1" x14ac:dyDescent="0.3">
      <c r="A55" s="566" t="s">
        <v>109</v>
      </c>
      <c r="B55" s="567"/>
      <c r="C55" s="567"/>
      <c r="D55" s="567"/>
      <c r="E55" s="567"/>
      <c r="F55" s="567"/>
      <c r="G55" s="568"/>
      <c r="H55" s="69"/>
      <c r="I55" s="33"/>
    </row>
    <row r="56" spans="1:9" ht="25.5" x14ac:dyDescent="0.25">
      <c r="A56" s="614" t="s">
        <v>2</v>
      </c>
      <c r="B56" s="615"/>
      <c r="C56" s="614" t="s">
        <v>5</v>
      </c>
      <c r="D56" s="616"/>
      <c r="E56" s="615"/>
      <c r="F56" s="47" t="s">
        <v>25</v>
      </c>
      <c r="G56" s="47" t="s">
        <v>105</v>
      </c>
      <c r="H56" s="69"/>
      <c r="I56" s="33"/>
    </row>
    <row r="57" spans="1:9" ht="15" customHeight="1" x14ac:dyDescent="0.25">
      <c r="A57" s="557" t="str">
        <f>A26</f>
        <v>Prípravná a projektová dokumentácia</v>
      </c>
      <c r="B57" s="558"/>
      <c r="C57" s="559" t="str">
        <f>B26</f>
        <v>021 Stavby</v>
      </c>
      <c r="D57" s="560"/>
      <c r="E57" s="561"/>
      <c r="F57" s="85" t="e">
        <f>$F$67*100/$F$36*F26/100</f>
        <v>#DIV/0!</v>
      </c>
      <c r="G57" s="85" t="e">
        <f t="shared" ref="G57:G66" si="8">F57*20/100+F57</f>
        <v>#DIV/0!</v>
      </c>
      <c r="H57" s="69"/>
      <c r="I57" s="33"/>
    </row>
    <row r="58" spans="1:9" ht="15" customHeight="1" x14ac:dyDescent="0.25">
      <c r="A58" s="557" t="str">
        <f t="shared" ref="A58:A66" si="9">A27</f>
        <v>Stavebné práce</v>
      </c>
      <c r="B58" s="558"/>
      <c r="C58" s="559" t="str">
        <f t="shared" ref="C58:C66" si="10">B27</f>
        <v>021 Stavby</v>
      </c>
      <c r="D58" s="560"/>
      <c r="E58" s="561"/>
      <c r="F58" s="85" t="e">
        <f t="shared" ref="F58:F66" si="11">$F$67*100/$F$36*F27/100</f>
        <v>#DIV/0!</v>
      </c>
      <c r="G58" s="85" t="e">
        <f t="shared" si="8"/>
        <v>#DIV/0!</v>
      </c>
      <c r="H58" s="69"/>
      <c r="I58" s="33"/>
    </row>
    <row r="59" spans="1:9" ht="15" customHeight="1" x14ac:dyDescent="0.25">
      <c r="A59" s="557" t="str">
        <f t="shared" si="9"/>
        <v>Stavebný dozor</v>
      </c>
      <c r="B59" s="558"/>
      <c r="C59" s="559" t="str">
        <f t="shared" si="10"/>
        <v>021 Stavby</v>
      </c>
      <c r="D59" s="560"/>
      <c r="E59" s="561"/>
      <c r="F59" s="85" t="e">
        <f t="shared" si="11"/>
        <v>#DIV/0!</v>
      </c>
      <c r="G59" s="85" t="e">
        <f t="shared" si="8"/>
        <v>#DIV/0!</v>
      </c>
      <c r="H59" s="69"/>
      <c r="I59" s="33"/>
    </row>
    <row r="60" spans="1:9" ht="28.5" customHeight="1" x14ac:dyDescent="0.25">
      <c r="A60" s="557" t="str">
        <f t="shared" si="9"/>
        <v>Technológia</v>
      </c>
      <c r="B60" s="558"/>
      <c r="C60" s="559" t="str">
        <f t="shared" si="10"/>
        <v>022 Samostatné hnuteľné veci a súbory hnuteľných vecí</v>
      </c>
      <c r="D60" s="560"/>
      <c r="E60" s="561"/>
      <c r="F60" s="85" t="e">
        <f t="shared" si="11"/>
        <v>#DIV/0!</v>
      </c>
      <c r="G60" s="85" t="e">
        <f t="shared" si="8"/>
        <v>#DIV/0!</v>
      </c>
      <c r="H60" s="69"/>
      <c r="I60" s="33"/>
    </row>
    <row r="61" spans="1:9" x14ac:dyDescent="0.25">
      <c r="A61" s="557" t="str">
        <f t="shared" si="9"/>
        <v>Nákup pozemkov</v>
      </c>
      <c r="B61" s="558"/>
      <c r="C61" s="559" t="str">
        <f t="shared" si="10"/>
        <v>027 Pozemky</v>
      </c>
      <c r="D61" s="560"/>
      <c r="E61" s="561"/>
      <c r="F61" s="85" t="e">
        <f t="shared" si="11"/>
        <v>#DIV/0!</v>
      </c>
      <c r="G61" s="85" t="e">
        <f t="shared" si="8"/>
        <v>#DIV/0!</v>
      </c>
      <c r="H61" s="69"/>
      <c r="I61" s="33"/>
    </row>
    <row r="62" spans="1:9" x14ac:dyDescent="0.25">
      <c r="A62" s="555" t="str">
        <f t="shared" si="9"/>
        <v>ďalší výdavok</v>
      </c>
      <c r="B62" s="556"/>
      <c r="C62" s="598">
        <f t="shared" si="10"/>
        <v>0</v>
      </c>
      <c r="D62" s="599"/>
      <c r="E62" s="600"/>
      <c r="F62" s="85" t="e">
        <f t="shared" si="11"/>
        <v>#DIV/0!</v>
      </c>
      <c r="G62" s="85" t="e">
        <f t="shared" si="8"/>
        <v>#DIV/0!</v>
      </c>
      <c r="H62" s="69"/>
      <c r="I62" s="33"/>
    </row>
    <row r="63" spans="1:9" x14ac:dyDescent="0.25">
      <c r="A63" s="555" t="str">
        <f t="shared" si="9"/>
        <v>ďalší výdavok</v>
      </c>
      <c r="B63" s="556"/>
      <c r="C63" s="598">
        <f t="shared" si="10"/>
        <v>0</v>
      </c>
      <c r="D63" s="599"/>
      <c r="E63" s="600"/>
      <c r="F63" s="85" t="e">
        <f t="shared" si="11"/>
        <v>#DIV/0!</v>
      </c>
      <c r="G63" s="85" t="e">
        <f t="shared" si="8"/>
        <v>#DIV/0!</v>
      </c>
      <c r="H63" s="69"/>
      <c r="I63" s="33"/>
    </row>
    <row r="64" spans="1:9" x14ac:dyDescent="0.25">
      <c r="A64" s="555" t="str">
        <f t="shared" si="9"/>
        <v>ďalší výdavok</v>
      </c>
      <c r="B64" s="556"/>
      <c r="C64" s="598">
        <f t="shared" si="10"/>
        <v>0</v>
      </c>
      <c r="D64" s="599"/>
      <c r="E64" s="600"/>
      <c r="F64" s="85" t="e">
        <f t="shared" si="11"/>
        <v>#DIV/0!</v>
      </c>
      <c r="G64" s="85" t="e">
        <f t="shared" si="8"/>
        <v>#DIV/0!</v>
      </c>
      <c r="H64" s="69"/>
      <c r="I64" s="33"/>
    </row>
    <row r="65" spans="1:17" x14ac:dyDescent="0.25">
      <c r="A65" s="555" t="str">
        <f t="shared" si="9"/>
        <v>ďalší výdavok</v>
      </c>
      <c r="B65" s="556"/>
      <c r="C65" s="598">
        <f t="shared" si="10"/>
        <v>0</v>
      </c>
      <c r="D65" s="599"/>
      <c r="E65" s="600"/>
      <c r="F65" s="85" t="e">
        <f t="shared" si="11"/>
        <v>#DIV/0!</v>
      </c>
      <c r="G65" s="85" t="e">
        <f t="shared" si="8"/>
        <v>#DIV/0!</v>
      </c>
      <c r="H65" s="69"/>
      <c r="I65" s="33"/>
    </row>
    <row r="66" spans="1:17" x14ac:dyDescent="0.25">
      <c r="A66" s="555" t="str">
        <f t="shared" si="9"/>
        <v>ďalší výdavok</v>
      </c>
      <c r="B66" s="556"/>
      <c r="C66" s="598">
        <f t="shared" si="10"/>
        <v>0</v>
      </c>
      <c r="D66" s="599"/>
      <c r="E66" s="600"/>
      <c r="F66" s="85" t="e">
        <f t="shared" si="11"/>
        <v>#DIV/0!</v>
      </c>
      <c r="G66" s="85" t="e">
        <f t="shared" si="8"/>
        <v>#DIV/0!</v>
      </c>
      <c r="H66" s="69"/>
      <c r="I66" s="33"/>
    </row>
    <row r="67" spans="1:17" ht="15.75" customHeight="1" thickBot="1" x14ac:dyDescent="0.3">
      <c r="A67" s="588" t="s">
        <v>90</v>
      </c>
      <c r="B67" s="588"/>
      <c r="C67" s="588"/>
      <c r="D67" s="588"/>
      <c r="E67" s="588"/>
      <c r="F67" s="80">
        <f>F36-KS!E37</f>
        <v>0</v>
      </c>
      <c r="G67" s="80">
        <f>G36-KS!F37</f>
        <v>0</v>
      </c>
      <c r="H67" s="69"/>
      <c r="I67" s="33"/>
    </row>
    <row r="68" spans="1:17" ht="15.75" customHeight="1" thickBot="1" x14ac:dyDescent="0.3">
      <c r="A68" s="617" t="s">
        <v>91</v>
      </c>
      <c r="B68" s="618"/>
      <c r="C68" s="618"/>
      <c r="D68" s="618"/>
      <c r="E68" s="619"/>
      <c r="F68" s="93">
        <f>F37-KS!E38</f>
        <v>300</v>
      </c>
      <c r="G68" s="94">
        <f>G37-KS!F38</f>
        <v>360</v>
      </c>
      <c r="H68" s="69"/>
      <c r="I68" s="33"/>
    </row>
    <row r="69" spans="1:17" ht="24" customHeight="1" x14ac:dyDescent="0.3">
      <c r="A69" s="45"/>
      <c r="B69" s="45"/>
      <c r="C69" s="45"/>
      <c r="D69" s="45"/>
      <c r="E69" s="45"/>
      <c r="F69" s="103"/>
      <c r="G69" s="103"/>
      <c r="H69" s="77"/>
      <c r="I69" s="71"/>
    </row>
    <row r="70" spans="1:17" ht="24" customHeight="1" thickBot="1" x14ac:dyDescent="0.35">
      <c r="A70" s="115" t="s">
        <v>66</v>
      </c>
      <c r="B70" s="114"/>
      <c r="C70" s="114"/>
      <c r="D70" s="114"/>
      <c r="E70" s="114"/>
      <c r="F70" s="103"/>
      <c r="G70" s="103"/>
      <c r="H70" s="77"/>
      <c r="I70" s="71"/>
    </row>
    <row r="71" spans="1:17" ht="15" customHeight="1" thickBot="1" x14ac:dyDescent="0.35">
      <c r="A71" s="606" t="s">
        <v>63</v>
      </c>
      <c r="B71" s="607"/>
      <c r="C71" s="607"/>
      <c r="D71" s="607"/>
      <c r="E71" s="607"/>
      <c r="F71" s="604">
        <v>0.9</v>
      </c>
      <c r="G71" s="605"/>
      <c r="H71" s="77"/>
      <c r="I71" s="71"/>
    </row>
    <row r="72" spans="1:17" ht="15" customHeight="1" thickBot="1" x14ac:dyDescent="0.35">
      <c r="A72" s="601" t="s">
        <v>65</v>
      </c>
      <c r="B72" s="602"/>
      <c r="C72" s="602"/>
      <c r="D72" s="602"/>
      <c r="E72" s="603"/>
      <c r="F72" s="104">
        <f>F54*F71</f>
        <v>270</v>
      </c>
      <c r="G72" s="104">
        <f>G54*F71</f>
        <v>324</v>
      </c>
      <c r="H72" s="45"/>
    </row>
    <row r="73" spans="1:17" x14ac:dyDescent="0.25">
      <c r="A73" s="11"/>
      <c r="B73" s="11"/>
      <c r="C73" s="12"/>
      <c r="D73" s="13"/>
      <c r="E73" s="13"/>
      <c r="F73" s="105"/>
      <c r="G73" s="105"/>
      <c r="H73" s="11"/>
    </row>
    <row r="74" spans="1:17" x14ac:dyDescent="0.25">
      <c r="A74" s="11"/>
      <c r="B74" s="11"/>
      <c r="C74" s="12"/>
      <c r="D74" s="13"/>
      <c r="E74" s="13"/>
      <c r="F74" s="105"/>
      <c r="G74" s="105"/>
    </row>
    <row r="75" spans="1:17" x14ac:dyDescent="0.25">
      <c r="A75" s="11"/>
      <c r="B75" s="11"/>
      <c r="C75" s="12"/>
      <c r="D75" s="13"/>
      <c r="E75" s="13"/>
      <c r="F75" s="105"/>
      <c r="G75" s="105"/>
    </row>
    <row r="76" spans="1:17" x14ac:dyDescent="0.25">
      <c r="A76" s="11" t="s">
        <v>50</v>
      </c>
      <c r="B76" s="11"/>
      <c r="C76" s="12"/>
      <c r="D76" s="13"/>
      <c r="E76" s="13"/>
      <c r="F76" s="105"/>
      <c r="G76" s="105"/>
      <c r="H76" s="11"/>
      <c r="I76" s="36"/>
    </row>
    <row r="77" spans="1:17" x14ac:dyDescent="0.25">
      <c r="A77" s="11"/>
      <c r="B77" s="11"/>
      <c r="C77" s="12"/>
      <c r="D77" s="13"/>
      <c r="E77" s="13"/>
      <c r="F77" s="105"/>
      <c r="G77" s="105"/>
      <c r="H77" s="11"/>
      <c r="I77" s="2" t="s">
        <v>41</v>
      </c>
      <c r="J77" s="608" t="s">
        <v>57</v>
      </c>
      <c r="K77" s="609"/>
      <c r="L77" s="609"/>
      <c r="M77" s="609"/>
      <c r="N77" s="609"/>
      <c r="O77" s="609"/>
      <c r="P77" s="609"/>
      <c r="Q77" s="610"/>
    </row>
    <row r="78" spans="1:17" x14ac:dyDescent="0.25">
      <c r="A78" s="11"/>
      <c r="B78" s="11"/>
      <c r="C78" s="12"/>
      <c r="D78" s="13"/>
      <c r="E78" s="13"/>
      <c r="F78" s="105"/>
      <c r="G78" s="105"/>
      <c r="H78" s="11"/>
    </row>
    <row r="79" spans="1:17" ht="16.5" customHeight="1" x14ac:dyDescent="0.25">
      <c r="A79" s="586" t="s">
        <v>40</v>
      </c>
      <c r="B79" s="587"/>
      <c r="C79" s="587"/>
      <c r="D79" s="587"/>
      <c r="E79" s="587"/>
      <c r="F79" s="587"/>
      <c r="G79" s="587"/>
      <c r="H79" s="587"/>
      <c r="I79" s="14"/>
    </row>
    <row r="80" spans="1:17" ht="47.25" customHeight="1" x14ac:dyDescent="0.25">
      <c r="A80" s="585" t="s">
        <v>113</v>
      </c>
      <c r="B80" s="585"/>
      <c r="C80" s="585"/>
      <c r="D80" s="585"/>
      <c r="E80" s="585"/>
      <c r="F80" s="585"/>
      <c r="G80" s="585"/>
      <c r="H80" s="585"/>
      <c r="I80" s="585"/>
      <c r="J80" s="611" t="s">
        <v>113</v>
      </c>
      <c r="K80" s="612"/>
      <c r="L80" s="612"/>
      <c r="M80" s="612"/>
      <c r="N80" s="612"/>
      <c r="O80" s="612"/>
      <c r="P80" s="612"/>
      <c r="Q80" s="613"/>
    </row>
    <row r="81" spans="1:9" ht="32.25" customHeight="1" x14ac:dyDescent="0.25">
      <c r="A81" s="585" t="s">
        <v>51</v>
      </c>
      <c r="B81" s="585"/>
      <c r="C81" s="585"/>
      <c r="D81" s="585"/>
      <c r="E81" s="585"/>
      <c r="F81" s="585"/>
      <c r="G81" s="585"/>
      <c r="H81" s="585"/>
      <c r="I81" s="585"/>
    </row>
    <row r="82" spans="1:9" ht="31.5" customHeight="1" x14ac:dyDescent="0.25">
      <c r="A82" s="589" t="s">
        <v>69</v>
      </c>
      <c r="B82" s="590"/>
      <c r="C82" s="590"/>
      <c r="D82" s="590"/>
      <c r="E82" s="590"/>
      <c r="F82" s="590"/>
      <c r="G82" s="590"/>
      <c r="H82" s="590"/>
      <c r="I82" s="591"/>
    </row>
    <row r="83" spans="1:9" x14ac:dyDescent="0.25">
      <c r="A83" s="573" t="s">
        <v>59</v>
      </c>
      <c r="B83" s="574"/>
      <c r="C83" s="574"/>
      <c r="D83" s="574"/>
      <c r="E83" s="574"/>
      <c r="F83" s="574"/>
      <c r="G83" s="574"/>
      <c r="H83" s="574"/>
      <c r="I83" s="575"/>
    </row>
    <row r="84" spans="1:9" ht="27" customHeight="1" x14ac:dyDescent="0.25">
      <c r="A84" s="21"/>
      <c r="B84" s="21"/>
      <c r="C84" s="22"/>
      <c r="D84" s="23"/>
      <c r="E84" s="23"/>
      <c r="F84" s="106"/>
      <c r="G84" s="106"/>
      <c r="H84" s="21"/>
      <c r="I84" s="14"/>
    </row>
    <row r="85" spans="1:9" ht="14.45" hidden="1" x14ac:dyDescent="0.3">
      <c r="A85" s="14"/>
      <c r="B85" s="14"/>
      <c r="C85" s="15"/>
      <c r="D85" s="16"/>
      <c r="E85" s="16"/>
      <c r="F85" s="95"/>
      <c r="G85" s="95"/>
      <c r="H85" s="14"/>
      <c r="I85" s="14"/>
    </row>
    <row r="86" spans="1:9" ht="31.5" hidden="1" customHeight="1" x14ac:dyDescent="0.3">
      <c r="A86" s="37"/>
      <c r="B86" s="37"/>
      <c r="C86" s="37"/>
      <c r="D86" s="37"/>
      <c r="E86" s="37"/>
      <c r="F86" s="107"/>
      <c r="G86" s="107"/>
      <c r="H86" s="37"/>
      <c r="I86" s="14"/>
    </row>
    <row r="87" spans="1:9" ht="15" hidden="1" customHeight="1" x14ac:dyDescent="0.3">
      <c r="A87" s="43"/>
      <c r="B87" s="43"/>
      <c r="C87" s="38"/>
      <c r="D87" s="39"/>
      <c r="E87" s="14"/>
      <c r="F87" s="108"/>
      <c r="G87" s="108"/>
      <c r="H87" s="43"/>
      <c r="I87" s="14"/>
    </row>
    <row r="88" spans="1:9" ht="16.5" hidden="1" customHeight="1" x14ac:dyDescent="0.3">
      <c r="A88" s="14"/>
      <c r="B88" s="14"/>
      <c r="C88" s="15"/>
      <c r="D88" s="16"/>
      <c r="E88" s="24"/>
      <c r="F88" s="95"/>
      <c r="G88" s="95"/>
      <c r="H88" s="14"/>
      <c r="I88" s="14"/>
    </row>
    <row r="89" spans="1:9" ht="14.45" hidden="1" x14ac:dyDescent="0.3">
      <c r="A89" s="14" t="s">
        <v>18</v>
      </c>
      <c r="B89" s="14"/>
      <c r="C89" s="15"/>
      <c r="D89" s="16"/>
      <c r="E89" s="24"/>
      <c r="F89" s="95"/>
      <c r="G89" s="95"/>
      <c r="H89" s="14"/>
      <c r="I89" s="14"/>
    </row>
    <row r="90" spans="1:9" ht="15" hidden="1" customHeight="1" x14ac:dyDescent="0.3">
      <c r="A90" s="24" t="s">
        <v>43</v>
      </c>
      <c r="B90" s="14"/>
      <c r="C90" s="15"/>
      <c r="D90" s="16"/>
      <c r="E90" s="24"/>
      <c r="F90" s="95"/>
      <c r="G90" s="95"/>
      <c r="H90" s="14"/>
      <c r="I90" s="14"/>
    </row>
    <row r="91" spans="1:9" ht="15" hidden="1" customHeight="1" x14ac:dyDescent="0.3">
      <c r="A91" s="24" t="s">
        <v>76</v>
      </c>
      <c r="B91" s="14"/>
      <c r="C91" s="15"/>
      <c r="D91" s="16"/>
      <c r="E91" s="16"/>
      <c r="F91" s="95"/>
      <c r="G91" s="95"/>
      <c r="H91" s="14"/>
      <c r="I91" s="14"/>
    </row>
    <row r="92" spans="1:9" ht="15" hidden="1" customHeight="1" x14ac:dyDescent="0.3">
      <c r="A92" s="53"/>
      <c r="B92" s="54"/>
      <c r="C92" s="55"/>
      <c r="D92" s="53"/>
      <c r="E92" s="54"/>
      <c r="F92" s="109"/>
      <c r="G92" s="109"/>
      <c r="H92" s="54"/>
      <c r="I92" s="14"/>
    </row>
    <row r="93" spans="1:9" ht="15" hidden="1" customHeight="1" x14ac:dyDescent="0.3">
      <c r="A93" s="54" t="s">
        <v>72</v>
      </c>
      <c r="B93" s="54"/>
      <c r="C93" s="55"/>
      <c r="D93" s="53"/>
      <c r="E93" s="54"/>
      <c r="F93" s="109"/>
      <c r="G93" s="109"/>
      <c r="H93" s="54"/>
      <c r="I93" s="14"/>
    </row>
    <row r="94" spans="1:9" ht="14.45" hidden="1" x14ac:dyDescent="0.3">
      <c r="A94" s="54" t="s">
        <v>70</v>
      </c>
      <c r="B94" s="54"/>
      <c r="C94" s="55"/>
      <c r="D94" s="53"/>
      <c r="E94" s="54"/>
      <c r="F94" s="109"/>
      <c r="G94" s="109"/>
      <c r="H94" s="54"/>
      <c r="I94" s="14"/>
    </row>
    <row r="95" spans="1:9" ht="14.45" hidden="1" x14ac:dyDescent="0.3">
      <c r="A95" s="54" t="s">
        <v>53</v>
      </c>
      <c r="B95" s="54"/>
      <c r="C95" s="55"/>
      <c r="D95" s="53"/>
      <c r="E95" s="54"/>
      <c r="F95" s="109"/>
      <c r="G95" s="109"/>
      <c r="H95" s="54"/>
      <c r="I95" s="14"/>
    </row>
    <row r="96" spans="1:9" ht="14.45" hidden="1" x14ac:dyDescent="0.3">
      <c r="A96" s="54" t="s">
        <v>71</v>
      </c>
      <c r="B96" s="54"/>
      <c r="C96" s="55"/>
      <c r="D96" s="53"/>
      <c r="E96" s="54"/>
      <c r="F96" s="109"/>
      <c r="G96" s="109"/>
      <c r="H96" s="54"/>
      <c r="I96" s="14"/>
    </row>
    <row r="97" spans="1:9" ht="14.45" hidden="1" x14ac:dyDescent="0.3">
      <c r="A97" s="53"/>
      <c r="B97" s="54"/>
      <c r="C97" s="55"/>
      <c r="D97" s="53"/>
      <c r="E97" s="53"/>
      <c r="F97" s="109"/>
      <c r="G97" s="109"/>
      <c r="H97" s="54"/>
      <c r="I97" s="14"/>
    </row>
    <row r="98" spans="1:9" ht="15" hidden="1" customHeight="1" x14ac:dyDescent="0.3">
      <c r="A98" s="53"/>
      <c r="B98" s="54"/>
      <c r="C98" s="55"/>
      <c r="D98" s="53"/>
      <c r="E98" s="53"/>
      <c r="F98" s="109"/>
      <c r="G98" s="109"/>
      <c r="H98" s="54"/>
      <c r="I98" s="14"/>
    </row>
    <row r="99" spans="1:9" ht="14.45" hidden="1" x14ac:dyDescent="0.3">
      <c r="A99" s="54"/>
      <c r="B99" s="54"/>
      <c r="C99" s="55"/>
      <c r="D99" s="53"/>
      <c r="E99" s="53"/>
      <c r="F99" s="109"/>
      <c r="G99" s="109"/>
      <c r="H99" s="54"/>
      <c r="I99" s="14"/>
    </row>
    <row r="100" spans="1:9" ht="14.45" hidden="1" x14ac:dyDescent="0.3">
      <c r="A100" t="s">
        <v>60</v>
      </c>
      <c r="B100" s="54"/>
      <c r="C100" s="55"/>
      <c r="D100" s="53"/>
      <c r="E100" s="53"/>
      <c r="F100" s="109"/>
      <c r="G100" s="109"/>
      <c r="H100" s="54"/>
      <c r="I100" s="14"/>
    </row>
    <row r="101" spans="1:9" ht="14.45" hidden="1" x14ac:dyDescent="0.3">
      <c r="A101" s="60" t="s">
        <v>83</v>
      </c>
      <c r="B101" s="54"/>
      <c r="C101" s="55"/>
      <c r="D101" s="53"/>
      <c r="E101" s="53"/>
      <c r="F101" s="109"/>
      <c r="G101" s="109"/>
      <c r="H101" s="54"/>
      <c r="I101" s="14"/>
    </row>
    <row r="102" spans="1:9" ht="14.45" hidden="1" x14ac:dyDescent="0.3">
      <c r="A102" s="60" t="s">
        <v>84</v>
      </c>
      <c r="B102" s="54"/>
      <c r="C102" s="55"/>
      <c r="D102" s="53"/>
      <c r="E102" s="53"/>
      <c r="F102" s="109"/>
      <c r="G102" s="109"/>
      <c r="H102" s="54"/>
      <c r="I102" s="14"/>
    </row>
    <row r="103" spans="1:9" ht="14.25" hidden="1" customHeight="1" x14ac:dyDescent="0.3">
      <c r="A103" s="14"/>
      <c r="B103" s="14"/>
      <c r="C103" s="15"/>
      <c r="D103" s="16"/>
      <c r="E103" s="16"/>
      <c r="F103" s="95"/>
      <c r="G103" s="95"/>
      <c r="H103" s="14"/>
      <c r="I103" s="14"/>
    </row>
    <row r="104" spans="1:9" ht="15" hidden="1" customHeight="1" x14ac:dyDescent="0.3">
      <c r="A104" s="14" t="s">
        <v>80</v>
      </c>
      <c r="B104" s="14"/>
      <c r="C104" s="15"/>
      <c r="D104" s="16"/>
      <c r="E104" s="16"/>
      <c r="F104" s="95"/>
      <c r="G104" s="95"/>
      <c r="H104" s="14"/>
      <c r="I104" s="14"/>
    </row>
    <row r="105" spans="1:9" ht="15" hidden="1" customHeight="1" x14ac:dyDescent="0.3">
      <c r="A105" s="14" t="s">
        <v>81</v>
      </c>
      <c r="B105" s="14"/>
      <c r="C105" s="15"/>
      <c r="D105" s="16"/>
      <c r="E105" s="16"/>
      <c r="F105" s="95"/>
      <c r="G105" s="95"/>
      <c r="H105" s="14"/>
      <c r="I105" s="14"/>
    </row>
    <row r="106" spans="1:9" ht="15" hidden="1" customHeight="1" x14ac:dyDescent="0.3">
      <c r="A106" s="14" t="s">
        <v>82</v>
      </c>
      <c r="B106" s="14"/>
      <c r="C106" s="15"/>
      <c r="D106" s="16"/>
      <c r="E106" s="16"/>
      <c r="F106" s="95"/>
      <c r="G106" s="95"/>
      <c r="H106" s="14"/>
      <c r="I106" s="14"/>
    </row>
    <row r="107" spans="1:9" ht="15" hidden="1" customHeight="1" x14ac:dyDescent="0.3">
      <c r="A107" s="14"/>
      <c r="B107" s="14"/>
      <c r="C107" s="15"/>
      <c r="D107" s="16"/>
      <c r="E107" s="16"/>
      <c r="F107" s="95"/>
      <c r="G107" s="95"/>
      <c r="H107" s="14"/>
      <c r="I107" s="14"/>
    </row>
    <row r="108" spans="1:9" ht="15" hidden="1" customHeight="1" x14ac:dyDescent="0.3">
      <c r="A108" s="14" t="s">
        <v>64</v>
      </c>
      <c r="B108" s="14"/>
      <c r="C108" s="15"/>
      <c r="D108" s="16"/>
      <c r="E108" s="16"/>
      <c r="F108" s="95"/>
      <c r="G108" s="95"/>
      <c r="H108" s="14"/>
      <c r="I108" s="14"/>
    </row>
    <row r="109" spans="1:9" ht="15" hidden="1" customHeight="1" x14ac:dyDescent="0.3">
      <c r="A109" s="14" t="s">
        <v>79</v>
      </c>
      <c r="B109" s="14"/>
      <c r="C109" s="15"/>
      <c r="D109" s="16"/>
      <c r="E109" s="16"/>
      <c r="F109" s="95"/>
      <c r="G109" s="95"/>
      <c r="H109" s="14"/>
      <c r="I109" s="14"/>
    </row>
    <row r="110" spans="1:9" ht="15" hidden="1" customHeight="1" x14ac:dyDescent="0.3">
      <c r="A110" s="14"/>
      <c r="B110" s="14"/>
      <c r="C110" s="15"/>
      <c r="D110" s="16"/>
      <c r="E110" s="16"/>
      <c r="F110" s="95"/>
      <c r="G110" s="95"/>
      <c r="H110" s="14"/>
      <c r="I110" s="14"/>
    </row>
    <row r="111" spans="1:9" ht="15" hidden="1" customHeight="1" x14ac:dyDescent="0.3">
      <c r="A111" s="14" t="s">
        <v>77</v>
      </c>
      <c r="B111" s="14"/>
      <c r="C111" s="15"/>
      <c r="D111" s="16"/>
      <c r="E111" s="16"/>
      <c r="F111" s="95"/>
      <c r="G111" s="95"/>
      <c r="H111" s="14"/>
      <c r="I111" s="14"/>
    </row>
    <row r="112" spans="1:9" ht="15" hidden="1" customHeight="1" x14ac:dyDescent="0.3">
      <c r="A112" s="14" t="s">
        <v>78</v>
      </c>
      <c r="B112" s="14"/>
      <c r="C112" s="15"/>
      <c r="D112" s="16"/>
      <c r="E112" s="16"/>
      <c r="F112" s="95"/>
      <c r="G112" s="95"/>
      <c r="H112" s="14"/>
      <c r="I112" s="14"/>
    </row>
    <row r="113" spans="1:9" ht="15" customHeight="1" x14ac:dyDescent="0.25">
      <c r="A113" s="14"/>
      <c r="B113" s="14"/>
      <c r="C113" s="15"/>
      <c r="D113" s="16"/>
      <c r="E113" s="16"/>
      <c r="F113" s="95"/>
      <c r="G113" s="95"/>
      <c r="H113" s="14"/>
      <c r="I113" s="14"/>
    </row>
    <row r="114" spans="1:9" ht="15" customHeight="1" x14ac:dyDescent="0.25">
      <c r="A114" s="14"/>
      <c r="B114" s="14"/>
      <c r="C114" s="15"/>
      <c r="D114" s="16"/>
      <c r="E114" s="16"/>
      <c r="F114" s="95"/>
      <c r="G114" s="95"/>
      <c r="H114" s="14"/>
      <c r="I114" s="14"/>
    </row>
    <row r="115" spans="1:9" ht="15" customHeight="1" x14ac:dyDescent="0.25">
      <c r="A115" s="14"/>
      <c r="B115" s="14"/>
      <c r="C115" s="15"/>
      <c r="D115" s="16"/>
      <c r="E115" s="16"/>
      <c r="F115" s="95"/>
      <c r="G115" s="95"/>
      <c r="H115" s="14"/>
      <c r="I115" s="14"/>
    </row>
    <row r="116" spans="1:9" ht="15" customHeight="1" x14ac:dyDescent="0.25">
      <c r="A116" s="14"/>
      <c r="B116" s="14"/>
      <c r="C116" s="15"/>
      <c r="D116" s="16"/>
      <c r="E116" s="16"/>
      <c r="F116" s="95"/>
      <c r="G116" s="95"/>
      <c r="H116" s="14"/>
      <c r="I116" s="14"/>
    </row>
    <row r="117" spans="1:9" ht="15" customHeight="1" x14ac:dyDescent="0.25">
      <c r="A117" s="14"/>
      <c r="B117" s="14"/>
      <c r="C117" s="15"/>
      <c r="D117" s="16"/>
      <c r="E117" s="16"/>
      <c r="F117" s="95"/>
      <c r="G117" s="95"/>
      <c r="H117" s="14"/>
      <c r="I117" s="14"/>
    </row>
    <row r="118" spans="1:9" ht="15" customHeight="1" x14ac:dyDescent="0.25">
      <c r="A118" s="14"/>
      <c r="B118" s="14"/>
      <c r="C118" s="15"/>
      <c r="D118" s="16"/>
      <c r="E118" s="16"/>
      <c r="F118" s="95"/>
      <c r="G118" s="95"/>
      <c r="H118" s="14"/>
      <c r="I118" s="14"/>
    </row>
    <row r="119" spans="1:9" ht="15" customHeight="1" x14ac:dyDescent="0.25">
      <c r="A119" s="14"/>
      <c r="B119" s="14"/>
      <c r="C119" s="15"/>
      <c r="D119" s="16"/>
      <c r="E119" s="16"/>
      <c r="F119" s="95"/>
      <c r="G119" s="95"/>
      <c r="H119" s="14"/>
      <c r="I119" s="14"/>
    </row>
    <row r="120" spans="1:9" ht="15" customHeight="1" x14ac:dyDescent="0.25">
      <c r="A120" s="14"/>
      <c r="B120" s="14"/>
      <c r="C120" s="15"/>
      <c r="D120" s="16"/>
      <c r="E120" s="16"/>
      <c r="F120" s="95"/>
      <c r="G120" s="95"/>
      <c r="H120" s="14"/>
      <c r="I120" s="14"/>
    </row>
    <row r="121" spans="1:9" ht="15" customHeight="1" x14ac:dyDescent="0.25">
      <c r="A121" s="14"/>
      <c r="B121" s="14"/>
      <c r="C121" s="15"/>
      <c r="D121" s="16"/>
      <c r="E121" s="16"/>
      <c r="F121" s="95"/>
      <c r="G121" s="95"/>
      <c r="H121" s="14"/>
      <c r="I121" s="14"/>
    </row>
    <row r="122" spans="1:9" ht="15" customHeight="1" x14ac:dyDescent="0.25">
      <c r="A122" s="14"/>
      <c r="B122" s="14"/>
      <c r="C122" s="15"/>
      <c r="D122" s="16"/>
      <c r="E122" s="16"/>
      <c r="F122" s="95"/>
      <c r="G122" s="95"/>
      <c r="H122" s="14"/>
      <c r="I122" s="14"/>
    </row>
    <row r="123" spans="1:9" ht="15" customHeight="1" x14ac:dyDescent="0.25">
      <c r="A123" s="14"/>
      <c r="B123" s="14"/>
      <c r="C123" s="15"/>
      <c r="D123" s="16"/>
      <c r="E123" s="16"/>
      <c r="F123" s="95"/>
      <c r="G123" s="95"/>
      <c r="H123" s="14"/>
      <c r="I123" s="14"/>
    </row>
    <row r="124" spans="1:9" ht="15" customHeight="1" x14ac:dyDescent="0.25">
      <c r="A124" s="14"/>
      <c r="B124" s="14"/>
      <c r="C124" s="15"/>
      <c r="D124" s="16"/>
      <c r="E124" s="16"/>
      <c r="F124" s="95"/>
      <c r="G124" s="95"/>
      <c r="H124" s="14"/>
      <c r="I124" s="14"/>
    </row>
    <row r="125" spans="1:9" ht="15" customHeight="1" x14ac:dyDescent="0.25">
      <c r="A125" s="14"/>
      <c r="B125" s="14"/>
      <c r="C125" s="15"/>
      <c r="D125" s="16"/>
      <c r="E125" s="16"/>
      <c r="F125" s="95"/>
      <c r="G125" s="95"/>
      <c r="H125" s="14"/>
      <c r="I125" s="14"/>
    </row>
    <row r="126" spans="1:9" ht="15" customHeight="1" x14ac:dyDescent="0.25">
      <c r="A126" s="14"/>
      <c r="B126" s="14"/>
      <c r="C126" s="15"/>
      <c r="D126" s="16"/>
      <c r="E126" s="16"/>
      <c r="F126" s="95"/>
      <c r="G126" s="95"/>
      <c r="H126" s="14"/>
      <c r="I126" s="14"/>
    </row>
    <row r="127" spans="1:9" ht="15" customHeight="1" x14ac:dyDescent="0.25">
      <c r="A127" s="14"/>
      <c r="B127" s="14"/>
      <c r="C127" s="15"/>
      <c r="D127" s="16"/>
      <c r="E127" s="16"/>
      <c r="F127" s="95"/>
      <c r="G127" s="95"/>
      <c r="H127" s="14"/>
      <c r="I127" s="14"/>
    </row>
    <row r="128" spans="1:9" ht="15" customHeight="1" x14ac:dyDescent="0.25">
      <c r="A128" s="14"/>
      <c r="B128" s="14"/>
      <c r="C128" s="15"/>
      <c r="D128" s="16"/>
      <c r="E128" s="16"/>
      <c r="F128" s="95"/>
      <c r="G128" s="95"/>
      <c r="H128" s="14"/>
      <c r="I128" s="14"/>
    </row>
    <row r="129" spans="1:9" ht="15" customHeight="1" x14ac:dyDescent="0.25">
      <c r="A129" s="14"/>
      <c r="B129" s="14"/>
      <c r="C129" s="15"/>
      <c r="D129" s="16"/>
      <c r="E129" s="16"/>
      <c r="F129" s="95"/>
      <c r="G129" s="95"/>
      <c r="H129" s="14"/>
      <c r="I129" s="14"/>
    </row>
    <row r="130" spans="1:9" ht="15" customHeight="1" x14ac:dyDescent="0.25">
      <c r="A130" s="14"/>
      <c r="B130" s="14"/>
      <c r="C130" s="15"/>
      <c r="D130" s="16"/>
      <c r="E130" s="16"/>
      <c r="F130" s="95"/>
      <c r="G130" s="95"/>
      <c r="H130" s="14"/>
      <c r="I130" s="14"/>
    </row>
    <row r="131" spans="1:9" ht="15" customHeight="1" x14ac:dyDescent="0.25">
      <c r="A131" s="14"/>
      <c r="B131" s="14"/>
      <c r="C131" s="15"/>
      <c r="D131" s="16"/>
      <c r="E131" s="16"/>
      <c r="F131" s="95"/>
      <c r="G131" s="95"/>
      <c r="H131" s="14"/>
      <c r="I131" s="14"/>
    </row>
    <row r="132" spans="1:9" ht="15" customHeight="1" x14ac:dyDescent="0.25">
      <c r="A132" s="14"/>
      <c r="B132" s="14"/>
      <c r="C132" s="15"/>
      <c r="D132" s="16"/>
      <c r="E132" s="16"/>
      <c r="F132" s="95"/>
      <c r="G132" s="95"/>
      <c r="H132" s="14"/>
      <c r="I132" s="14"/>
    </row>
    <row r="133" spans="1:9" ht="15" customHeight="1" x14ac:dyDescent="0.25">
      <c r="A133" s="14"/>
      <c r="B133" s="14"/>
      <c r="C133" s="15"/>
      <c r="D133" s="16"/>
      <c r="E133" s="16"/>
      <c r="F133" s="95"/>
      <c r="G133" s="95"/>
      <c r="H133" s="14"/>
      <c r="I133" s="14"/>
    </row>
    <row r="134" spans="1:9" ht="15" customHeight="1" x14ac:dyDescent="0.25">
      <c r="A134" s="14"/>
      <c r="B134" s="14"/>
      <c r="C134" s="15"/>
      <c r="D134" s="16"/>
      <c r="E134" s="16"/>
      <c r="F134" s="95"/>
      <c r="G134" s="95"/>
      <c r="H134" s="14"/>
      <c r="I134" s="14"/>
    </row>
    <row r="135" spans="1:9" ht="15" customHeight="1" x14ac:dyDescent="0.25">
      <c r="A135" s="14"/>
      <c r="B135" s="14"/>
      <c r="C135" s="15"/>
      <c r="D135" s="16"/>
      <c r="E135" s="16"/>
      <c r="F135" s="95"/>
      <c r="G135" s="95"/>
      <c r="H135" s="14"/>
      <c r="I135" s="14"/>
    </row>
    <row r="136" spans="1:9" ht="15" customHeight="1" x14ac:dyDescent="0.25">
      <c r="A136" s="14"/>
      <c r="B136" s="14"/>
      <c r="C136" s="15"/>
      <c r="D136" s="16"/>
      <c r="E136" s="16"/>
      <c r="F136" s="95"/>
      <c r="G136" s="95"/>
      <c r="H136" s="14"/>
      <c r="I136" s="14"/>
    </row>
    <row r="137" spans="1:9" ht="15" customHeight="1" x14ac:dyDescent="0.25">
      <c r="A137" s="14"/>
      <c r="B137" s="14"/>
      <c r="C137" s="15"/>
      <c r="D137" s="16"/>
      <c r="E137" s="16"/>
      <c r="F137" s="95"/>
      <c r="G137" s="95"/>
      <c r="H137" s="14"/>
      <c r="I137" s="14"/>
    </row>
    <row r="138" spans="1:9" ht="15" customHeight="1" x14ac:dyDescent="0.25">
      <c r="A138" s="14"/>
      <c r="B138" s="14"/>
      <c r="C138" s="15"/>
      <c r="D138" s="16"/>
      <c r="E138" s="16"/>
      <c r="F138" s="95"/>
      <c r="G138" s="95"/>
      <c r="H138" s="14"/>
      <c r="I138" s="14"/>
    </row>
    <row r="139" spans="1:9" ht="15" customHeight="1" x14ac:dyDescent="0.25">
      <c r="A139" s="14"/>
      <c r="B139" s="14"/>
      <c r="C139" s="15"/>
      <c r="D139" s="16"/>
      <c r="E139" s="16"/>
      <c r="F139" s="95"/>
      <c r="G139" s="95"/>
      <c r="H139" s="14"/>
      <c r="I139" s="14"/>
    </row>
    <row r="140" spans="1:9" ht="15" customHeight="1" x14ac:dyDescent="0.25">
      <c r="A140" s="14"/>
      <c r="B140" s="14"/>
      <c r="C140" s="15"/>
      <c r="D140" s="16"/>
      <c r="E140" s="16"/>
      <c r="F140" s="95"/>
      <c r="G140" s="95"/>
      <c r="H140" s="14"/>
      <c r="I140" s="14"/>
    </row>
    <row r="141" spans="1:9" ht="15" customHeight="1" x14ac:dyDescent="0.25">
      <c r="A141" s="14"/>
      <c r="B141" s="14"/>
      <c r="C141" s="15"/>
      <c r="D141" s="16"/>
      <c r="E141" s="16"/>
      <c r="F141" s="95"/>
      <c r="G141" s="95"/>
      <c r="H141" s="14"/>
      <c r="I141" s="14"/>
    </row>
    <row r="142" spans="1:9" ht="15" customHeight="1" x14ac:dyDescent="0.25"/>
    <row r="143" spans="1:9" ht="15" customHeight="1" x14ac:dyDescent="0.25"/>
    <row r="144" spans="1:9"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sheetData>
  <sheetProtection formatCells="0" formatColumns="0" formatRows="0" insertRows="0" selectLockedCells="1" autoFilter="0" pivotTables="0"/>
  <protectedRanges>
    <protectedRange sqref="I12:I21 I44:I53 I26:I35" name="Rozsah4"/>
    <protectedRange sqref="A12:B21 A26:B35 A44:B53 A57:B66" name="Rozsah3"/>
    <protectedRange sqref="D12:E21 D26:E35 D44:E53 D57:E66" name="Rozsah2_1"/>
    <protectedRange sqref="C12:C21 C26:C35 C44:C53 C57:C66" name="Rozsah1_1"/>
  </protectedRanges>
  <mergeCells count="69">
    <mergeCell ref="J77:Q77"/>
    <mergeCell ref="J80:Q80"/>
    <mergeCell ref="A56:B56"/>
    <mergeCell ref="C56:E56"/>
    <mergeCell ref="A57:B57"/>
    <mergeCell ref="C57:E57"/>
    <mergeCell ref="A58:B58"/>
    <mergeCell ref="C58:E58"/>
    <mergeCell ref="A66:B66"/>
    <mergeCell ref="C66:E66"/>
    <mergeCell ref="A67:E67"/>
    <mergeCell ref="A68:E68"/>
    <mergeCell ref="A60:B60"/>
    <mergeCell ref="C60:E60"/>
    <mergeCell ref="A61:B61"/>
    <mergeCell ref="C61:E61"/>
    <mergeCell ref="A63:B63"/>
    <mergeCell ref="A64:B64"/>
    <mergeCell ref="C62:E62"/>
    <mergeCell ref="C63:E63"/>
    <mergeCell ref="C64:E64"/>
    <mergeCell ref="A72:E72"/>
    <mergeCell ref="F71:G71"/>
    <mergeCell ref="A71:E71"/>
    <mergeCell ref="A59:B59"/>
    <mergeCell ref="A46:B46"/>
    <mergeCell ref="C59:E59"/>
    <mergeCell ref="C48:E48"/>
    <mergeCell ref="A49:B49"/>
    <mergeCell ref="A50:B50"/>
    <mergeCell ref="A51:B51"/>
    <mergeCell ref="C49:E49"/>
    <mergeCell ref="C50:E50"/>
    <mergeCell ref="C51:E51"/>
    <mergeCell ref="A65:B65"/>
    <mergeCell ref="C65:E65"/>
    <mergeCell ref="A62:B62"/>
    <mergeCell ref="A83:I83"/>
    <mergeCell ref="B5:I5"/>
    <mergeCell ref="B6:I6"/>
    <mergeCell ref="A22:E22"/>
    <mergeCell ref="A81:I81"/>
    <mergeCell ref="A79:H79"/>
    <mergeCell ref="A80:I80"/>
    <mergeCell ref="A54:E54"/>
    <mergeCell ref="A82:I82"/>
    <mergeCell ref="B7:I7"/>
    <mergeCell ref="A43:B43"/>
    <mergeCell ref="C43:E43"/>
    <mergeCell ref="C44:E44"/>
    <mergeCell ref="A55:G55"/>
    <mergeCell ref="C52:E52"/>
    <mergeCell ref="C53:E53"/>
    <mergeCell ref="A52:B52"/>
    <mergeCell ref="A53:B53"/>
    <mergeCell ref="A47:B47"/>
    <mergeCell ref="A48:B48"/>
    <mergeCell ref="A3:I3"/>
    <mergeCell ref="C47:E47"/>
    <mergeCell ref="C45:E45"/>
    <mergeCell ref="C46:E46"/>
    <mergeCell ref="A44:B44"/>
    <mergeCell ref="A45:B45"/>
    <mergeCell ref="A36:E36"/>
    <mergeCell ref="A24:G24"/>
    <mergeCell ref="A10:G10"/>
    <mergeCell ref="A37:E37"/>
    <mergeCell ref="A42:G42"/>
    <mergeCell ref="A40:I40"/>
  </mergeCells>
  <conditionalFormatting sqref="B5:B7">
    <cfRule type="containsBlanks" dxfId="5" priority="1">
      <formula>LEN(TRIM(B5))=0</formula>
    </cfRule>
  </conditionalFormatting>
  <dataValidations xWindow="566" yWindow="626" count="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2:I21 I26:I35"/>
    <dataValidation type="list" allowBlank="1" showInputMessage="1" showErrorMessage="1" prompt="Z roletového menu vyberte príslušný spôsob stanovenia výšky výdavku. V prípade potreby špecifikujte spôsob stanovenia výšky výdavku v poli &quot;Vecný popis výdavku&quot;" sqref="H26:H35 H12:H21">
      <formula1>$A$93:$A$96</formula1>
    </dataValidation>
    <dataValidation allowBlank="1" showInputMessage="1" showErrorMessage="1" prompt="Celkové oprávnené výdavky projektu v prípade žiadateľov s nárokom na vrátenie DPH, t.j. DPH nie je oprávneným výdavkom." sqref="F54:G54 F67:F68 G67"/>
    <dataValidation type="list" allowBlank="1" showInputMessage="1" showErrorMessage="1" sqref="I42">
      <formula1>#REF!</formula1>
    </dataValidation>
    <dataValidation type="list" allowBlank="1" showInputMessage="1" showErrorMessage="1" prompt="Z roletového menu vyberte príslušnú skupinu oprávnených výdavkov v súlade s prílohou výzvy č. 4 - Zoznam skupín oprávnených výdavkov_x000a_" sqref="B17:B21 B31:B35">
      <formula1>$A$89:$A$91</formula1>
    </dataValidation>
    <dataValidation allowBlank="1" showInputMessage="1" showErrorMessage="1" prompt="Celkové oprávnené výdavky projektu v prípade žiadateľov bez nároku na vrátenie DPH, t.j. DPH je oprávneným výdavkom." sqref="G68"/>
    <dataValidation allowBlank="1" showInputMessage="1" showErrorMessage="1" prompt="Výška nenávratného finančného príspevku v prípade žiadateľov bez nároku na vrátenie DPH, t.j. DPH je oprávneným výdavkom." sqref="G72"/>
    <dataValidation allowBlank="1" showInputMessage="1" showErrorMessage="1" prompt="Výška nenávratného finančného príspevku v prípade žiadateľov s nárokom na vrátenie DPH, t.j. DPH nie je oprávneným výdavkom." sqref="F72"/>
  </dataValidations>
  <printOptions horizontalCentered="1"/>
  <pageMargins left="0.78740157480314965" right="0.78740157480314965" top="1.7322834645669292" bottom="0.74803149606299213" header="0.70866141732283472" footer="0.31496062992125984"/>
  <pageSetup paperSize="9" scale="32" fitToHeight="0" orientation="portrait" r:id="rId1"/>
  <headerFooter>
    <oddHeader>&amp;LPríloha ŽoNFP č. 13 - Podporná dokumentácia k oprávnenosti výdavkov a výpočtu výšky NFP - rozpočet projektu
&amp;G&amp;C
&amp;G&amp;R
&amp;G</oddHeader>
    <oddFooter>&amp;R&amp;P/&amp;N</oddFooter>
  </headerFooter>
  <rowBreaks count="1" manualBreakCount="1">
    <brk id="38" max="8"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66"/>
  <sheetViews>
    <sheetView view="pageBreakPreview" zoomScaleNormal="90" zoomScaleSheetLayoutView="100" workbookViewId="0">
      <selection activeCell="A42" sqref="A42:J42"/>
    </sheetView>
  </sheetViews>
  <sheetFormatPr defaultColWidth="9.140625"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26" width="12.7109375" style="1" customWidth="1"/>
    <col min="27" max="16384" width="9.140625" style="1"/>
  </cols>
  <sheetData>
    <row r="2" spans="1:12" ht="14.45" x14ac:dyDescent="0.3">
      <c r="A2" s="27"/>
      <c r="B2" s="27"/>
      <c r="C2" s="28"/>
      <c r="D2" s="28"/>
      <c r="E2" s="28"/>
      <c r="F2" s="28"/>
      <c r="G2" s="28"/>
      <c r="H2" s="28"/>
      <c r="I2" s="28"/>
      <c r="J2" s="28"/>
    </row>
    <row r="3" spans="1:12" ht="20.25" x14ac:dyDescent="0.3">
      <c r="A3" s="628" t="s">
        <v>36</v>
      </c>
      <c r="B3" s="628"/>
      <c r="C3" s="628"/>
      <c r="D3" s="628"/>
      <c r="E3" s="628"/>
      <c r="F3" s="628"/>
      <c r="G3" s="628"/>
      <c r="H3" s="628"/>
      <c r="I3" s="628"/>
      <c r="J3" s="628"/>
    </row>
    <row r="4" spans="1:12" ht="14.45" x14ac:dyDescent="0.3">
      <c r="A4" s="27"/>
      <c r="B4" s="27"/>
      <c r="C4" s="28"/>
      <c r="D4" s="28"/>
      <c r="E4" s="28"/>
      <c r="F4" s="28"/>
      <c r="G4" s="28"/>
      <c r="H4" s="28"/>
      <c r="I4" s="28"/>
      <c r="J4" s="28"/>
    </row>
    <row r="5" spans="1:12" thickBot="1" x14ac:dyDescent="0.35">
      <c r="A5" s="27"/>
      <c r="B5" s="27"/>
      <c r="C5" s="28"/>
      <c r="D5" s="28"/>
      <c r="E5" s="28"/>
      <c r="F5" s="28"/>
      <c r="G5" s="28"/>
      <c r="H5" s="28"/>
      <c r="I5" s="28"/>
      <c r="J5" s="28"/>
    </row>
    <row r="6" spans="1:12" x14ac:dyDescent="0.25">
      <c r="A6" s="545" t="s">
        <v>0</v>
      </c>
      <c r="B6" s="546"/>
      <c r="C6" s="547" t="str">
        <f>IF(KS!B6="","",KS!B6)</f>
        <v/>
      </c>
      <c r="D6" s="548"/>
      <c r="E6" s="548"/>
      <c r="F6" s="548"/>
      <c r="G6" s="548"/>
      <c r="H6" s="548"/>
      <c r="I6" s="548"/>
      <c r="J6" s="549"/>
    </row>
    <row r="7" spans="1:12" ht="15.75" thickBot="1" x14ac:dyDescent="0.3">
      <c r="A7" s="550" t="s">
        <v>1</v>
      </c>
      <c r="B7" s="551"/>
      <c r="C7" s="552" t="str">
        <f>IF(KS!B7="","",KS!B7)</f>
        <v/>
      </c>
      <c r="D7" s="553"/>
      <c r="E7" s="553"/>
      <c r="F7" s="553"/>
      <c r="G7" s="553"/>
      <c r="H7" s="553"/>
      <c r="I7" s="553"/>
      <c r="J7" s="554"/>
    </row>
    <row r="8" spans="1:12" s="11" customFormat="1" ht="13.9" x14ac:dyDescent="0.25"/>
    <row r="9" spans="1:12" ht="15.75" x14ac:dyDescent="0.25">
      <c r="A9" s="527" t="s">
        <v>2</v>
      </c>
      <c r="B9" s="527"/>
      <c r="C9" s="527"/>
      <c r="D9" s="527"/>
      <c r="E9" s="447"/>
      <c r="F9" s="447"/>
      <c r="G9" s="447"/>
      <c r="H9" s="447"/>
      <c r="I9" s="447"/>
      <c r="J9" s="447"/>
    </row>
    <row r="10" spans="1:12" ht="15.75" x14ac:dyDescent="0.25">
      <c r="A10" s="527" t="s">
        <v>6</v>
      </c>
      <c r="B10" s="527"/>
      <c r="C10" s="527"/>
      <c r="D10" s="527"/>
      <c r="E10" s="447"/>
      <c r="F10" s="447"/>
      <c r="G10" s="447"/>
      <c r="H10" s="447"/>
      <c r="I10" s="447"/>
      <c r="J10" s="447"/>
    </row>
    <row r="11" spans="1:12" s="11" customFormat="1" ht="13.9" x14ac:dyDescent="0.25"/>
    <row r="12" spans="1:12" s="11" customFormat="1" ht="13.9" x14ac:dyDescent="0.25"/>
    <row r="13" spans="1:12" s="11" customFormat="1" ht="13.9" x14ac:dyDescent="0.25"/>
    <row r="14" spans="1:12" ht="15.75" x14ac:dyDescent="0.25">
      <c r="A14" s="429" t="s">
        <v>100</v>
      </c>
      <c r="B14" s="429"/>
      <c r="C14" s="429"/>
      <c r="D14" s="429"/>
      <c r="E14" s="429"/>
      <c r="F14" s="429"/>
      <c r="G14" s="429"/>
      <c r="H14" s="429"/>
      <c r="I14" s="429"/>
      <c r="J14" s="429"/>
    </row>
    <row r="15" spans="1:12" s="11" customFormat="1" ht="13.9" x14ac:dyDescent="0.25">
      <c r="L15" s="11" t="s">
        <v>29</v>
      </c>
    </row>
    <row r="16" spans="1:12" s="11" customFormat="1" ht="15.75" customHeight="1" x14ac:dyDescent="0.2">
      <c r="A16" s="523" t="s">
        <v>49</v>
      </c>
      <c r="B16" s="523" t="s">
        <v>17</v>
      </c>
      <c r="C16" s="523"/>
      <c r="D16" s="523"/>
      <c r="E16" s="523"/>
      <c r="F16" s="523" t="s">
        <v>8</v>
      </c>
      <c r="G16" s="523"/>
      <c r="H16" s="524" t="s">
        <v>101</v>
      </c>
      <c r="I16" s="523" t="s">
        <v>32</v>
      </c>
      <c r="J16" s="523" t="s">
        <v>9</v>
      </c>
      <c r="L16" s="11" t="s">
        <v>30</v>
      </c>
    </row>
    <row r="17" spans="1:13" s="11" customFormat="1" ht="15.75" customHeight="1" x14ac:dyDescent="0.2">
      <c r="A17" s="523"/>
      <c r="B17" s="523"/>
      <c r="C17" s="523"/>
      <c r="D17" s="523"/>
      <c r="E17" s="523"/>
      <c r="F17" s="150" t="s">
        <v>10</v>
      </c>
      <c r="G17" s="150" t="s">
        <v>11</v>
      </c>
      <c r="H17" s="525"/>
      <c r="I17" s="523"/>
      <c r="J17" s="523"/>
      <c r="L17" s="11" t="s">
        <v>31</v>
      </c>
    </row>
    <row r="18" spans="1:13" s="11" customFormat="1" ht="13.9" x14ac:dyDescent="0.25">
      <c r="A18" s="151" t="s">
        <v>13</v>
      </c>
      <c r="B18" s="633"/>
      <c r="C18" s="633"/>
      <c r="D18" s="633"/>
      <c r="E18" s="633"/>
      <c r="F18" s="152"/>
      <c r="G18" s="152"/>
      <c r="H18" s="152"/>
      <c r="I18" s="153"/>
      <c r="J18" s="153"/>
    </row>
    <row r="19" spans="1:13" s="11" customFormat="1" ht="14.25" x14ac:dyDescent="0.2">
      <c r="A19" s="151" t="s">
        <v>14</v>
      </c>
      <c r="B19" s="633"/>
      <c r="C19" s="633"/>
      <c r="D19" s="633"/>
      <c r="E19" s="633"/>
      <c r="F19" s="152"/>
      <c r="G19" s="152"/>
      <c r="H19" s="152"/>
      <c r="I19" s="153"/>
      <c r="J19" s="153"/>
    </row>
    <row r="20" spans="1:13" s="11" customFormat="1" ht="14.25" x14ac:dyDescent="0.2">
      <c r="A20" s="151" t="s">
        <v>15</v>
      </c>
      <c r="B20" s="633"/>
      <c r="C20" s="633"/>
      <c r="D20" s="633"/>
      <c r="E20" s="633"/>
      <c r="F20" s="152"/>
      <c r="G20" s="152"/>
      <c r="H20" s="152"/>
      <c r="I20" s="153"/>
      <c r="J20" s="153"/>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29" t="s">
        <v>16</v>
      </c>
      <c r="B24" s="429"/>
      <c r="C24" s="429"/>
      <c r="D24" s="429"/>
      <c r="E24" s="429"/>
      <c r="F24" s="429"/>
      <c r="G24" s="429"/>
      <c r="H24" s="429"/>
      <c r="I24" s="429"/>
      <c r="J24" s="429"/>
      <c r="K24" s="6"/>
      <c r="M24" s="34"/>
    </row>
    <row r="25" spans="1:13" x14ac:dyDescent="0.25">
      <c r="A25" s="144"/>
      <c r="B25" s="144"/>
      <c r="C25" s="144"/>
      <c r="D25" s="144"/>
      <c r="E25" s="144"/>
      <c r="F25" s="144"/>
      <c r="G25" s="144"/>
      <c r="H25" s="144"/>
      <c r="I25" s="144"/>
      <c r="J25" s="144"/>
      <c r="K25" s="6"/>
      <c r="M25" s="34"/>
    </row>
    <row r="26" spans="1:13" x14ac:dyDescent="0.25">
      <c r="A26" s="531" t="s">
        <v>73</v>
      </c>
      <c r="B26" s="532"/>
      <c r="C26" s="532"/>
      <c r="D26" s="532"/>
      <c r="E26" s="533"/>
      <c r="F26" s="631"/>
      <c r="G26" s="631"/>
      <c r="H26" s="631"/>
      <c r="I26" s="631"/>
      <c r="J26" s="631"/>
      <c r="K26" s="632"/>
    </row>
    <row r="27" spans="1:13" x14ac:dyDescent="0.25">
      <c r="A27" s="537" t="s">
        <v>74</v>
      </c>
      <c r="B27" s="538"/>
      <c r="C27" s="538"/>
      <c r="D27" s="538"/>
      <c r="E27" s="539"/>
      <c r="F27" s="540" t="s">
        <v>115</v>
      </c>
      <c r="G27" s="541"/>
      <c r="H27" s="541"/>
      <c r="I27" s="541"/>
      <c r="J27" s="541"/>
      <c r="K27" s="542"/>
    </row>
    <row r="28" spans="1:13" x14ac:dyDescent="0.25">
      <c r="A28" s="6"/>
      <c r="B28" s="6"/>
      <c r="C28" s="6"/>
      <c r="D28" s="6"/>
      <c r="E28" s="6"/>
      <c r="F28" s="6"/>
      <c r="G28" s="6"/>
      <c r="H28" s="6"/>
      <c r="I28" s="6"/>
      <c r="J28" s="6"/>
      <c r="K28" s="6"/>
    </row>
    <row r="29" spans="1:13" x14ac:dyDescent="0.25">
      <c r="A29" s="6"/>
      <c r="B29" s="6"/>
      <c r="C29" s="6"/>
      <c r="D29" s="6"/>
      <c r="E29" s="6"/>
      <c r="F29" s="6"/>
      <c r="G29" s="6"/>
      <c r="H29" s="6"/>
      <c r="I29" s="6"/>
      <c r="J29" s="6"/>
      <c r="K29" s="6"/>
    </row>
    <row r="30" spans="1:13" x14ac:dyDescent="0.25">
      <c r="A30" s="6"/>
      <c r="B30" s="6"/>
      <c r="C30" s="6"/>
      <c r="D30" s="6"/>
      <c r="E30" s="6"/>
      <c r="F30" s="6"/>
      <c r="G30" s="6"/>
      <c r="H30" s="6"/>
      <c r="I30" s="6"/>
      <c r="J30" s="6"/>
      <c r="K30" s="6"/>
    </row>
    <row r="31" spans="1:13" x14ac:dyDescent="0.25">
      <c r="A31" s="6"/>
      <c r="B31" s="6"/>
      <c r="C31" s="6"/>
      <c r="D31" s="6"/>
      <c r="E31" s="6"/>
      <c r="F31" s="635"/>
      <c r="G31" s="635"/>
      <c r="H31" s="635"/>
      <c r="I31" s="635"/>
      <c r="J31" s="145"/>
      <c r="K31" s="6"/>
    </row>
    <row r="32" spans="1:13" x14ac:dyDescent="0.25">
      <c r="A32" s="26" t="s">
        <v>42</v>
      </c>
      <c r="B32" s="26"/>
      <c r="C32" s="26"/>
      <c r="D32" s="26"/>
      <c r="E32" s="26"/>
      <c r="F32" s="110"/>
      <c r="G32" s="110"/>
      <c r="H32" s="433" t="s">
        <v>41</v>
      </c>
      <c r="I32" s="433"/>
      <c r="J32" s="433"/>
      <c r="K32" s="6"/>
    </row>
    <row r="33" spans="1:10" x14ac:dyDescent="0.25">
      <c r="A33" s="26"/>
      <c r="B33" s="26"/>
      <c r="C33" s="26"/>
      <c r="D33" s="26"/>
      <c r="E33" s="26"/>
      <c r="F33" s="110"/>
      <c r="G33" s="110"/>
      <c r="H33" s="119"/>
      <c r="I33" s="119"/>
      <c r="J33" s="119"/>
    </row>
    <row r="34" spans="1:10" x14ac:dyDescent="0.25">
      <c r="A34" s="26"/>
      <c r="B34" s="26"/>
      <c r="C34" s="26"/>
      <c r="D34" s="26"/>
      <c r="E34" s="26"/>
      <c r="F34" s="110"/>
      <c r="G34" s="110"/>
      <c r="H34" s="119"/>
      <c r="I34" s="119"/>
      <c r="J34" s="119"/>
    </row>
    <row r="35" spans="1:10" x14ac:dyDescent="0.25">
      <c r="A35" s="26"/>
      <c r="B35" s="26"/>
      <c r="C35" s="26"/>
      <c r="D35" s="26"/>
      <c r="E35" s="26"/>
      <c r="F35" s="110"/>
      <c r="G35" s="110"/>
      <c r="H35" s="119"/>
      <c r="I35" s="119"/>
      <c r="J35" s="119"/>
    </row>
    <row r="36" spans="1:10" x14ac:dyDescent="0.25">
      <c r="A36" s="35"/>
      <c r="B36" s="35"/>
      <c r="C36" s="35"/>
      <c r="D36" s="35"/>
      <c r="E36" s="35"/>
      <c r="F36" s="35"/>
      <c r="G36" s="35"/>
      <c r="H36" s="35"/>
      <c r="I36" s="35"/>
      <c r="J36" s="35"/>
    </row>
    <row r="37" spans="1:10" x14ac:dyDescent="0.25">
      <c r="A37" s="529" t="s">
        <v>46</v>
      </c>
      <c r="B37" s="529"/>
      <c r="C37" s="529"/>
      <c r="D37" s="529"/>
      <c r="E37" s="529"/>
      <c r="F37" s="529"/>
      <c r="G37" s="529"/>
      <c r="H37" s="529"/>
      <c r="I37" s="529"/>
      <c r="J37" s="529"/>
    </row>
    <row r="38" spans="1:10" ht="54" customHeight="1" x14ac:dyDescent="0.25">
      <c r="A38" s="634" t="s">
        <v>119</v>
      </c>
      <c r="B38" s="634"/>
      <c r="C38" s="634"/>
      <c r="D38" s="634"/>
      <c r="E38" s="634"/>
      <c r="F38" s="634"/>
      <c r="G38" s="634"/>
      <c r="H38" s="634"/>
      <c r="I38" s="634"/>
      <c r="J38" s="634"/>
    </row>
    <row r="39" spans="1:10" ht="41.25" customHeight="1" x14ac:dyDescent="0.25">
      <c r="A39" s="627" t="s">
        <v>75</v>
      </c>
      <c r="B39" s="627"/>
      <c r="C39" s="627"/>
      <c r="D39" s="627"/>
      <c r="E39" s="627"/>
      <c r="F39" s="627"/>
      <c r="G39" s="627"/>
      <c r="H39" s="627"/>
      <c r="I39" s="627"/>
      <c r="J39" s="627"/>
    </row>
    <row r="40" spans="1:10" ht="102.75" customHeight="1" x14ac:dyDescent="0.25">
      <c r="A40" s="626" t="s">
        <v>116</v>
      </c>
      <c r="B40" s="626"/>
      <c r="C40" s="626"/>
      <c r="D40" s="626"/>
      <c r="E40" s="626"/>
      <c r="F40" s="626"/>
      <c r="G40" s="626"/>
      <c r="H40" s="626"/>
      <c r="I40" s="626"/>
      <c r="J40" s="626"/>
    </row>
    <row r="41" spans="1:10" ht="52.5" customHeight="1" x14ac:dyDescent="0.25">
      <c r="A41" s="627" t="s">
        <v>47</v>
      </c>
      <c r="B41" s="627"/>
      <c r="C41" s="627"/>
      <c r="D41" s="627"/>
      <c r="E41" s="627"/>
      <c r="F41" s="627"/>
      <c r="G41" s="627"/>
      <c r="H41" s="627"/>
      <c r="I41" s="627"/>
      <c r="J41" s="627"/>
    </row>
    <row r="42" spans="1:10" ht="31.5" customHeight="1" x14ac:dyDescent="0.25">
      <c r="A42" s="627" t="s">
        <v>117</v>
      </c>
      <c r="B42" s="627"/>
      <c r="C42" s="627"/>
      <c r="D42" s="627"/>
      <c r="E42" s="627"/>
      <c r="F42" s="627"/>
      <c r="G42" s="627"/>
      <c r="H42" s="627"/>
      <c r="I42" s="627"/>
      <c r="J42" s="627"/>
    </row>
    <row r="43" spans="1:10" ht="20.25" x14ac:dyDescent="0.3">
      <c r="A43" s="620" t="s">
        <v>37</v>
      </c>
      <c r="B43" s="620"/>
      <c r="C43" s="620"/>
      <c r="D43" s="620"/>
      <c r="E43" s="620"/>
      <c r="F43" s="620"/>
      <c r="G43" s="620"/>
      <c r="H43" s="620"/>
      <c r="I43" s="620"/>
      <c r="J43" s="620"/>
    </row>
    <row r="44" spans="1:10" x14ac:dyDescent="0.25">
      <c r="A44" s="526" t="s">
        <v>0</v>
      </c>
      <c r="B44" s="526"/>
      <c r="C44" s="513"/>
      <c r="D44" s="513"/>
      <c r="E44" s="513"/>
      <c r="F44" s="513"/>
      <c r="G44" s="513"/>
      <c r="H44" s="513"/>
      <c r="I44" s="513"/>
      <c r="J44" s="513"/>
    </row>
    <row r="45" spans="1:10" x14ac:dyDescent="0.25">
      <c r="A45" s="526" t="s">
        <v>1</v>
      </c>
      <c r="B45" s="526"/>
      <c r="C45" s="513"/>
      <c r="D45" s="513"/>
      <c r="E45" s="513"/>
      <c r="F45" s="513"/>
      <c r="G45" s="513"/>
      <c r="H45" s="513"/>
      <c r="I45" s="513"/>
      <c r="J45" s="513"/>
    </row>
    <row r="46" spans="1:10" x14ac:dyDescent="0.25">
      <c r="A46" s="6"/>
      <c r="B46" s="6"/>
      <c r="C46" s="6"/>
      <c r="D46" s="6"/>
      <c r="E46" s="6"/>
      <c r="F46" s="6"/>
      <c r="G46" s="6"/>
      <c r="H46" s="6"/>
      <c r="I46" s="6"/>
      <c r="J46" s="6"/>
    </row>
    <row r="47" spans="1:10" x14ac:dyDescent="0.25">
      <c r="A47" s="621" t="s">
        <v>2</v>
      </c>
      <c r="B47" s="622"/>
      <c r="C47" s="622"/>
      <c r="D47" s="623"/>
      <c r="E47" s="520"/>
      <c r="F47" s="624"/>
      <c r="G47" s="624"/>
      <c r="H47" s="624"/>
      <c r="I47" s="624"/>
      <c r="J47" s="625"/>
    </row>
    <row r="48" spans="1:10" x14ac:dyDescent="0.25">
      <c r="A48" s="527" t="s">
        <v>6</v>
      </c>
      <c r="B48" s="527"/>
      <c r="C48" s="527"/>
      <c r="D48" s="527"/>
      <c r="E48" s="513"/>
      <c r="F48" s="513"/>
      <c r="G48" s="513"/>
      <c r="H48" s="513"/>
      <c r="I48" s="513"/>
      <c r="J48" s="513"/>
    </row>
    <row r="49" spans="1:10" x14ac:dyDescent="0.25">
      <c r="A49" s="6"/>
      <c r="B49" s="6"/>
      <c r="C49" s="6"/>
      <c r="D49" s="6"/>
      <c r="E49" s="6"/>
      <c r="F49" s="6"/>
      <c r="G49" s="6"/>
      <c r="H49" s="6"/>
      <c r="I49" s="6"/>
      <c r="J49" s="6"/>
    </row>
    <row r="50" spans="1:10" s="154" customFormat="1" ht="15.75" x14ac:dyDescent="0.25">
      <c r="A50" s="429" t="s">
        <v>110</v>
      </c>
      <c r="B50" s="429"/>
      <c r="C50" s="429"/>
      <c r="D50" s="429"/>
      <c r="E50" s="429"/>
      <c r="F50" s="429"/>
      <c r="G50" s="429"/>
      <c r="H50" s="429"/>
      <c r="I50" s="429"/>
      <c r="J50" s="429"/>
    </row>
    <row r="51" spans="1:10" s="11" customFormat="1" ht="14.25" x14ac:dyDescent="0.2"/>
    <row r="52" spans="1:10" s="11" customFormat="1" ht="14.25" x14ac:dyDescent="0.2">
      <c r="A52" s="523" t="s">
        <v>12</v>
      </c>
      <c r="B52" s="523" t="s">
        <v>17</v>
      </c>
      <c r="C52" s="523"/>
      <c r="D52" s="523"/>
      <c r="E52" s="523"/>
      <c r="F52" s="523" t="s">
        <v>8</v>
      </c>
      <c r="G52" s="523"/>
      <c r="H52" s="524" t="s">
        <v>112</v>
      </c>
      <c r="I52" s="523" t="s">
        <v>32</v>
      </c>
      <c r="J52" s="523" t="s">
        <v>9</v>
      </c>
    </row>
    <row r="53" spans="1:10" s="11" customFormat="1" ht="14.25" x14ac:dyDescent="0.2">
      <c r="A53" s="523"/>
      <c r="B53" s="523"/>
      <c r="C53" s="523"/>
      <c r="D53" s="523"/>
      <c r="E53" s="523"/>
      <c r="F53" s="150" t="s">
        <v>10</v>
      </c>
      <c r="G53" s="150" t="s">
        <v>11</v>
      </c>
      <c r="H53" s="525"/>
      <c r="I53" s="523"/>
      <c r="J53" s="523"/>
    </row>
    <row r="54" spans="1:10" s="11" customFormat="1" ht="14.25" x14ac:dyDescent="0.2">
      <c r="A54" s="151" t="s">
        <v>13</v>
      </c>
      <c r="B54" s="629"/>
      <c r="C54" s="629"/>
      <c r="D54" s="629"/>
      <c r="E54" s="629"/>
      <c r="F54" s="155"/>
      <c r="G54" s="155"/>
      <c r="H54" s="155"/>
      <c r="I54" s="153"/>
      <c r="J54" s="155"/>
    </row>
    <row r="55" spans="1:10" s="11" customFormat="1" ht="14.25" x14ac:dyDescent="0.2">
      <c r="A55" s="151" t="s">
        <v>14</v>
      </c>
      <c r="B55" s="629"/>
      <c r="C55" s="629"/>
      <c r="D55" s="629"/>
      <c r="E55" s="629"/>
      <c r="F55" s="155"/>
      <c r="G55" s="155"/>
      <c r="H55" s="155"/>
      <c r="I55" s="153"/>
      <c r="J55" s="155"/>
    </row>
    <row r="56" spans="1:10" s="11" customFormat="1" ht="14.25" x14ac:dyDescent="0.2">
      <c r="A56" s="151" t="s">
        <v>15</v>
      </c>
      <c r="B56" s="629"/>
      <c r="C56" s="629"/>
      <c r="D56" s="629"/>
      <c r="E56" s="629"/>
      <c r="F56" s="155"/>
      <c r="G56" s="155"/>
      <c r="H56" s="155"/>
      <c r="I56" s="153"/>
      <c r="J56" s="155"/>
    </row>
    <row r="57" spans="1:10" s="11" customFormat="1" ht="14.25" x14ac:dyDescent="0.2">
      <c r="A57" s="149"/>
    </row>
    <row r="58" spans="1:10" s="11" customFormat="1" ht="14.25" x14ac:dyDescent="0.2"/>
    <row r="59" spans="1:10" ht="15.75" x14ac:dyDescent="0.25">
      <c r="A59" s="429" t="s">
        <v>16</v>
      </c>
      <c r="B59" s="429"/>
      <c r="C59" s="429"/>
      <c r="D59" s="429"/>
      <c r="E59" s="429"/>
      <c r="F59" s="429"/>
      <c r="G59" s="429"/>
      <c r="H59" s="429"/>
      <c r="I59" s="429"/>
      <c r="J59" s="429"/>
    </row>
    <row r="60" spans="1:10" x14ac:dyDescent="0.25">
      <c r="A60" s="514" t="s">
        <v>73</v>
      </c>
      <c r="B60" s="514"/>
      <c r="C60" s="514"/>
      <c r="D60" s="514"/>
      <c r="E60" s="514"/>
      <c r="F60" s="631"/>
      <c r="G60" s="631"/>
      <c r="H60" s="631"/>
      <c r="I60" s="631"/>
      <c r="J60" s="632"/>
    </row>
    <row r="61" spans="1:10" x14ac:dyDescent="0.25">
      <c r="A61" s="516" t="s">
        <v>74</v>
      </c>
      <c r="B61" s="517"/>
      <c r="C61" s="517"/>
      <c r="D61" s="517"/>
      <c r="E61" s="630"/>
      <c r="F61" s="520" t="s">
        <v>115</v>
      </c>
      <c r="G61" s="624"/>
      <c r="H61" s="624"/>
      <c r="I61" s="624"/>
      <c r="J61" s="625"/>
    </row>
    <row r="65" spans="1:10" x14ac:dyDescent="0.25">
      <c r="A65" s="11"/>
      <c r="B65" s="11"/>
      <c r="C65" s="11"/>
      <c r="D65" s="11"/>
      <c r="E65" s="11"/>
      <c r="F65" s="512"/>
      <c r="G65" s="512"/>
      <c r="H65" s="512"/>
      <c r="I65" s="512"/>
      <c r="J65" s="110"/>
    </row>
    <row r="66" spans="1:10" x14ac:dyDescent="0.25">
      <c r="A66" s="26" t="s">
        <v>42</v>
      </c>
      <c r="B66" s="26"/>
      <c r="C66" s="26"/>
      <c r="D66" s="26"/>
      <c r="E66" s="26"/>
      <c r="F66" s="433" t="s">
        <v>41</v>
      </c>
      <c r="G66" s="433"/>
      <c r="H66" s="433"/>
      <c r="I66" s="433"/>
      <c r="J66" s="433"/>
    </row>
  </sheetData>
  <mergeCells count="58">
    <mergeCell ref="F65:I65"/>
    <mergeCell ref="A52:A53"/>
    <mergeCell ref="B52:E53"/>
    <mergeCell ref="F52:G52"/>
    <mergeCell ref="I52:I53"/>
    <mergeCell ref="B18:E18"/>
    <mergeCell ref="B19:E19"/>
    <mergeCell ref="H16:H17"/>
    <mergeCell ref="A38:J38"/>
    <mergeCell ref="A37:J37"/>
    <mergeCell ref="A24:J24"/>
    <mergeCell ref="F31:I31"/>
    <mergeCell ref="A26:E26"/>
    <mergeCell ref="A27:E27"/>
    <mergeCell ref="F26:K26"/>
    <mergeCell ref="F27:K27"/>
    <mergeCell ref="B20:E20"/>
    <mergeCell ref="A3:J3"/>
    <mergeCell ref="F66:J66"/>
    <mergeCell ref="B54:E54"/>
    <mergeCell ref="B55:E55"/>
    <mergeCell ref="B56:E56"/>
    <mergeCell ref="A59:J59"/>
    <mergeCell ref="A60:E60"/>
    <mergeCell ref="A61:E61"/>
    <mergeCell ref="F61:J61"/>
    <mergeCell ref="F60:J60"/>
    <mergeCell ref="A9:D9"/>
    <mergeCell ref="A10:D10"/>
    <mergeCell ref="E9:J9"/>
    <mergeCell ref="E10:J10"/>
    <mergeCell ref="A6:B6"/>
    <mergeCell ref="A7:B7"/>
    <mergeCell ref="C6:J6"/>
    <mergeCell ref="C7:J7"/>
    <mergeCell ref="A14:J14"/>
    <mergeCell ref="F16:G16"/>
    <mergeCell ref="B16:E17"/>
    <mergeCell ref="A16:A17"/>
    <mergeCell ref="I16:I17"/>
    <mergeCell ref="J16:J17"/>
    <mergeCell ref="A43:J43"/>
    <mergeCell ref="A47:D47"/>
    <mergeCell ref="E47:J47"/>
    <mergeCell ref="H32:J32"/>
    <mergeCell ref="A40:J40"/>
    <mergeCell ref="A41:J41"/>
    <mergeCell ref="A44:B44"/>
    <mergeCell ref="C44:J44"/>
    <mergeCell ref="A39:J39"/>
    <mergeCell ref="A42:J42"/>
    <mergeCell ref="A48:D48"/>
    <mergeCell ref="E48:J48"/>
    <mergeCell ref="H52:H53"/>
    <mergeCell ref="A50:J50"/>
    <mergeCell ref="A45:B45"/>
    <mergeCell ref="C45:J45"/>
    <mergeCell ref="J52:J53"/>
  </mergeCells>
  <conditionalFormatting sqref="C6">
    <cfRule type="containsBlanks" dxfId="4" priority="2">
      <formula>LEN(TRIM(C6))=0</formula>
    </cfRule>
  </conditionalFormatting>
  <conditionalFormatting sqref="C7">
    <cfRule type="containsBlanks" dxfId="3" priority="1">
      <formula>LEN(TRIM(C7))=0</formula>
    </cfRule>
  </conditionalFormatting>
  <dataValidations count="3">
    <dataValidation type="list" allowBlank="1" showInputMessage="1" showErrorMessage="1" prompt="Z roletového menu vyberte príslušný druh zákazky" sqref="E10:J10 E48:J48">
      <formula1>$L$15:$L$17</formula1>
    </dataValidation>
    <dataValidation type="list" allowBlank="1" showInputMessage="1" showErrorMessage="1" prompt="Z roletového menu vyberte príslušný spôsob vykonania prieskumu trhu. V prípade výberu možnosti &quot;iný spôsob&quot; špecifickujte tento v poli &quot;Poznámka&quot;" sqref="I54:I56">
      <formula1>$L$21:$L$23</formula1>
    </dataValidation>
    <dataValidation type="list" allowBlank="1" showInputMessage="1" showErrorMessage="1" prompt="Z roletového menu vyberte príslušný spôsob vykonania prieskumu trhu. V prípade výberu možnosti &quot;iný spôsob&quot; špecifickujte tento v poli &quot;Poznámka&quot;" sqref="I18:I20">
      <formula1>$L$20:$L$22</formula1>
    </dataValidation>
  </dataValidations>
  <printOptions horizontalCentered="1"/>
  <pageMargins left="0.70866141732283472" right="0.70866141732283472" top="1.7322834645669292" bottom="0.35433070866141736" header="0.70866141732283472" footer="0.31496062992125984"/>
  <pageSetup paperSize="9" scale="67" fitToHeight="0" orientation="portrait" r:id="rId1"/>
  <headerFooter>
    <oddHeader>&amp;LPríloha ŽoNFP č. 13 - Podporná dokumentácia k oprávnenosti výdavkov a výpočtu výšky NFP - prieskum trhu - projekt
&amp;G&amp;C
&amp;G&amp;R
&amp;G</oddHeader>
    <oddFooter>&amp;R&amp;P/&amp;N</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E66"/>
  <sheetViews>
    <sheetView view="pageBreakPreview" topLeftCell="A10" zoomScale="70" zoomScaleNormal="100" zoomScaleSheetLayoutView="70" workbookViewId="0">
      <selection activeCell="L12" sqref="L12"/>
    </sheetView>
  </sheetViews>
  <sheetFormatPr defaultColWidth="9.140625" defaultRowHeight="15" x14ac:dyDescent="0.25"/>
  <cols>
    <col min="1" max="1" width="45.42578125" style="231" customWidth="1"/>
    <col min="2" max="2" width="19" style="231" customWidth="1"/>
    <col min="3" max="3" width="20.140625" style="231" customWidth="1"/>
    <col min="4" max="4" width="12.7109375" style="231" customWidth="1"/>
    <col min="5" max="5" width="57.42578125" style="231" customWidth="1"/>
    <col min="6" max="16384" width="9.140625" style="231"/>
  </cols>
  <sheetData>
    <row r="1" spans="1:5" ht="14.45" x14ac:dyDescent="0.3">
      <c r="A1" s="183"/>
      <c r="B1" s="183"/>
      <c r="C1" s="183"/>
      <c r="D1" s="183"/>
      <c r="E1" s="183"/>
    </row>
    <row r="2" spans="1:5" x14ac:dyDescent="0.25">
      <c r="A2" s="687" t="s">
        <v>203</v>
      </c>
      <c r="B2" s="687"/>
      <c r="C2" s="687"/>
      <c r="D2" s="687"/>
      <c r="E2" s="687"/>
    </row>
    <row r="3" spans="1:5" ht="14.45" x14ac:dyDescent="0.3">
      <c r="A3" s="198"/>
      <c r="B3" s="198"/>
      <c r="C3" s="198"/>
      <c r="D3" s="198"/>
      <c r="E3" s="198"/>
    </row>
    <row r="4" spans="1:5" ht="14.45" x14ac:dyDescent="0.3">
      <c r="A4" s="198"/>
      <c r="B4" s="198"/>
      <c r="C4" s="198"/>
      <c r="D4" s="198"/>
      <c r="E4" s="198"/>
    </row>
    <row r="5" spans="1:5" ht="14.45" x14ac:dyDescent="0.3">
      <c r="A5" s="198"/>
      <c r="B5" s="198"/>
      <c r="C5" s="198"/>
      <c r="D5" s="198"/>
      <c r="E5" s="198"/>
    </row>
    <row r="6" spans="1:5" ht="14.45" x14ac:dyDescent="0.3">
      <c r="A6" s="183"/>
      <c r="B6" s="183"/>
      <c r="C6" s="183"/>
      <c r="D6" s="183"/>
      <c r="E6" s="183"/>
    </row>
    <row r="7" spans="1:5" ht="14.45" x14ac:dyDescent="0.3">
      <c r="A7" s="183"/>
      <c r="B7" s="183"/>
      <c r="C7" s="183"/>
      <c r="D7" s="183"/>
      <c r="E7" s="183"/>
    </row>
    <row r="8" spans="1:5" ht="14.45" x14ac:dyDescent="0.3">
      <c r="A8" s="301"/>
      <c r="B8" s="302"/>
      <c r="C8" s="302"/>
      <c r="D8" s="302"/>
      <c r="E8" s="183"/>
    </row>
    <row r="9" spans="1:5" ht="20.25" x14ac:dyDescent="0.25">
      <c r="A9" s="688" t="s">
        <v>190</v>
      </c>
      <c r="B9" s="688"/>
      <c r="C9" s="688"/>
      <c r="D9" s="688"/>
      <c r="E9" s="688"/>
    </row>
    <row r="10" spans="1:5" ht="20.25" x14ac:dyDescent="0.25">
      <c r="A10" s="689" t="s">
        <v>192</v>
      </c>
      <c r="B10" s="689"/>
      <c r="C10" s="689"/>
      <c r="D10" s="689"/>
      <c r="E10" s="689"/>
    </row>
    <row r="11" spans="1:5" ht="21" x14ac:dyDescent="0.3">
      <c r="A11" s="690"/>
      <c r="B11" s="690"/>
      <c r="C11" s="690"/>
      <c r="D11" s="690"/>
      <c r="E11" s="690"/>
    </row>
    <row r="12" spans="1:5" x14ac:dyDescent="0.25">
      <c r="A12" s="289" t="s">
        <v>0</v>
      </c>
      <c r="B12" s="691">
        <v>0</v>
      </c>
      <c r="C12" s="691"/>
      <c r="D12" s="691"/>
      <c r="E12" s="691"/>
    </row>
    <row r="13" spans="1:5" x14ac:dyDescent="0.25">
      <c r="A13" s="288" t="s">
        <v>1</v>
      </c>
      <c r="B13" s="686">
        <v>0</v>
      </c>
      <c r="C13" s="686"/>
      <c r="D13" s="686"/>
      <c r="E13" s="686"/>
    </row>
    <row r="14" spans="1:5" ht="14.45" x14ac:dyDescent="0.3">
      <c r="A14" s="303"/>
      <c r="B14" s="303"/>
      <c r="C14" s="303"/>
      <c r="D14" s="303"/>
      <c r="E14" s="303"/>
    </row>
    <row r="15" spans="1:5" ht="15.75" thickBot="1" x14ac:dyDescent="0.3">
      <c r="A15" s="667" t="s">
        <v>191</v>
      </c>
      <c r="B15" s="667"/>
      <c r="C15" s="667"/>
      <c r="D15" s="667"/>
      <c r="E15" s="667"/>
    </row>
    <row r="16" spans="1:5" x14ac:dyDescent="0.25">
      <c r="A16" s="668" t="s">
        <v>26</v>
      </c>
      <c r="B16" s="670" t="s">
        <v>190</v>
      </c>
      <c r="C16" s="671"/>
      <c r="D16" s="672"/>
      <c r="E16" s="676" t="s">
        <v>173</v>
      </c>
    </row>
    <row r="17" spans="1:5" x14ac:dyDescent="0.25">
      <c r="A17" s="669"/>
      <c r="B17" s="673"/>
      <c r="C17" s="674"/>
      <c r="D17" s="675"/>
      <c r="E17" s="677"/>
    </row>
    <row r="18" spans="1:5" ht="25.5" x14ac:dyDescent="0.25">
      <c r="A18" s="287" t="s">
        <v>189</v>
      </c>
      <c r="B18" s="678" t="s">
        <v>188</v>
      </c>
      <c r="C18" s="679"/>
      <c r="D18" s="680"/>
      <c r="E18" s="285" t="s">
        <v>187</v>
      </c>
    </row>
    <row r="19" spans="1:5" ht="25.5" x14ac:dyDescent="0.25">
      <c r="A19" s="286" t="s">
        <v>186</v>
      </c>
      <c r="B19" s="678" t="s">
        <v>185</v>
      </c>
      <c r="C19" s="679"/>
      <c r="D19" s="680"/>
      <c r="E19" s="285" t="s">
        <v>184</v>
      </c>
    </row>
    <row r="20" spans="1:5" ht="26.25" thickBot="1" x14ac:dyDescent="0.3">
      <c r="A20" s="286" t="s">
        <v>183</v>
      </c>
      <c r="B20" s="678" t="s">
        <v>182</v>
      </c>
      <c r="C20" s="679"/>
      <c r="D20" s="680"/>
      <c r="E20" s="285" t="s">
        <v>181</v>
      </c>
    </row>
    <row r="21" spans="1:5" ht="14.45" x14ac:dyDescent="0.3">
      <c r="A21" s="684"/>
      <c r="B21" s="684"/>
      <c r="C21" s="684"/>
      <c r="D21" s="684"/>
      <c r="E21" s="684"/>
    </row>
    <row r="22" spans="1:5" thickBot="1" x14ac:dyDescent="0.35">
      <c r="A22" s="685"/>
      <c r="B22" s="685"/>
      <c r="C22" s="685"/>
      <c r="D22" s="685"/>
      <c r="E22" s="685"/>
    </row>
    <row r="23" spans="1:5" ht="42.75" customHeight="1" x14ac:dyDescent="0.25">
      <c r="A23" s="657" t="s">
        <v>180</v>
      </c>
      <c r="B23" s="658"/>
      <c r="C23" s="658"/>
      <c r="D23" s="658"/>
      <c r="E23" s="659"/>
    </row>
    <row r="24" spans="1:5" x14ac:dyDescent="0.25">
      <c r="A24" s="284" t="s">
        <v>26</v>
      </c>
      <c r="B24" s="660" t="str">
        <f>A18</f>
        <v>Zníženie energetickej náročnosti stavebných objektov – Zateplenie obvodového plášťa</v>
      </c>
      <c r="C24" s="660"/>
      <c r="D24" s="660"/>
      <c r="E24" s="661"/>
    </row>
    <row r="25" spans="1:5" x14ac:dyDescent="0.25">
      <c r="A25" s="283" t="s">
        <v>173</v>
      </c>
      <c r="B25" s="660" t="str">
        <f>E18</f>
        <v>Zateplenie plochy obvodového plášťa</v>
      </c>
      <c r="C25" s="660"/>
      <c r="D25" s="660"/>
      <c r="E25" s="661"/>
    </row>
    <row r="26" spans="1:5" ht="30.75" x14ac:dyDescent="0.25">
      <c r="A26" s="282" t="s">
        <v>172</v>
      </c>
      <c r="B26" s="662">
        <v>85</v>
      </c>
      <c r="C26" s="662"/>
      <c r="D26" s="662"/>
      <c r="E26" s="663"/>
    </row>
    <row r="27" spans="1:5" ht="28.5" x14ac:dyDescent="0.25">
      <c r="A27" s="281" t="s">
        <v>171</v>
      </c>
      <c r="B27" s="652">
        <v>0</v>
      </c>
      <c r="C27" s="653"/>
      <c r="D27" s="653"/>
      <c r="E27" s="654"/>
    </row>
    <row r="28" spans="1:5" ht="31.5" thickBot="1" x14ac:dyDescent="0.3">
      <c r="A28" s="280" t="s">
        <v>179</v>
      </c>
      <c r="B28" s="637"/>
      <c r="C28" s="637"/>
      <c r="D28" s="637"/>
      <c r="E28" s="638"/>
    </row>
    <row r="29" spans="1:5" ht="51" thickBot="1" x14ac:dyDescent="0.3">
      <c r="A29" s="279" t="s">
        <v>169</v>
      </c>
      <c r="B29" s="639" t="e">
        <f>B27/B28</f>
        <v>#DIV/0!</v>
      </c>
      <c r="C29" s="640"/>
      <c r="D29" s="640"/>
      <c r="E29" s="641"/>
    </row>
    <row r="30" spans="1:5" ht="21" thickBot="1" x14ac:dyDescent="0.35">
      <c r="A30" s="642" t="e">
        <f>IF(B29&gt;B26,"Je potrebné zdôvodniť prekročenie benchmarku !","OK")</f>
        <v>#DIV/0!</v>
      </c>
      <c r="B30" s="643"/>
      <c r="C30" s="643"/>
      <c r="D30" s="643"/>
      <c r="E30" s="644"/>
    </row>
    <row r="31" spans="1:5" ht="15.75" thickBot="1" x14ac:dyDescent="0.3">
      <c r="A31" s="183"/>
      <c r="B31" s="304"/>
      <c r="C31" s="304"/>
      <c r="D31" s="304"/>
      <c r="E31" s="304"/>
    </row>
    <row r="32" spans="1:5" ht="120.75" customHeight="1" x14ac:dyDescent="0.25">
      <c r="A32" s="645" t="s">
        <v>178</v>
      </c>
      <c r="B32" s="646"/>
      <c r="C32" s="646"/>
      <c r="D32" s="646"/>
      <c r="E32" s="647"/>
    </row>
    <row r="33" spans="1:5" ht="20.25" x14ac:dyDescent="0.25">
      <c r="A33" s="664"/>
      <c r="B33" s="665"/>
      <c r="C33" s="665"/>
      <c r="D33" s="665"/>
      <c r="E33" s="666"/>
    </row>
    <row r="34" spans="1:5" ht="15.75" thickBot="1" x14ac:dyDescent="0.3">
      <c r="A34" s="648"/>
      <c r="B34" s="649"/>
      <c r="C34" s="649"/>
      <c r="D34" s="649"/>
      <c r="E34" s="650"/>
    </row>
    <row r="35" spans="1:5" ht="51" customHeight="1" x14ac:dyDescent="0.25">
      <c r="A35" s="657" t="s">
        <v>177</v>
      </c>
      <c r="B35" s="658"/>
      <c r="C35" s="658"/>
      <c r="D35" s="658"/>
      <c r="E35" s="659"/>
    </row>
    <row r="36" spans="1:5" x14ac:dyDescent="0.25">
      <c r="A36" s="284" t="s">
        <v>26</v>
      </c>
      <c r="B36" s="681" t="str">
        <f>A19</f>
        <v xml:space="preserve">Zníženie energetickej náročnosti stavebných objektov – Zateplenie strešného plášťa </v>
      </c>
      <c r="C36" s="682"/>
      <c r="D36" s="682"/>
      <c r="E36" s="683"/>
    </row>
    <row r="37" spans="1:5" x14ac:dyDescent="0.25">
      <c r="A37" s="283" t="s">
        <v>173</v>
      </c>
      <c r="B37" s="681" t="str">
        <f>E19</f>
        <v xml:space="preserve">Zateplenie plochy strešného plášťa </v>
      </c>
      <c r="C37" s="682"/>
      <c r="D37" s="682"/>
      <c r="E37" s="683"/>
    </row>
    <row r="38" spans="1:5" ht="30.75" x14ac:dyDescent="0.25">
      <c r="A38" s="282" t="s">
        <v>172</v>
      </c>
      <c r="B38" s="662">
        <v>70</v>
      </c>
      <c r="C38" s="662"/>
      <c r="D38" s="662"/>
      <c r="E38" s="663"/>
    </row>
    <row r="39" spans="1:5" ht="28.5" x14ac:dyDescent="0.25">
      <c r="A39" s="281" t="s">
        <v>171</v>
      </c>
      <c r="B39" s="652">
        <v>0</v>
      </c>
      <c r="C39" s="653"/>
      <c r="D39" s="653"/>
      <c r="E39" s="654"/>
    </row>
    <row r="40" spans="1:5" ht="31.5" thickBot="1" x14ac:dyDescent="0.3">
      <c r="A40" s="280" t="s">
        <v>176</v>
      </c>
      <c r="B40" s="637"/>
      <c r="C40" s="637"/>
      <c r="D40" s="637"/>
      <c r="E40" s="638"/>
    </row>
    <row r="41" spans="1:5" ht="51" thickBot="1" x14ac:dyDescent="0.3">
      <c r="A41" s="279" t="s">
        <v>169</v>
      </c>
      <c r="B41" s="639" t="e">
        <f>B39/B40</f>
        <v>#DIV/0!</v>
      </c>
      <c r="C41" s="640"/>
      <c r="D41" s="640"/>
      <c r="E41" s="641"/>
    </row>
    <row r="42" spans="1:5" ht="21" thickBot="1" x14ac:dyDescent="0.35">
      <c r="A42" s="642" t="e">
        <f>IF(B41&gt;B38,"Je potrebné zdôvodniť prekročenie benchmarku !","OK")</f>
        <v>#DIV/0!</v>
      </c>
      <c r="B42" s="643"/>
      <c r="C42" s="643"/>
      <c r="D42" s="643"/>
      <c r="E42" s="644"/>
    </row>
    <row r="43" spans="1:5" ht="15.75" thickBot="1" x14ac:dyDescent="0.3">
      <c r="A43" s="304"/>
      <c r="B43" s="304"/>
      <c r="C43" s="304"/>
      <c r="D43" s="304"/>
      <c r="E43" s="304"/>
    </row>
    <row r="44" spans="1:5" ht="111" customHeight="1" x14ac:dyDescent="0.25">
      <c r="A44" s="655" t="s">
        <v>175</v>
      </c>
      <c r="B44" s="646"/>
      <c r="C44" s="646"/>
      <c r="D44" s="646"/>
      <c r="E44" s="647"/>
    </row>
    <row r="45" spans="1:5" ht="15.75" thickBot="1" x14ac:dyDescent="0.3">
      <c r="A45" s="648"/>
      <c r="B45" s="649"/>
      <c r="C45" s="649"/>
      <c r="D45" s="649"/>
      <c r="E45" s="650"/>
    </row>
    <row r="46" spans="1:5" ht="15.75" thickBot="1" x14ac:dyDescent="0.3">
      <c r="A46" s="656"/>
      <c r="B46" s="656"/>
      <c r="C46" s="656"/>
      <c r="D46" s="656"/>
      <c r="E46" s="656"/>
    </row>
    <row r="47" spans="1:5" ht="59.25" customHeight="1" x14ac:dyDescent="0.25">
      <c r="A47" s="657" t="s">
        <v>174</v>
      </c>
      <c r="B47" s="658"/>
      <c r="C47" s="658"/>
      <c r="D47" s="658"/>
      <c r="E47" s="659"/>
    </row>
    <row r="48" spans="1:5" x14ac:dyDescent="0.25">
      <c r="A48" s="284" t="s">
        <v>26</v>
      </c>
      <c r="B48" s="660" t="str">
        <f>A20</f>
        <v>Zníženie energetickej náročnosti stavebných objektov – Výmena otvorových konštrukcií</v>
      </c>
      <c r="C48" s="660"/>
      <c r="D48" s="660"/>
      <c r="E48" s="661"/>
    </row>
    <row r="49" spans="1:5" x14ac:dyDescent="0.25">
      <c r="A49" s="283" t="s">
        <v>173</v>
      </c>
      <c r="B49" s="660" t="str">
        <f>E20</f>
        <v>Výmena vonkajšej otvorovej konštrukcie</v>
      </c>
      <c r="C49" s="660"/>
      <c r="D49" s="660"/>
      <c r="E49" s="661"/>
    </row>
    <row r="50" spans="1:5" ht="30.75" x14ac:dyDescent="0.25">
      <c r="A50" s="282" t="s">
        <v>172</v>
      </c>
      <c r="B50" s="662">
        <v>350</v>
      </c>
      <c r="C50" s="662"/>
      <c r="D50" s="662"/>
      <c r="E50" s="663"/>
    </row>
    <row r="51" spans="1:5" ht="28.5" x14ac:dyDescent="0.25">
      <c r="A51" s="281" t="s">
        <v>171</v>
      </c>
      <c r="B51" s="652">
        <v>0</v>
      </c>
      <c r="C51" s="653"/>
      <c r="D51" s="653"/>
      <c r="E51" s="654"/>
    </row>
    <row r="52" spans="1:5" ht="31.5" thickBot="1" x14ac:dyDescent="0.3">
      <c r="A52" s="280" t="s">
        <v>170</v>
      </c>
      <c r="B52" s="637"/>
      <c r="C52" s="637"/>
      <c r="D52" s="637"/>
      <c r="E52" s="638"/>
    </row>
    <row r="53" spans="1:5" ht="51" thickBot="1" x14ac:dyDescent="0.3">
      <c r="A53" s="279" t="s">
        <v>169</v>
      </c>
      <c r="B53" s="639" t="e">
        <f>B51/B52</f>
        <v>#DIV/0!</v>
      </c>
      <c r="C53" s="640"/>
      <c r="D53" s="640"/>
      <c r="E53" s="641"/>
    </row>
    <row r="54" spans="1:5" ht="21" thickBot="1" x14ac:dyDescent="0.35">
      <c r="A54" s="642" t="e">
        <f>IF(B53&gt;B50,"Je potrebné zdôvodniť prekročenie benchmarku !","OK")</f>
        <v>#DIV/0!</v>
      </c>
      <c r="B54" s="643"/>
      <c r="C54" s="643"/>
      <c r="D54" s="643"/>
      <c r="E54" s="644"/>
    </row>
    <row r="55" spans="1:5" ht="15.75" thickBot="1" x14ac:dyDescent="0.3">
      <c r="A55" s="304"/>
      <c r="B55" s="304"/>
      <c r="C55" s="304"/>
      <c r="D55" s="304"/>
      <c r="E55" s="304"/>
    </row>
    <row r="56" spans="1:5" ht="120.75" customHeight="1" x14ac:dyDescent="0.25">
      <c r="A56" s="645" t="s">
        <v>168</v>
      </c>
      <c r="B56" s="646"/>
      <c r="C56" s="646"/>
      <c r="D56" s="646"/>
      <c r="E56" s="647"/>
    </row>
    <row r="57" spans="1:5" ht="15.75" thickBot="1" x14ac:dyDescent="0.3">
      <c r="A57" s="648"/>
      <c r="B57" s="649"/>
      <c r="C57" s="649"/>
      <c r="D57" s="649"/>
      <c r="E57" s="650"/>
    </row>
    <row r="58" spans="1:5" x14ac:dyDescent="0.25">
      <c r="A58" s="183"/>
      <c r="B58" s="183"/>
      <c r="C58" s="183"/>
      <c r="D58" s="183"/>
      <c r="E58" s="183"/>
    </row>
    <row r="59" spans="1:5" x14ac:dyDescent="0.25">
      <c r="A59" s="183"/>
      <c r="B59" s="183"/>
      <c r="C59" s="183"/>
      <c r="D59" s="183"/>
      <c r="E59" s="183"/>
    </row>
    <row r="60" spans="1:5" x14ac:dyDescent="0.25">
      <c r="A60" s="183"/>
      <c r="B60" s="183"/>
      <c r="C60" s="183"/>
      <c r="D60" s="183"/>
      <c r="E60" s="183"/>
    </row>
    <row r="61" spans="1:5" x14ac:dyDescent="0.25">
      <c r="A61" s="183"/>
      <c r="B61" s="183"/>
      <c r="C61" s="183"/>
      <c r="D61" s="183"/>
      <c r="E61" s="183"/>
    </row>
    <row r="62" spans="1:5" x14ac:dyDescent="0.25">
      <c r="A62" s="183"/>
      <c r="B62" s="183"/>
      <c r="C62" s="305"/>
      <c r="D62" s="651"/>
      <c r="E62" s="651"/>
    </row>
    <row r="63" spans="1:5" x14ac:dyDescent="0.25">
      <c r="A63" s="306" t="s">
        <v>52</v>
      </c>
      <c r="B63" s="306"/>
      <c r="C63" s="306"/>
      <c r="D63" s="636" t="s">
        <v>41</v>
      </c>
      <c r="E63" s="636"/>
    </row>
    <row r="64" spans="1:5" x14ac:dyDescent="0.25">
      <c r="A64" s="183"/>
      <c r="B64" s="183"/>
      <c r="C64" s="183"/>
      <c r="D64" s="183"/>
      <c r="E64" s="183"/>
    </row>
    <row r="65" spans="1:5" x14ac:dyDescent="0.25">
      <c r="A65" s="183"/>
      <c r="B65" s="183"/>
      <c r="C65" s="183"/>
      <c r="D65" s="183"/>
      <c r="E65" s="183"/>
    </row>
    <row r="66" spans="1:5" x14ac:dyDescent="0.25">
      <c r="A66" s="183"/>
      <c r="B66" s="183"/>
      <c r="C66" s="183"/>
      <c r="D66" s="183"/>
      <c r="E66" s="183"/>
    </row>
  </sheetData>
  <mergeCells count="49">
    <mergeCell ref="B13:E13"/>
    <mergeCell ref="A2:E2"/>
    <mergeCell ref="A9:E9"/>
    <mergeCell ref="A10:E10"/>
    <mergeCell ref="A11:E11"/>
    <mergeCell ref="B12:E12"/>
    <mergeCell ref="B19:D19"/>
    <mergeCell ref="B20:D20"/>
    <mergeCell ref="A21:E21"/>
    <mergeCell ref="A22:E22"/>
    <mergeCell ref="A23:E23"/>
    <mergeCell ref="B24:E24"/>
    <mergeCell ref="A34:E34"/>
    <mergeCell ref="A35:E35"/>
    <mergeCell ref="B36:E36"/>
    <mergeCell ref="B37:E37"/>
    <mergeCell ref="B25:E25"/>
    <mergeCell ref="A15:E15"/>
    <mergeCell ref="A16:A17"/>
    <mergeCell ref="B16:D17"/>
    <mergeCell ref="E16:E17"/>
    <mergeCell ref="B18:D18"/>
    <mergeCell ref="B38:E38"/>
    <mergeCell ref="B26:E26"/>
    <mergeCell ref="B27:E27"/>
    <mergeCell ref="B28:E28"/>
    <mergeCell ref="B29:E29"/>
    <mergeCell ref="A30:E30"/>
    <mergeCell ref="A32:E32"/>
    <mergeCell ref="A33:E33"/>
    <mergeCell ref="B51:E51"/>
    <mergeCell ref="B39:E39"/>
    <mergeCell ref="B40:E40"/>
    <mergeCell ref="B41:E41"/>
    <mergeCell ref="A42:E42"/>
    <mergeCell ref="A44:E44"/>
    <mergeCell ref="A45:E45"/>
    <mergeCell ref="A46:E46"/>
    <mergeCell ref="A47:E47"/>
    <mergeCell ref="B48:E48"/>
    <mergeCell ref="B49:E49"/>
    <mergeCell ref="B50:E50"/>
    <mergeCell ref="D63:E63"/>
    <mergeCell ref="B52:E52"/>
    <mergeCell ref="B53:E53"/>
    <mergeCell ref="A54:E54"/>
    <mergeCell ref="A56:E56"/>
    <mergeCell ref="A57:E57"/>
    <mergeCell ref="D62:E6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1">
    <dataValidation allowBlank="1" showErrorMessage="1" sqref="B40:E40 B28:E28 B52:E52"/>
  </dataValidations>
  <pageMargins left="0.7" right="0.7" top="0.75" bottom="0.75" header="0.3" footer="0.3"/>
  <pageSetup paperSize="9" scale="56" orientation="portrait" r:id="rId1"/>
  <colBreaks count="1" manualBreakCount="1">
    <brk id="5"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9</vt:i4>
      </vt:variant>
    </vt:vector>
  </HeadingPairs>
  <TitlesOfParts>
    <vt:vector size="20" baseType="lpstr">
      <vt:lpstr>KS</vt:lpstr>
      <vt:lpstr>Prieskum trhu - projekt</vt:lpstr>
      <vt:lpstr>Prieskum trhu - kontrafaktualny</vt:lpstr>
      <vt:lpstr>Kontrafaktuálne rozpočty</vt:lpstr>
      <vt:lpstr>Rozpočet projektu</vt:lpstr>
      <vt:lpstr> Prieskum trhu-kontrafakt.scena</vt:lpstr>
      <vt:lpstr>RP-OV-NFP</vt:lpstr>
      <vt:lpstr> Prieskum trhu - projekt</vt:lpstr>
      <vt:lpstr>Referenčné hodnoty</vt:lpstr>
      <vt:lpstr>Value for Money</vt:lpstr>
      <vt:lpstr>Číselníky</vt:lpstr>
      <vt:lpstr>' Prieskum trhu - projekt'!Oblasť_tlače</vt:lpstr>
      <vt:lpstr>' Prieskum trhu-kontrafakt.scena'!Oblasť_tlače</vt:lpstr>
      <vt:lpstr>'Kontrafaktuálne rozpočty'!Oblasť_tlače</vt:lpstr>
      <vt:lpstr>'Prieskum trhu - kontrafaktualny'!Oblasť_tlače</vt:lpstr>
      <vt:lpstr>'Prieskum trhu - projekt'!Oblasť_tlače</vt:lpstr>
      <vt:lpstr>'Referenčné hodnoty'!Oblasť_tlače</vt:lpstr>
      <vt:lpstr>'Rozpočet projektu'!Oblasť_tlače</vt:lpstr>
      <vt:lpstr>'RP-OV-NFP'!Oblasť_tlače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2017-11-24T07:47:35Z</dcterms:created>
  <dcterms:modified xsi:type="dcterms:W3CDTF">2019-11-04T12:29:43Z</dcterms:modified>
</cp:coreProperties>
</file>