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updateLinks="always" defaultThemeVersion="124226"/>
  <bookViews>
    <workbookView xWindow="0" yWindow="0" windowWidth="28365" windowHeight="10020" tabRatio="832" firstSheet="2" activeTab="4"/>
  </bookViews>
  <sheets>
    <sheet name="KS" sheetId="7" state="hidden" r:id="rId1"/>
    <sheet name="Prieskum trhu - projekt" sheetId="12" r:id="rId2"/>
    <sheet name="Prieskum trhu - kontrafaktualny" sheetId="13" r:id="rId3"/>
    <sheet name="Kontrafaktuálne rozpočty" sheetId="19" r:id="rId4"/>
    <sheet name="Rozpočet projektu" sheetId="10" r:id="rId5"/>
    <sheet name=" Prieskum trhu-kontrafakt.scena" sheetId="9" state="hidden" r:id="rId6"/>
    <sheet name="RP-OV-NFP" sheetId="5" state="hidden" r:id="rId7"/>
    <sheet name=" Prieskum trhu - projekt" sheetId="3" state="hidden" r:id="rId8"/>
    <sheet name="Referenčné hodnoty" sheetId="29" r:id="rId9"/>
    <sheet name="Value for Money" sheetId="30" r:id="rId10"/>
    <sheet name="Číselníky" sheetId="28" r:id="rId11"/>
  </sheets>
  <definedNames>
    <definedName name="_xlnm._FilterDatabase" localSheetId="4" hidden="1">'Rozpočet projektu'!$A$14:$BH$52</definedName>
    <definedName name="abcd" localSheetId="3">#REF!</definedName>
    <definedName name="abcd">#REF!</definedName>
    <definedName name="cdef" localSheetId="3">#REF!</definedName>
    <definedName name="cdef">#REF!</definedName>
    <definedName name="ghghjgh" localSheetId="3">#REF!</definedName>
    <definedName name="ghghjgh" localSheetId="2">#REF!</definedName>
    <definedName name="ghghjgh" localSheetId="1">#REF!</definedName>
    <definedName name="ghghjgh" localSheetId="8">#REF!</definedName>
    <definedName name="ghghjgh" localSheetId="9">#REF!</definedName>
    <definedName name="ghghjgh">#REF!</definedName>
    <definedName name="hjkz" localSheetId="3">#REF!</definedName>
    <definedName name="hjkz" localSheetId="2">#REF!</definedName>
    <definedName name="hjkz" localSheetId="1">#REF!</definedName>
    <definedName name="hjkz" localSheetId="8">#REF!</definedName>
    <definedName name="hjkz" localSheetId="9">#REF!</definedName>
    <definedName name="hjkz">#REF!</definedName>
    <definedName name="jjfoieljljípoi">#REF!</definedName>
    <definedName name="jjgjkldkljoe" localSheetId="3">#REF!</definedName>
    <definedName name="jjgjkldkljoe">#REF!</definedName>
    <definedName name="jjljfkjkjfik">#REF!</definedName>
    <definedName name="jklokki" localSheetId="3">#REF!</definedName>
    <definedName name="jklokki">#REF!</definedName>
    <definedName name="jldjierjid">#REF!</definedName>
    <definedName name="jlkdeijduieo">#REF!</definedName>
    <definedName name="jlkjlfdjlkgjlkjdl" localSheetId="3">#REF!</definedName>
    <definedName name="jlkjlfdjlkgjlkjdl">#REF!</definedName>
    <definedName name="kklkdiejkii">#REF!</definedName>
    <definedName name="kldjeidni">#REF!</definedName>
    <definedName name="klijekjdijd">#REF!</definedName>
    <definedName name="klkdjfkiel">#REF!</definedName>
    <definedName name="_xlnm.Print_Area" localSheetId="7">' Prieskum trhu - projekt'!$A$1:$J$42</definedName>
    <definedName name="_xlnm.Print_Area" localSheetId="5">' Prieskum trhu-kontrafakt.scena'!$A$1:$J$41</definedName>
    <definedName name="_xlnm.Print_Area" localSheetId="3">'Kontrafaktuálne rozpočty'!$A$1:$J$45</definedName>
    <definedName name="_xlnm.Print_Area" localSheetId="2">'Prieskum trhu - kontrafaktualny'!$A$1:$I$44</definedName>
    <definedName name="_xlnm.Print_Area" localSheetId="1">'Prieskum trhu - projekt'!$A$1:$I$44</definedName>
    <definedName name="_xlnm.Print_Area" localSheetId="8">'Referenčné hodnoty'!$A$1:$E$66</definedName>
    <definedName name="_xlnm.Print_Area" localSheetId="4">'Rozpočet projektu'!$A$1:$O$67</definedName>
    <definedName name="_xlnm.Print_Area" localSheetId="6">'RP-OV-NFP'!$A$1:$I$83</definedName>
    <definedName name="_xlnm.Print_Area" localSheetId="9">'Value for Money'!$A$1:$E$37</definedName>
    <definedName name="sadzba" localSheetId="3">#REF!</definedName>
    <definedName name="sadzba" localSheetId="2">#REF!</definedName>
    <definedName name="sadzba">#REF!</definedName>
    <definedName name="Value">#REF!</definedName>
    <definedName name="Value_for_Money">#REF!</definedName>
  </definedNames>
  <calcPr calcId="162913"/>
  <fileRecoveryPr autoRecover="0"/>
</workbook>
</file>

<file path=xl/calcChain.xml><?xml version="1.0" encoding="utf-8"?>
<calcChain xmlns="http://schemas.openxmlformats.org/spreadsheetml/2006/main">
  <c r="H17" i="10" l="1"/>
  <c r="H44" i="10" l="1"/>
  <c r="H41" i="10"/>
  <c r="H39" i="10"/>
  <c r="H36" i="10"/>
  <c r="H37" i="10"/>
  <c r="H35" i="10"/>
  <c r="H30" i="10"/>
  <c r="H31" i="10"/>
  <c r="H32" i="10"/>
  <c r="H33" i="10"/>
  <c r="H29" i="10"/>
  <c r="H25" i="10"/>
  <c r="H26" i="10"/>
  <c r="H27" i="10"/>
  <c r="F17" i="10" l="1"/>
  <c r="G17" i="10" l="1"/>
  <c r="G26" i="13" l="1"/>
  <c r="G27" i="13"/>
  <c r="G25" i="13"/>
  <c r="G28" i="13" s="1"/>
  <c r="G26" i="12"/>
  <c r="G27" i="12"/>
  <c r="G25" i="12"/>
  <c r="F44" i="10" l="1"/>
  <c r="G44" i="10" s="1"/>
  <c r="E15" i="19"/>
  <c r="F15" i="19" s="1"/>
  <c r="F23" i="10" l="1"/>
  <c r="F51" i="10" s="1"/>
  <c r="F43" i="10"/>
  <c r="G43" i="10" s="1"/>
  <c r="G23" i="10" l="1"/>
  <c r="G51" i="10" s="1"/>
  <c r="F46" i="10"/>
  <c r="F26" i="19"/>
  <c r="E26" i="19"/>
  <c r="G46" i="10" l="1"/>
  <c r="H43" i="10" s="1"/>
  <c r="F19" i="10"/>
  <c r="F55" i="10" s="1"/>
  <c r="F20" i="10"/>
  <c r="G20" i="10" s="1"/>
  <c r="F21" i="10"/>
  <c r="F24" i="10"/>
  <c r="F52" i="10" s="1"/>
  <c r="F25" i="10"/>
  <c r="G25" i="10" s="1"/>
  <c r="F26" i="10"/>
  <c r="G26" i="10" s="1"/>
  <c r="F27" i="10"/>
  <c r="G27" i="10" s="1"/>
  <c r="F29" i="10"/>
  <c r="F30" i="10"/>
  <c r="G30" i="10" s="1"/>
  <c r="F31" i="10"/>
  <c r="G31" i="10" s="1"/>
  <c r="F32" i="10"/>
  <c r="G32" i="10" s="1"/>
  <c r="F33" i="10"/>
  <c r="G33" i="10" s="1"/>
  <c r="F35" i="10"/>
  <c r="G35" i="10" s="1"/>
  <c r="F36" i="10"/>
  <c r="G36" i="10" s="1"/>
  <c r="F37" i="10"/>
  <c r="G37" i="10" s="1"/>
  <c r="F39" i="10"/>
  <c r="F41" i="10"/>
  <c r="G41" i="10" s="1"/>
  <c r="G21" i="10" l="1"/>
  <c r="F50" i="10"/>
  <c r="F48" i="10"/>
  <c r="F53" i="10"/>
  <c r="G39" i="10"/>
  <c r="G29" i="10"/>
  <c r="G24" i="10"/>
  <c r="G19" i="10"/>
  <c r="G55" i="10" s="1"/>
  <c r="G52" i="10" l="1"/>
  <c r="H21" i="10"/>
  <c r="H50" i="10" s="1"/>
  <c r="G50" i="10"/>
  <c r="G48" i="10"/>
  <c r="G53" i="10"/>
  <c r="B24" i="29"/>
  <c r="B25" i="29"/>
  <c r="B29" i="29"/>
  <c r="A30" i="29" s="1"/>
  <c r="B36" i="29"/>
  <c r="B37" i="29"/>
  <c r="B41" i="29"/>
  <c r="A42" i="29" s="1"/>
  <c r="B48" i="29"/>
  <c r="B49" i="29"/>
  <c r="B53" i="29"/>
  <c r="A54" i="29" s="1"/>
  <c r="F18" i="10" l="1"/>
  <c r="F47" i="10" s="1"/>
  <c r="F45" i="10" l="1"/>
  <c r="F54" i="10"/>
  <c r="F49" i="10"/>
  <c r="E20" i="19"/>
  <c r="E19" i="19"/>
  <c r="F19" i="19" s="1"/>
  <c r="E18" i="19"/>
  <c r="F18" i="19" s="1"/>
  <c r="E17" i="19"/>
  <c r="F17" i="19" s="1"/>
  <c r="E16" i="19"/>
  <c r="E14" i="19"/>
  <c r="E13" i="19"/>
  <c r="E12" i="19"/>
  <c r="E11" i="19"/>
  <c r="E28" i="19" s="1"/>
  <c r="E31" i="19" l="1"/>
  <c r="E24" i="19"/>
  <c r="F16" i="19"/>
  <c r="F27" i="19" s="1"/>
  <c r="H23" i="10" s="1"/>
  <c r="E27" i="19"/>
  <c r="E23" i="19"/>
  <c r="E22" i="19"/>
  <c r="F14" i="19"/>
  <c r="E25" i="19"/>
  <c r="E29" i="19"/>
  <c r="E30" i="19"/>
  <c r="F20" i="19"/>
  <c r="F13" i="19"/>
  <c r="F12" i="19"/>
  <c r="E21" i="19"/>
  <c r="F11" i="19"/>
  <c r="F28" i="19" s="1"/>
  <c r="H24" i="10" s="1"/>
  <c r="H52" i="10" s="1"/>
  <c r="F64" i="13"/>
  <c r="C70" i="13" s="1"/>
  <c r="F28" i="13"/>
  <c r="C34" i="13" s="1"/>
  <c r="G28" i="12"/>
  <c r="F28" i="12"/>
  <c r="C34" i="12" s="1"/>
  <c r="F64" i="12"/>
  <c r="C70" i="12" s="1"/>
  <c r="F31" i="19" l="1"/>
  <c r="F24" i="19"/>
  <c r="H19" i="10" s="1"/>
  <c r="H51" i="10"/>
  <c r="H55" i="10"/>
  <c r="F25" i="19"/>
  <c r="H20" i="10" s="1"/>
  <c r="F23" i="19"/>
  <c r="F22" i="19"/>
  <c r="F29" i="19"/>
  <c r="F30" i="19"/>
  <c r="F21" i="19"/>
  <c r="C6" i="9"/>
  <c r="F29" i="5" l="1"/>
  <c r="H48" i="10" l="1"/>
  <c r="G18" i="10"/>
  <c r="B7" i="5"/>
  <c r="C7" i="3"/>
  <c r="B6" i="5"/>
  <c r="C7" i="9"/>
  <c r="C6" i="3"/>
  <c r="B5" i="5"/>
  <c r="H18" i="10" l="1"/>
  <c r="G47" i="10"/>
  <c r="G45" i="10"/>
  <c r="G49" i="10"/>
  <c r="H46" i="10" s="1"/>
  <c r="G54" i="10"/>
  <c r="F70" i="10"/>
  <c r="F12" i="5"/>
  <c r="G12" i="5" s="1"/>
  <c r="E13" i="7"/>
  <c r="F13" i="7" s="1"/>
  <c r="H54" i="10" l="1"/>
  <c r="H47" i="10"/>
  <c r="H49" i="10"/>
  <c r="H45" i="10"/>
  <c r="C29" i="30" s="1"/>
  <c r="C31" i="30" s="1"/>
  <c r="H53" i="10"/>
  <c r="C50" i="5"/>
  <c r="C51" i="5"/>
  <c r="C52" i="5"/>
  <c r="C53" i="5"/>
  <c r="C62" i="5"/>
  <c r="C63" i="5"/>
  <c r="C64" i="5"/>
  <c r="C65" i="5"/>
  <c r="C66" i="5"/>
  <c r="A62" i="5" l="1"/>
  <c r="A63" i="5"/>
  <c r="A64" i="5"/>
  <c r="A65" i="5"/>
  <c r="A66" i="5"/>
  <c r="C49" i="5"/>
  <c r="A51" i="5"/>
  <c r="A52" i="5"/>
  <c r="A49" i="5"/>
  <c r="A50" i="5"/>
  <c r="C45" i="5"/>
  <c r="C46" i="5"/>
  <c r="C47" i="5"/>
  <c r="C48" i="5"/>
  <c r="C58" i="5"/>
  <c r="C59" i="5"/>
  <c r="C60" i="5"/>
  <c r="C61" i="5"/>
  <c r="A58" i="5"/>
  <c r="A59" i="5"/>
  <c r="A60" i="5"/>
  <c r="A61" i="5"/>
  <c r="F35" i="5"/>
  <c r="G35" i="5" s="1"/>
  <c r="F34" i="5"/>
  <c r="G34" i="5" s="1"/>
  <c r="F33" i="5"/>
  <c r="G33" i="5" s="1"/>
  <c r="F32" i="5"/>
  <c r="G32" i="5" s="1"/>
  <c r="F31" i="5"/>
  <c r="G31" i="5" s="1"/>
  <c r="F30" i="5"/>
  <c r="G30" i="5" s="1"/>
  <c r="G29" i="5"/>
  <c r="F28" i="5"/>
  <c r="G28" i="5" s="1"/>
  <c r="F27" i="5"/>
  <c r="G27" i="5" s="1"/>
  <c r="F26" i="5"/>
  <c r="G26" i="5" s="1"/>
  <c r="E28" i="7"/>
  <c r="F28" i="7" s="1"/>
  <c r="E29" i="7"/>
  <c r="F29" i="7" s="1"/>
  <c r="E30" i="7"/>
  <c r="F30" i="7" s="1"/>
  <c r="E31" i="7"/>
  <c r="F31" i="7" s="1"/>
  <c r="E32" i="7"/>
  <c r="F32" i="7" s="1"/>
  <c r="E33" i="7"/>
  <c r="F33" i="7" s="1"/>
  <c r="E34" i="7"/>
  <c r="F34" i="7" s="1"/>
  <c r="E35" i="7"/>
  <c r="F35" i="7" s="1"/>
  <c r="E36" i="7"/>
  <c r="F36" i="7" s="1"/>
  <c r="E14" i="7"/>
  <c r="F14" i="7" s="1"/>
  <c r="E15" i="7"/>
  <c r="F15" i="7" s="1"/>
  <c r="E16" i="7"/>
  <c r="F16" i="7" s="1"/>
  <c r="E17" i="7"/>
  <c r="F17" i="7" s="1"/>
  <c r="E18" i="7"/>
  <c r="F18" i="7" s="1"/>
  <c r="E19" i="7"/>
  <c r="F19" i="7" s="1"/>
  <c r="E20" i="7"/>
  <c r="F20" i="7" s="1"/>
  <c r="E21" i="7"/>
  <c r="F21" i="7" s="1"/>
  <c r="E22" i="7"/>
  <c r="F22" i="7" s="1"/>
  <c r="F18" i="5"/>
  <c r="G18" i="5" s="1"/>
  <c r="F19" i="5"/>
  <c r="G19" i="5" s="1"/>
  <c r="F20" i="5"/>
  <c r="G20" i="5" s="1"/>
  <c r="F21" i="5"/>
  <c r="G21" i="5" s="1"/>
  <c r="C57" i="5" l="1"/>
  <c r="A57" i="5"/>
  <c r="C44" i="5"/>
  <c r="A44" i="5"/>
  <c r="A45" i="5"/>
  <c r="A46" i="5"/>
  <c r="A47" i="5"/>
  <c r="A48" i="5"/>
  <c r="A53" i="5"/>
  <c r="F17" i="5"/>
  <c r="G17" i="5" s="1"/>
  <c r="F14" i="5"/>
  <c r="G14" i="5" s="1"/>
  <c r="F15" i="5"/>
  <c r="G15" i="5" s="1"/>
  <c r="F16" i="5"/>
  <c r="G16" i="5" s="1"/>
  <c r="E27" i="7" l="1"/>
  <c r="F27" i="7" l="1"/>
  <c r="F37" i="7" s="1"/>
  <c r="E37" i="7"/>
  <c r="G36" i="5" l="1"/>
  <c r="G67" i="5" s="1"/>
  <c r="F36" i="5"/>
  <c r="F67" i="5" s="1"/>
  <c r="F66" i="5" l="1"/>
  <c r="F62" i="5"/>
  <c r="F58" i="5"/>
  <c r="F64" i="5"/>
  <c r="F57" i="5"/>
  <c r="G57" i="5" s="1"/>
  <c r="F65" i="5"/>
  <c r="F61" i="5"/>
  <c r="F60" i="5"/>
  <c r="F59" i="5"/>
  <c r="F63" i="5"/>
  <c r="F13" i="5"/>
  <c r="G13" i="5" s="1"/>
  <c r="G22" i="5" l="1"/>
  <c r="F22" i="5"/>
  <c r="F37" i="5" l="1"/>
  <c r="G37" i="5"/>
  <c r="E23" i="7" l="1"/>
  <c r="E38" i="7" s="1"/>
  <c r="F68" i="5" l="1"/>
  <c r="F54" i="5"/>
  <c r="F72" i="5" s="1"/>
  <c r="F23" i="7"/>
  <c r="G63" i="5" l="1"/>
  <c r="G64" i="5"/>
  <c r="G65" i="5"/>
  <c r="G62" i="5"/>
  <c r="G66" i="5"/>
  <c r="G59" i="5"/>
  <c r="F48" i="5"/>
  <c r="G48" i="5" s="1"/>
  <c r="F52" i="5"/>
  <c r="G52" i="5" s="1"/>
  <c r="F45" i="5"/>
  <c r="G45" i="5" s="1"/>
  <c r="F49" i="5"/>
  <c r="G49" i="5" s="1"/>
  <c r="F53" i="5"/>
  <c r="G53" i="5" s="1"/>
  <c r="F46" i="5"/>
  <c r="G46" i="5" s="1"/>
  <c r="F50" i="5"/>
  <c r="G50" i="5" s="1"/>
  <c r="F47" i="5"/>
  <c r="G47" i="5" s="1"/>
  <c r="F51" i="5"/>
  <c r="G51" i="5" s="1"/>
  <c r="G58" i="5"/>
  <c r="G61" i="5"/>
  <c r="G60" i="5"/>
  <c r="F38" i="7"/>
  <c r="G68" i="5" s="1"/>
  <c r="G54" i="5"/>
  <c r="G72" i="5" s="1"/>
  <c r="F44" i="5"/>
  <c r="G44" i="5" s="1"/>
</calcChain>
</file>

<file path=xl/comments1.xml><?xml version="1.0" encoding="utf-8"?>
<comments xmlns="http://schemas.openxmlformats.org/spreadsheetml/2006/main">
  <authors>
    <author>Autor</author>
  </authors>
  <commentList>
    <comment ref="A11" authorId="0" shapeId="0">
      <text>
        <r>
          <rPr>
            <sz val="9"/>
            <color indexed="81"/>
            <rFont val="Tahoma"/>
            <family val="2"/>
            <charset val="238"/>
          </rPr>
          <t>Každý záznam z vyhodnotenia prieskumu trhu sa vypracováva samostatne za každý výdavok (predmet zákazky), ktorý bude uvedený v Podrobnom rozpočte projektu ako samostatná položka. 
V prípade, ak projekt obsahuje viacero oprávnených výdavkov, ktorých výška bude určená na základe vyhláseného alebo budúceho VO, žiadateľ v tomto hárku nakopíruje pod seba, očísluje (od 1 po n) a vyplní potrebný počet formulárov záznamu z vyhodnotenia prieskumu trhu. Všetky vyplnené záznamy z vyhodnotenia prieskumu trhu je žiadateľ povinný predložiť cez ITMS2014+ a to v editovateľnom formáte MS Excel a zároveň aj ako sken štatutárnym orgánom podpísaného listinného originálu.</t>
        </r>
      </text>
    </comment>
    <comment ref="A16" authorId="0" shapeId="0">
      <text>
        <r>
          <rPr>
            <sz val="9"/>
            <color indexed="81"/>
            <rFont val="Tahoma"/>
            <family val="2"/>
            <charset val="238"/>
          </rPr>
          <t xml:space="preserve">Obdobie, počas ktorého bol vykonaný prieskum, t.j. odoslané žiadosti o predloženie cenových ponúk, doručené cenové ponuky, získané cenové ponuky. </t>
        </r>
      </text>
    </comment>
    <comment ref="E18" authorId="0" shapeId="0">
      <text>
        <r>
          <rPr>
            <sz val="9"/>
            <color indexed="81"/>
            <rFont val="Tahoma"/>
            <family val="2"/>
            <charset val="238"/>
          </rPr>
          <t>Uveďte všeobecné pomenovanie predmetu zákazky (v prípade, že je výdavok totožný so zákazkou) alebo všeobecný názov výdavku. Názov výdavku je následne potrebné preniesť do Podrobného rozpočtu projektu.</t>
        </r>
      </text>
    </comment>
    <comment ref="E19" authorId="0" shapeId="0">
      <text>
        <r>
          <rPr>
            <sz val="9"/>
            <color indexed="81"/>
            <rFont val="Tahoma"/>
            <family val="2"/>
            <charset val="238"/>
          </rPr>
          <t>Uveďte opis predmetu zákazky vrátane parametrov tak, ako je súčasťou vyhláseného VO, resp. ako bude súčasťou vyhláseného VO v zmysle podmienok ustanovených výzvou. V prípade rozsiahlejšieho opisu priložte k prieskumu trhu osobitný dokument s opisom predmetu zákazky a informáciu, že opis je priložený v osobitnom dokumente.</t>
        </r>
      </text>
    </comment>
    <comment ref="F23" authorId="0" shapeId="0">
      <text>
        <r>
          <rPr>
            <sz val="9"/>
            <color indexed="81"/>
            <rFont val="Tahoma"/>
            <family val="2"/>
            <charset val="238"/>
          </rPr>
          <t>V prípade, že potenciálny dodávateľ nie je platiteľom DPH, uvádza sa konečná cena s DPH z predloženej ponuky. V prípade, že potenciálny dodávateľ je platiteľom DPH uvádza sa cena bez DPH.</t>
        </r>
      </text>
    </comment>
    <comment ref="H23" authorId="0" shapeId="0">
      <text>
        <r>
          <rPr>
            <sz val="9"/>
            <color indexed="81"/>
            <rFont val="Tahoma"/>
            <family val="2"/>
            <charset val="238"/>
          </rPr>
          <t>V prípade, ak žiadateľ vyberie v poli s názvom "Spôsob vykonania" možnosť "iný spôsob", je potrebné tento spôsob vykonania prieskumu trhu popísať v poli s názvom "Poznámky".</t>
        </r>
      </text>
    </comment>
    <comment ref="C30" authorId="0" shapeId="0">
      <text>
        <r>
          <rPr>
            <sz val="9"/>
            <color indexed="81"/>
            <rFont val="Tahoma"/>
            <family val="2"/>
            <charset val="238"/>
          </rPr>
          <t>V prípade, že výdavok predstavuje len časť zákazky, uveďte v poli s názvom "Poznámka" doplňujúce informácie potrebné pre určenie výšky výdavku vo vzťahu k zákazke, resp. hodnote, ktorá vzišla z prieskumu trhu.
V prípade, že prieskum trhu nebolo možné vyhodnotiť na základe troch cenových ponúk spĺňajúcich požiadavky v opise predmetu zákazky, žiadateľ uvedie dôvody.</t>
        </r>
      </text>
    </comment>
    <comment ref="A32" authorId="0" shapeId="0">
      <text>
        <r>
          <rPr>
            <sz val="9"/>
            <color indexed="81"/>
            <rFont val="Tahoma"/>
            <family val="2"/>
            <charset val="238"/>
          </rPr>
          <t>Žiadateľ je povinný uchovávať originálnu dokumentáciu k vykonanému prieskumu trhu u seba a v prípade požiadavky poskytovateľa je povinný kedykoľvek v priebehu schvaľovacieho procesu alebo implementácie projektu predložiť kompletnú originálnu dokumentáciu k prieskumu trhu. V rámci ŽoNFP žiadateľ predkladá prostredníctvom ITMS2014+ štatutárnym orgánom podpísanú dokumentáciu vo formáte PDF vyhotovenú oskenovaním originálnej dokumentácie. Z dôvodu overiteľnosti vykonaného prieskumu trhu musí byť spôsob jeho vykonania v podobe, ktorá umožňuje uchovanie dôkazov o jeho vykonaní, t.j. telefonický prieskum, resp. ústne overenie cien na mieste u dodávateľa nie je akceptovateľný spôsob vykonania prieskumu trhu.</t>
        </r>
      </text>
    </comment>
    <comment ref="C34" authorId="0" shapeId="0">
      <text>
        <r>
          <rPr>
            <sz val="9"/>
            <color indexed="81"/>
            <rFont val="Tahoma"/>
            <family val="2"/>
            <charset val="238"/>
          </rPr>
          <t xml:space="preserve">Žiadateľ uvádza výšku výdavku, ktorá zodpovedá maximálne priemeru cien stanoveného na základe predložených ponúk, pričom sa zohľadňuje oprávnenosť financovania výdavku predstavujúceho DPH v rámci projektu. To znamená, že ak žiadateľ nemá nárok na odpočet DPH, uvádza výšku výdavku stanovenú na základe priemeru cien s DPH. Ak žiadateľ má nárok na odpočet DPH, uvádza ako výsledok prieskumu trhu výšku výdavku stanovenú na základe výpočtu priemeru z cien bez DPH. 
Cena bez DPH je preklápaná do príslušnej aktivity podrobného rozpočtu projektu.
V prípade stanovenia výšky výdavku na základe ekonomicky najvýhodnejšej ponuky je potrebné uviesť aj relevantné zdôvodnenie.
</t>
        </r>
      </text>
    </comment>
  </commentList>
</comments>
</file>

<file path=xl/comments2.xml><?xml version="1.0" encoding="utf-8"?>
<comments xmlns="http://schemas.openxmlformats.org/spreadsheetml/2006/main">
  <authors>
    <author>Autor</author>
  </authors>
  <commentList>
    <comment ref="A11" authorId="0" shapeId="0">
      <text>
        <r>
          <rPr>
            <sz val="9"/>
            <color indexed="81"/>
            <rFont val="Tahoma"/>
            <family val="2"/>
            <charset val="238"/>
          </rPr>
          <t>Každý záznam z vyhodnotenia prieskumu trhu sa vypracováva samostatne za každý výdavok (predmet zákazky), ktorý bude uvedený v Podrobnom rozpočte projektu ako samostatná položka. 
V prípade, ak projekt obsahuje viacero oprávnených výdavkov, ktorých výška bude určená na základe vyhláseného alebo budúceho VO, žiadateľ v tomto hárku nakopíruje pod seba, očísluje (od 1 po n) a vyplní potrebný počet formulárov záznamu z vyhodnotenia prieskumu trhu. Všetky vyplnené záznamy z vyhodnotenia prieskumu trhu je žiadateľ povinný predložiť cez ITMS2014+ a to v editovateľnom formáte MS Excel a zároveň aj ako sken štatutárnym orgánom podpísaného listinného originálu.</t>
        </r>
      </text>
    </comment>
    <comment ref="A16" authorId="0" shapeId="0">
      <text>
        <r>
          <rPr>
            <sz val="9"/>
            <color indexed="81"/>
            <rFont val="Tahoma"/>
            <family val="2"/>
            <charset val="238"/>
          </rPr>
          <t xml:space="preserve">Obdobie, počas ktorého bol vykonaný prieskum, t.j. odoslané žiadosti o predloženie cenových ponúk, doručené cenové ponuky, získané cenové ponuky. </t>
        </r>
      </text>
    </comment>
    <comment ref="E18" authorId="0" shapeId="0">
      <text>
        <r>
          <rPr>
            <sz val="9"/>
            <color indexed="81"/>
            <rFont val="Tahoma"/>
            <family val="2"/>
            <charset val="238"/>
          </rPr>
          <t>Uveďte všeobecné pomenovanie predmetu zákazky (v prípade, že je výdavok totožný so zákazkou) alebo všeobecný názov výdavku. Názov výdavku je následne potrebné preniesť do Podrobného rozpočtu projektu.</t>
        </r>
      </text>
    </comment>
    <comment ref="E19" authorId="0" shapeId="0">
      <text>
        <r>
          <rPr>
            <sz val="9"/>
            <color indexed="81"/>
            <rFont val="Tahoma"/>
            <family val="2"/>
            <charset val="238"/>
          </rPr>
          <t>Uveďte opis predmetu zákazky vrátane parametrov tak, ako je súčasťou vyhláseného VO, resp. ako bude súčasťou vyhláseného VO v zmysle podmienok ustanovených výzvou. V prípade rozsiahlejšieho opisu priložte k prieskumu trhu osobitný dokument s opisom predmetu zákazky a informáciu, že opis je priložený v osobitnom dokumente.</t>
        </r>
      </text>
    </comment>
    <comment ref="F23" authorId="0" shapeId="0">
      <text>
        <r>
          <rPr>
            <sz val="9"/>
            <color indexed="81"/>
            <rFont val="Tahoma"/>
            <family val="2"/>
            <charset val="238"/>
          </rPr>
          <t>V prípade, že potenciálny dodávateľ nie je platiteľom DPH, uvádza sa konečná cena s DPH z predloženej ponuky. V prípade, že potenciálny dodávateľ je platiteľom DPH uvádza sa cena bez DPH.</t>
        </r>
      </text>
    </comment>
    <comment ref="H23" authorId="0" shapeId="0">
      <text>
        <r>
          <rPr>
            <sz val="9"/>
            <color indexed="81"/>
            <rFont val="Tahoma"/>
            <family val="2"/>
            <charset val="238"/>
          </rPr>
          <t>V prípade, ak žiadateľ vyberie v poli s názvom "Spôsob vykonania" možnosť "iný spôsob", je potrebné tento spôsob vykonania prieskumu trhu popísať v poli s názvom "Poznámky".</t>
        </r>
      </text>
    </comment>
    <comment ref="C30" authorId="0" shapeId="0">
      <text>
        <r>
          <rPr>
            <sz val="9"/>
            <color indexed="81"/>
            <rFont val="Tahoma"/>
            <family val="2"/>
            <charset val="238"/>
          </rPr>
          <t>V prípade, že výdavok predstavuje len časť zákazky, uveďte v poli s názvom "Poznámka" doplňujúce informácie potrebné pre určenie výšky výdavku vo vzťahu k zákazke, resp. hodnote, ktorá vzišla z prieskumu trhu.
V prípade, že prieskum trhu nebolo možné vyhodnotiť na základe troch cenových ponúk spĺňajúcich požiadavky v opise predmetu zákazky, žiadateľ uvedie dôvody.</t>
        </r>
      </text>
    </comment>
    <comment ref="A32" authorId="0" shapeId="0">
      <text>
        <r>
          <rPr>
            <sz val="9"/>
            <color indexed="81"/>
            <rFont val="Tahoma"/>
            <family val="2"/>
            <charset val="238"/>
          </rPr>
          <t>Žiadateľ je povinný uchovávať originálnu dokumentáciu k vykonanému prieskumu trhu u seba a v prípade požiadavky poskytovateľa je povinný kedykoľvek v priebehu schvaľovacieho procesu alebo implementácie projektu predložiť kompletnú originálnu dokumentáciu k prieskumu trhu. V rámci ŽoNFP žiadateľ predkladá prostredníctvom ITMS2014+ štatutárnym orgánom podpísanú dokumentáciu vo formáte PDF vyhotovenú oskenovaním originálnej dokumentácie. Z dôvodu overiteľnosti vykonaného prieskumu trhu musí byť spôsob jeho vykonania v podobe, ktorá umožňuje uchovanie dôkazov o jeho vykonaní, t.j. telefonický prieskum, resp. ústne overenie cien na mieste u dodávateľa nie je akceptovateľný spôsob vykonania prieskumu trhu.</t>
        </r>
      </text>
    </comment>
    <comment ref="C34" authorId="0" shapeId="0">
      <text>
        <r>
          <rPr>
            <sz val="9"/>
            <color indexed="81"/>
            <rFont val="Tahoma"/>
            <family val="2"/>
            <charset val="238"/>
          </rPr>
          <t xml:space="preserve">Žiadateľ uvádza výšku výdavku, ktorá zodpovedá maximálne priemeru cien stanoveného na základe predložených ponúk, pričom sa zohľadňuje oprávnenosť financovania výdavku predstavujúceho DPH v rámci projektu. To znamená, že ak žiadateľ nemá nárok na odpočet DPH, uvádza výšku výdavku stanovenú na základe priemeru cien s DPH. Ak žiadateľ má nárok na odpočet DPH, uvádza ako výsledok prieskumu trhu výšku výdavku stanovenú na základe výpočtu priemeru z cien bez DPH. 
Cena bez DPH je preklápaná do príslušnej aktivity podrobného rozpočtu projektu.
V prípade stanovenia výšky výdavku na základe ekonomicky najvýhodnejšej ponuky je potrebné uviesť aj relevantné zdôvodnenie.
</t>
        </r>
      </text>
    </comment>
  </commentList>
</comments>
</file>

<file path=xl/comments3.xml><?xml version="1.0" encoding="utf-8"?>
<comments xmlns="http://schemas.openxmlformats.org/spreadsheetml/2006/main">
  <authors>
    <author>Autor</author>
  </authors>
  <commentList>
    <comment ref="A12" authorId="0" shapeId="0">
      <text>
        <r>
          <rPr>
            <b/>
            <sz val="8"/>
            <color indexed="81"/>
            <rFont val="Tahoma"/>
            <family val="2"/>
            <charset val="238"/>
          </rPr>
          <t>V prípade, ak je predmetom projektu viac samostatných budov, žiadateľ vyplní a predloží  Podrobný rozpočet projektu za každú budovu podľa referenčných hodnôt.</t>
        </r>
        <r>
          <rPr>
            <sz val="9"/>
            <color indexed="81"/>
            <rFont val="Tahoma"/>
            <family val="2"/>
            <charset val="238"/>
          </rPr>
          <t xml:space="preserve">
</t>
        </r>
      </text>
    </comment>
    <comment ref="A17" authorId="0" shapeId="0">
      <text>
        <r>
          <rPr>
            <b/>
            <sz val="8"/>
            <color indexed="81"/>
            <rFont val="Tahoma"/>
            <family val="2"/>
            <charset val="238"/>
          </rPr>
          <t>Napr. : 
- Výkopové práce
- Premiestnenie neuľahnuteľného výkopu
- Uloženie sutiny na skládku
- Poplatok za skladovanie</t>
        </r>
      </text>
    </comment>
    <comment ref="A41" authorId="0" shapeId="0">
      <text>
        <r>
          <rPr>
            <b/>
            <sz val="8"/>
            <color indexed="81"/>
            <rFont val="Tahoma"/>
            <family val="2"/>
            <charset val="238"/>
          </rPr>
          <t>max. do výšky 10 % celkových oprávnených výdavkov na projekt, ak nie je súčasťou zmluvy na uskutočnenie stavebných prác a ak je kúpený samostatne a nie je súčasťou dodávky hardvéru a jeho ocenenia</t>
        </r>
      </text>
    </comment>
    <comment ref="A43" authorId="0" shapeId="0">
      <text>
        <r>
          <rPr>
            <b/>
            <sz val="8"/>
            <color indexed="81"/>
            <rFont val="Tahoma"/>
            <family val="2"/>
            <charset val="238"/>
          </rPr>
          <t>ak nie sú obstarávané ako súčasť stavebných prác</t>
        </r>
      </text>
    </comment>
    <comment ref="A44" authorId="0" shapeId="0">
      <text>
        <r>
          <rPr>
            <b/>
            <sz val="9"/>
            <color indexed="81"/>
            <rFont val="Tahoma"/>
            <family val="2"/>
            <charset val="238"/>
          </rPr>
          <t>ak nie sú obstarávané ako súčasť stavebných prác</t>
        </r>
      </text>
    </comment>
  </commentList>
</comments>
</file>

<file path=xl/comments4.xml><?xml version="1.0" encoding="utf-8"?>
<comments xmlns="http://schemas.openxmlformats.org/spreadsheetml/2006/main">
  <authors>
    <author>Autor</author>
  </authors>
  <commentList>
    <comment ref="A28" authorId="0" shapeId="0">
      <text>
        <r>
          <rPr>
            <b/>
            <sz val="8"/>
            <color indexed="81"/>
            <rFont val="Tahoma"/>
            <family val="2"/>
            <charset val="238"/>
          </rPr>
          <t>Žiadateľ je povinný uvádzať cieľovú hodnotu plochy v súlade s projektovou dokumentáciou</t>
        </r>
      </text>
    </comment>
    <comment ref="A32" authorId="0" shapeId="0">
      <text>
        <r>
          <rPr>
            <b/>
            <sz val="9"/>
            <color indexed="81"/>
            <rFont val="Tahoma"/>
            <family val="2"/>
            <charset val="238"/>
          </rPr>
          <t xml:space="preserve">v prípade prekročenia stanovenej referenčnej hodnoty pre vybrané výdavky projektu (viď. status po vyplnení: "Je potrebné zdôvodniť prekročenie benchmarku !") odporúčame postupovať v súlade s prílohou č. 4 výzvy Osobitné podmienky oprávnenosti výdavkov, časť "Referenčné hodnoty pre vybrané výdavky" </t>
        </r>
      </text>
    </comment>
    <comment ref="A40" authorId="0" shapeId="0">
      <text>
        <r>
          <rPr>
            <b/>
            <sz val="8"/>
            <color indexed="81"/>
            <rFont val="Tahoma"/>
            <family val="2"/>
            <charset val="238"/>
          </rPr>
          <t>Žiadateľ je povinný uvádzať cieľovú hodnotu plochy v súlade s projektovou dokumentáciou</t>
        </r>
      </text>
    </comment>
    <comment ref="A44" authorId="0" shapeId="0">
      <text>
        <r>
          <rPr>
            <b/>
            <sz val="9"/>
            <color indexed="81"/>
            <rFont val="Tahoma"/>
            <family val="2"/>
            <charset val="238"/>
          </rPr>
          <t xml:space="preserve">v prípade prekročenia stanovenej referenčnej hodnoty pre vybrané výdavky projektu (viď. status po vyplnení: "Je potrebné zdôvodniť prekročenie benchmarku !") odporúčame postupovať v súlade s prílohou č. 4 výzvy Osobitné podmienky oprávnenosti výdavkov, časť "Referenčné hodnoty pre vybrané výdavky" </t>
        </r>
      </text>
    </comment>
    <comment ref="A52" authorId="0" shapeId="0">
      <text>
        <r>
          <rPr>
            <b/>
            <sz val="8"/>
            <color indexed="81"/>
            <rFont val="Tahoma"/>
            <family val="2"/>
            <charset val="238"/>
          </rPr>
          <t>Žiadateľ je povinný uvádzať cieľovú hodnotu plochy v súlade s projektovou dokumentáciou</t>
        </r>
      </text>
    </comment>
    <comment ref="A56" authorId="0" shapeId="0">
      <text>
        <r>
          <rPr>
            <b/>
            <sz val="9"/>
            <color indexed="81"/>
            <rFont val="Tahoma"/>
            <family val="2"/>
            <charset val="238"/>
          </rPr>
          <t xml:space="preserve">v prípade prekročenia stanovenej referenčnej hodnoty pre vybrané výdavky projektu (viď. status po vyplnení: "Je potrebné zdôvodniť prekročenie benchmarku !") odporúčame postupovať v súlade s prílohou č. 4 výzvy Osobitné podmienky oprávnenosti výdavkov, časť "Referenčné hodnoty pre vybrané výdavky" </t>
        </r>
      </text>
    </comment>
  </commentList>
</comments>
</file>

<file path=xl/sharedStrings.xml><?xml version="1.0" encoding="utf-8"?>
<sst xmlns="http://schemas.openxmlformats.org/spreadsheetml/2006/main" count="602" uniqueCount="251">
  <si>
    <t>Názov žiadateľa:</t>
  </si>
  <si>
    <t>Názov projektu:</t>
  </si>
  <si>
    <t>Názov výdavku</t>
  </si>
  <si>
    <t>Merná jednotka</t>
  </si>
  <si>
    <t>Počet jednotiek</t>
  </si>
  <si>
    <t xml:space="preserve">Skupina výdavkov  </t>
  </si>
  <si>
    <t>Druh zákazky</t>
  </si>
  <si>
    <t>Prehľad ponúkaných cien predmetu zákazky</t>
  </si>
  <si>
    <t>Cena</t>
  </si>
  <si>
    <t>Poznámka</t>
  </si>
  <si>
    <t>bez DPH</t>
  </si>
  <si>
    <t>s DPH</t>
  </si>
  <si>
    <t>Por. č.</t>
  </si>
  <si>
    <t>1.</t>
  </si>
  <si>
    <t>2.</t>
  </si>
  <si>
    <t>3.</t>
  </si>
  <si>
    <t>Vyhodnotenie ponúk</t>
  </si>
  <si>
    <t>Dodávateľ (obchodné meno a sídlo)</t>
  </si>
  <si>
    <t>021 Stavby</t>
  </si>
  <si>
    <t>nízka</t>
  </si>
  <si>
    <t>stredná</t>
  </si>
  <si>
    <t>vysoká</t>
  </si>
  <si>
    <t>Počet bodov v odbornom hodnotení za kritérium 1.2</t>
  </si>
  <si>
    <t>Merateľný ukazovateľ</t>
  </si>
  <si>
    <t>Vypočítaná hodnota Value for Money</t>
  </si>
  <si>
    <t>Cena celkom bez DPH [EUR]</t>
  </si>
  <si>
    <t>Predmet projektu</t>
  </si>
  <si>
    <t>SPOLU výdavky</t>
  </si>
  <si>
    <t>Jednotková cena bez DPH [EUR]</t>
  </si>
  <si>
    <t>tovary</t>
  </si>
  <si>
    <t>práce</t>
  </si>
  <si>
    <t>služby</t>
  </si>
  <si>
    <t xml:space="preserve">Spôsob vykonania </t>
  </si>
  <si>
    <t xml:space="preserve">Spôsob stanovenia výšky výdavku </t>
  </si>
  <si>
    <t>Vecný popis výdavku</t>
  </si>
  <si>
    <t>predloženie cenových ponúk od potenciálnych dodávateľov (písomne, elektronicky)</t>
  </si>
  <si>
    <t>Záznam z vyhodnotenia prieskumu trhu č. 1</t>
  </si>
  <si>
    <t>Záznam z vyhodnotenia prieskumu trhu č. n</t>
  </si>
  <si>
    <t>iný spôsob</t>
  </si>
  <si>
    <t>Celkové oprávnené výdavky na hlavné aktivity bez DPH</t>
  </si>
  <si>
    <t>Upozornenia:</t>
  </si>
  <si>
    <t>Pečiatka a podpis štatutárneho orgánu žiadateľa</t>
  </si>
  <si>
    <t>V ........................................ dňa .............</t>
  </si>
  <si>
    <t>022 Samostatné hnuteľné veci a súbory hnuteľných vecí</t>
  </si>
  <si>
    <t>Cena celkom 
s DPH [EUR]</t>
  </si>
  <si>
    <t xml:space="preserve">prieskum cien v cenníkoch verejne dostupných na internete </t>
  </si>
  <si>
    <r>
      <rPr>
        <b/>
        <sz val="11"/>
        <color theme="1"/>
        <rFont val="Arial"/>
        <family val="2"/>
        <charset val="238"/>
      </rPr>
      <t>Upozornenia</t>
    </r>
    <r>
      <rPr>
        <sz val="11"/>
        <color theme="1"/>
        <rFont val="Arial"/>
        <family val="2"/>
        <charset val="238"/>
      </rPr>
      <t xml:space="preserve">: 
</t>
    </r>
    <r>
      <rPr>
        <i/>
        <sz val="11"/>
        <color theme="1"/>
        <rFont val="Arial"/>
        <family val="2"/>
        <charset val="238"/>
      </rPr>
      <t xml:space="preserve">
</t>
    </r>
    <r>
      <rPr>
        <sz val="11"/>
        <color theme="1"/>
        <rFont val="Arial"/>
        <family val="2"/>
        <charset val="238"/>
      </rPr>
      <t xml:space="preserve">
</t>
    </r>
  </si>
  <si>
    <t xml:space="preserve"> - V prípade, ak žiadateľ vykonal viacej prieskumov trhu (t.j. výšku viacerých výdavkov stanovil prieskumom trhu), vyplní a predloží záznam z vyhodnotenia prieskumu trhu samostatne pre každý vykonaný prieskum trhu. Za týmto účelom žiadateľ v tomto hárku nakopíruje pod seba, očísluje (od 1 po n) a vyplní potrebný počet formulárov záznamu z vyhodnotenia prieskumu trhu. Všetky vyplnené záznamy z vyhodnotenia prieskumu trhu je žiadateľ povinný predložiť písomne aj editovateľnou elektronickou formou (nie sken) prostredníctvom ITMS2014+.</t>
  </si>
  <si>
    <r>
      <t xml:space="preserve"> - V prípade, ak žiadateľ vyberie v poli s názvom "</t>
    </r>
    <r>
      <rPr>
        <i/>
        <sz val="11"/>
        <color theme="1"/>
        <rFont val="Arial"/>
        <family val="2"/>
        <charset val="238"/>
      </rPr>
      <t>Spôsob vykonania</t>
    </r>
    <r>
      <rPr>
        <sz val="11"/>
        <color theme="1"/>
        <rFont val="Arial"/>
        <family val="2"/>
        <charset val="238"/>
      </rPr>
      <t>" možnosť "</t>
    </r>
    <r>
      <rPr>
        <i/>
        <sz val="11"/>
        <color theme="1"/>
        <rFont val="Arial"/>
        <family val="2"/>
        <charset val="238"/>
      </rPr>
      <t>iný spôsob</t>
    </r>
    <r>
      <rPr>
        <sz val="11"/>
        <color theme="1"/>
        <rFont val="Arial"/>
        <family val="2"/>
        <charset val="238"/>
      </rPr>
      <t>", je potrebné tento spôsob vykonania prieskumu trhu popísať v poli s názvom "</t>
    </r>
    <r>
      <rPr>
        <i/>
        <sz val="11"/>
        <color theme="1"/>
        <rFont val="Arial"/>
        <family val="2"/>
        <charset val="238"/>
      </rPr>
      <t>Poznámka</t>
    </r>
    <r>
      <rPr>
        <sz val="11"/>
        <color theme="1"/>
        <rFont val="Arial"/>
        <family val="2"/>
        <charset val="238"/>
      </rPr>
      <t>".</t>
    </r>
  </si>
  <si>
    <t>P. č.</t>
  </si>
  <si>
    <t>V......................................... dňa ......</t>
  </si>
  <si>
    <r>
      <t>Pole "</t>
    </r>
    <r>
      <rPr>
        <b/>
        <i/>
        <sz val="11"/>
        <color theme="1"/>
        <rFont val="Arial"/>
        <family val="2"/>
        <charset val="238"/>
      </rPr>
      <t>Vecný popis výdavku</t>
    </r>
    <r>
      <rPr>
        <sz val="11"/>
        <color theme="1"/>
        <rFont val="Arial"/>
        <family val="2"/>
        <charset val="238"/>
      </rPr>
      <t xml:space="preserve">". V rámci vecného popisu výdavkov špecifikujte jednotlivé výdavky z hľadiska ich predmetu, resp. rozsahu, prípadne nevyhnutnosti. To znamená, že v prípade, ak výdavok pozostáva z viacerých položiek, je potrebné tieto položky v rámci vecného popisu výdavku bližšie špecifikovať, t.j. uviesť z akých položiek pozostáva cena výdavku vrátane výšky týchto položiek. </t>
    </r>
    <r>
      <rPr>
        <b/>
        <sz val="11"/>
        <color theme="1"/>
        <rFont val="Arial"/>
        <family val="2"/>
        <charset val="238"/>
      </rPr>
      <t>V prípade, ak je vecný popis/špecifikácia výdavkov súčasťou inej prílohy ŽoNFP, je postačujúce uvedenie odkazu na príslušnú prílohu</t>
    </r>
    <r>
      <rPr>
        <sz val="11"/>
        <color theme="1"/>
        <rFont val="Arial"/>
        <family val="2"/>
        <charset val="238"/>
      </rPr>
      <t>.</t>
    </r>
  </si>
  <si>
    <t>V ........................................ dňa .......................</t>
  </si>
  <si>
    <t>Výška výdavku bola stanovená na základe znaleckého alebo odborného posudku.</t>
  </si>
  <si>
    <t xml:space="preserve"> -  Žiadateľ nepredkladá k záznamu z vyhodnotenia písomného prieskumu trhu ako súčasť ŽoNFP podpornú dokumentáciu, ktorej závery sú zohľadnené v tejto časti prílohy. Žiadateľ je povinný uchovávať dokumentáciu k vykonanému prieskumu trhu u seba a v prípade požiadavky RO pre OP KŽP je povinný kedykoľvek v priebehu schvaľovacieho procesu alebo implementácie projektu predložiť kompletnú dokumentáciu k prieskumu trhu. V prípade, ak sa preukáže, že žiadateľ uviedol v rozpočte projektu sumu, ktorá nie je podložená dokumentáciou zo skutočne vykonaného prieskumu trhu a zároveň žiadateľ uviedol v rozpočte kontrafaktuálneho scenára, RO pre OP KŽP je v závislosti od identifikovaných nedostatkov oprávnený  vyvodiť právne následky v konaní o žiadosti o NFP, resp. v súlade s podmienkami upravenými v zmluve o poskytnutí NFP. Z dôvodu overiteľnosti vykonaného prieskumu trhu musí byť spôsob jeho vykonania v podobe, ktorá umožňuje uchovanie dôkazov o jeho vykonaní, t.j. telefonický prieskum, resp. ústne overenie cien na mieste u dodávateľa nie je akceptovateľný spôsob vykonania prieskumu trhu.</t>
  </si>
  <si>
    <t>Zmena technologických postupov za účelom zníženia emisií znečisťujúcich látok do ovzdušia</t>
  </si>
  <si>
    <t>Inštalovanie a modernizácia technológií na znižovanie emisií znečisťujúcich látok zo stacionárnych zdrojov znečisťovania ovzdušia</t>
  </si>
  <si>
    <r>
      <t>V prípade doplnenia ďalších výdavkov v stĺpci "Názov výdavku"</t>
    </r>
    <r>
      <rPr>
        <sz val="11"/>
        <color theme="1"/>
        <rFont val="Arial"/>
        <family val="2"/>
        <charset val="238"/>
      </rPr>
      <t xml:space="preserve"> počet riadkov tabuľky rozšírte podľa potreby. Riadky je potrebné vkladať tak, aby celkový súčet zahŕňal aj novovložené riadky.</t>
    </r>
  </si>
  <si>
    <t>Rozpočet projektu</t>
  </si>
  <si>
    <r>
      <t xml:space="preserve">Dbajte prosím na súlad údajov uvedených v rozpočte projektu s údajmi uvedenými vo formulári ŽoNFP, ako aj v ďalších prílohách ŽoNFP. 
- v prípade, ak bola </t>
    </r>
    <r>
      <rPr>
        <u/>
        <sz val="11"/>
        <rFont val="Arial"/>
        <family val="2"/>
        <charset val="238"/>
      </rPr>
      <t>výška výdavku na realizáciu geologickej úlohy</t>
    </r>
    <r>
      <rPr>
        <sz val="11"/>
        <rFont val="Arial"/>
        <family val="2"/>
        <charset val="238"/>
      </rPr>
      <t xml:space="preserve"> stanovená </t>
    </r>
    <r>
      <rPr>
        <b/>
        <sz val="11"/>
        <rFont val="Arial"/>
        <family val="2"/>
        <charset val="238"/>
      </rPr>
      <t>na základe prieskumu trhu</t>
    </r>
    <r>
      <rPr>
        <sz val="11"/>
        <rFont val="Arial"/>
        <family val="2"/>
        <charset val="238"/>
      </rPr>
      <t xml:space="preserve">, žiadateľ predkladá k záznamu z vyhodnotenia písomného prieskumu trhu podpornú dokumentáciu pre určenie výšky výdavkov </t>
    </r>
    <r>
      <rPr>
        <u/>
        <sz val="11"/>
        <rFont val="Arial"/>
        <family val="2"/>
        <charset val="238"/>
      </rPr>
      <t>na realizáciu geologickej úlohy (t.j. predkladá cenové ponuky minimálne troch oslovených uchádzačov)</t>
    </r>
    <r>
      <rPr>
        <sz val="11"/>
        <rFont val="Arial"/>
        <family val="2"/>
        <charset val="238"/>
      </rPr>
      <t xml:space="preserve">. V prípade, ak sa preukáže, že žiadateľ uviedol v rozpočte projektu sumu, ktorá nie je podložená príslušnou cenovou ponukou v zmysle vyhodnotenia prieskumu trhu, RO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V prípade ostatných typov výdavkov, ktorých výška bola stanovená na základe prieskumu trhu žiadateľ predkladá ako súčasť ŽoNFP výlučne vyhodnotenie prieskumu trhu bez príslušných cenových ponúk. Žiadateľ je povinný uchovávať cenové ponuky z vykonaného prieskumu trhu u seba a v prípade požiadavky RO pre OP KŽP je povinný kedykoľvek v priebehu schvaľovacieho procesu alebo implementácie projektu predložiť cenové ponuky z prieskumu trhu, na základe ktorých boli stanovené výšky príslušných výdavkov (bližšie popísané v rámci upozornenia v hárku "Prieskum trhu").
- v prípade, ak bola výška výdavku stanovená </t>
    </r>
    <r>
      <rPr>
        <b/>
        <sz val="11"/>
        <rFont val="Arial"/>
        <family val="2"/>
        <charset val="238"/>
      </rPr>
      <t>na základe uzavretej zmluvy s úspešným uchádzačom</t>
    </r>
    <r>
      <rPr>
        <sz val="11"/>
        <rFont val="Arial"/>
        <family val="2"/>
        <charset val="238"/>
      </rPr>
      <t xml:space="preserve"> ako výsledkom vykonaného verejného obstarávania, žiadateľ nepredkladá ako súčasť ŽoNFP zmluvu s úspešným uchádzačom. Žiadateľ je povinný uchovávať kompletnú dokumentáciu k verejnému obstarávaniu, vrátane zmluvy s úspešným uchádzačom u seba a v prípade požiadavky RO pre OP KŽP je povinný kedykoľvek v priebehu schvaľovacieho procesu alebo implementácie projektu, najneskôr v rámci príslušnej žiadosti o platbu, predložiť relevantnú dokumentáciu, na základe ktorej bola stanovená výška príslušného výdavku.
V prípade, ak sa preukáže, že žiadateľ uviedol v rozpočte projektu sumu, ktorá nie je podložená relevantnou dokumentáciou, RO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RO pre OP KŽP pri identifikácii nedostatkov vo verejnom obstarávaní, ktorého výsledkom bola zmluva s úspešným uchádzačom a na základe ktorej bola stanovená výška príslušného výdavku v rozpočte. 
- v prípade, ak bola výška výdavku stanovená </t>
    </r>
    <r>
      <rPr>
        <b/>
        <sz val="11"/>
        <rFont val="Arial"/>
        <family val="2"/>
        <charset val="238"/>
      </rPr>
      <t>na základe znaleckého alebo odborného posudku</t>
    </r>
    <r>
      <rPr>
        <sz val="11"/>
        <rFont val="Arial"/>
        <family val="2"/>
        <charset val="238"/>
      </rPr>
      <t xml:space="preserve">, žiadateľ nepredkladá ako súčasť ŽoNFP znalecký alebo odborný posudok. Žiadateľ je povinný uchovávať znalecký alebo odborný posudok u seba a v prípade požiadavky RO pre OP KŽP je povinný kedykoľvek v priebehu schvaľovacieho procesu alebo implementácie projektu, najneskôr v rámci príslušnej žiadosti o platbu, predložiť kompletný znalecký alebo odborný posudok, na základe ktorého bola stanovená výška príslušného výdavku. </t>
    </r>
  </si>
  <si>
    <t>Schéma štátnej pomoci na ochranu životného prostredia v oblasti znižovania znečisťovania ovzdušia a zlepšenia jeho kvality pre programové obdobie 2014 – 2020 – skupinová výnimka</t>
  </si>
  <si>
    <t>Schéma štátnej pomoci na včasné prispôsobenie sa budúcim normám Únie v oblasti znižovania znečisťovania ovzdušia a zlepšenie jeho kvality pre programové obdobie 2014 - 2020</t>
  </si>
  <si>
    <t>Názov schémy štátnej pomoci:</t>
  </si>
  <si>
    <t>Intenzita pomoci</t>
  </si>
  <si>
    <t>Bratislava</t>
  </si>
  <si>
    <t>Výška nenávratného finančného príspevku</t>
  </si>
  <si>
    <t>Nenávratný finančný príspevok</t>
  </si>
  <si>
    <t xml:space="preserve">Oprávnené výdavky projektu </t>
  </si>
  <si>
    <t>Rozpočet projektu - OV - NFP</t>
  </si>
  <si>
    <r>
      <t>V tabuľke "</t>
    </r>
    <r>
      <rPr>
        <b/>
        <sz val="11"/>
        <color theme="1"/>
        <rFont val="Arial"/>
        <family val="2"/>
        <charset val="238"/>
      </rPr>
      <t>Oprávnené výdavky projektu</t>
    </r>
    <r>
      <rPr>
        <sz val="11"/>
        <color theme="1"/>
        <rFont val="Arial"/>
        <family val="2"/>
        <charset val="238"/>
      </rPr>
      <t>" sa automaticky vyplnia údaje podľa tabuľky "</t>
    </r>
    <r>
      <rPr>
        <b/>
        <sz val="11"/>
        <color theme="1"/>
        <rFont val="Arial"/>
        <family val="2"/>
        <charset val="238"/>
      </rPr>
      <t>Rozpočet projektu</t>
    </r>
    <r>
      <rPr>
        <sz val="11"/>
        <color theme="1"/>
        <rFont val="Arial"/>
        <family val="2"/>
        <charset val="238"/>
      </rPr>
      <t>", pričom v závislosti od spôsobu stanovenia mimoriadnych investičných nákladov je výška oprávnených výdavkov totožná s výškou výdavkov v rozpočte projektu alebo znížená a výšku výdavkov podľa kontrafaktuálneho scenára.</t>
    </r>
  </si>
  <si>
    <t>Výška výdavku bola stanovená na základe prieskumu trhu v zmysle predloženého záznamu z vyhodnotenia prieskumu trhu.</t>
  </si>
  <si>
    <r>
      <t>Spôsob stanovenia výšky výdavku je uvedený v poli "</t>
    </r>
    <r>
      <rPr>
        <i/>
        <sz val="11"/>
        <color theme="1"/>
        <rFont val="Calibri"/>
        <family val="2"/>
        <charset val="238"/>
        <scheme val="minor"/>
      </rPr>
      <t>Vecný popis výdavku</t>
    </r>
    <r>
      <rPr>
        <sz val="11"/>
        <color theme="1"/>
        <rFont val="Calibri"/>
        <family val="2"/>
        <charset val="238"/>
        <scheme val="minor"/>
      </rPr>
      <t xml:space="preserve">" </t>
    </r>
  </si>
  <si>
    <r>
      <t xml:space="preserve">Výška výdavku bola stanovená na základe rozpočtu stavby na úrovni výkazu výmer potvrdeného podpisom a pečiatkou oprávnenej osoby v zmysle prílohy č. x ŽoNFP - </t>
    </r>
    <r>
      <rPr>
        <i/>
        <sz val="11"/>
        <color theme="1"/>
        <rFont val="Calibri"/>
        <family val="2"/>
        <charset val="238"/>
        <scheme val="minor"/>
      </rPr>
      <t>Povolenie na realizáciu projektu, vrátane projektovej dokumentácie.</t>
    </r>
  </si>
  <si>
    <t>Stanovená výška výdavku</t>
  </si>
  <si>
    <t>Spôsob stanovenia výšky výdavku</t>
  </si>
  <si>
    <t xml:space="preserve"> - V prípade, ak žiadateľ uvedie v rozpočte projektu výšku výdavku, ktorú stanovil na základe prieskumu trhu a táto výška výdavku prekročí sumu stanovenej výšky výdavku v zmysle záznamu z vyhodnotenia prieskumu trhu, RO pre OP KŽP zníži príslušný nadhodnotený výdavok na úroveň výšky výdavku stanovenej na základe záznamu z vyhodnotenia prieskumu trhu.</t>
  </si>
  <si>
    <t>027 Pozemky</t>
  </si>
  <si>
    <t>Dokončenie investície viac ako 3 roky pred nadobudnutím účinnosti novej normy Únie</t>
  </si>
  <si>
    <t>Dokončenie investície 1 až 3 roky pred nadobudnutím účinnosti novej normy Únie</t>
  </si>
  <si>
    <t>menej rozvinutý región</t>
  </si>
  <si>
    <t>Malý</t>
  </si>
  <si>
    <t>Stredný</t>
  </si>
  <si>
    <t>Veľký</t>
  </si>
  <si>
    <t>Schéma štátnej pomoci na včasné prispôsobenie sa budúcim normám Únie v oblasti znižovania znečisťovania ovzdušia a zlepšenie jeho kvality pre programové obdobie 2014 - 2020 (dokončenie investície 1 až 3 roky pred nadobudnutím účinnosti novej normy Únie)</t>
  </si>
  <si>
    <t>Schéma štátnej pomoci na včasné prispôsobenie sa budúcim normám Únie v oblasti znižovania znečisťovania ovzdušia a zlepšenie jeho kvality pre programové obdobie 2014 - 2020 (dokončenie investície &gt; ako 3 roky pred nadobudnutím účinnosti novej normy Únie)</t>
  </si>
  <si>
    <t>SPOLU výdavky na hlavné aktivity projektu</t>
  </si>
  <si>
    <t xml:space="preserve"> Kontrafaktuálny scenár </t>
  </si>
  <si>
    <t>Rozpočet kontrafaktuálneho scenára</t>
  </si>
  <si>
    <t>Inštalovanie a modernizácia technológií na znižovanie emisií znečisťujúcich látok zo stacionárnych zdrojov znečisťovania ovzdušia / Zmena technologických postupov za účelom zníženia emisií znečisťujúcich látok do ovzdušia</t>
  </si>
  <si>
    <t>Schéma štátnej pomoci:</t>
  </si>
  <si>
    <t>Oprávnené výdavky SPOLU</t>
  </si>
  <si>
    <t>Celkové oprávnené výdavky na hlavné aktivity projektu</t>
  </si>
  <si>
    <t>Prípravná a projektová dokumentácia</t>
  </si>
  <si>
    <t>Stavebné práce</t>
  </si>
  <si>
    <t>Stavebný dozor</t>
  </si>
  <si>
    <t>Technológia</t>
  </si>
  <si>
    <t>Nákup pozemkov</t>
  </si>
  <si>
    <t>ďalší výdavok</t>
  </si>
  <si>
    <t>Bližšia špecifikácia výdavku je uvedená v rámci prílohy č. 10 ŽoNFP - Povolenie na realizáciu projektu vrátane projektovej dokumntácie</t>
  </si>
  <si>
    <r>
      <t xml:space="preserve">Výška výdavku bola stanovená na základe rozpočtu potvrdeného podpisom a pečiatkou oprávnenej osoby v zmysle prílohy č. 10 ŽoNFP - </t>
    </r>
    <r>
      <rPr>
        <i/>
        <sz val="11"/>
        <color theme="1"/>
        <rFont val="Calibri"/>
        <family val="2"/>
        <charset val="238"/>
        <scheme val="minor"/>
      </rPr>
      <t>Povolenie na realizáciu projektu, vrátane projektovej dokumentácie.</t>
    </r>
  </si>
  <si>
    <t>Prehľad ponúkaných cien</t>
  </si>
  <si>
    <t xml:space="preserve">Dátum </t>
  </si>
  <si>
    <t xml:space="preserve">Výška výdavku bola stanovená na základe minimálnej ponúkanej ceny  </t>
  </si>
  <si>
    <t xml:space="preserve">A1 Inštalovanie a modernizácia technológií </t>
  </si>
  <si>
    <t xml:space="preserve">A2 Zmena technologických postupov </t>
  </si>
  <si>
    <t>Cena celkom s DPH [EUR]</t>
  </si>
  <si>
    <t xml:space="preserve">Inštalovanie a modernizácia technológií </t>
  </si>
  <si>
    <t xml:space="preserve">Zmena technologických postupov  </t>
  </si>
  <si>
    <t>Kontrafaktuálny scenár predstavuje opis technicky porovnateľnej investície, ktorú by žiadateľ vierohodne realizoval aj bez pomoci. V porovnaní s navrhovaným projektom preto technicky porovnateľná investícia dosahuje porovnateľné technické parametre, napr. čo do kapacity alebo výkonu zariadenia ako aj všetky ďalšie parametre, okrem vlastností, ktoré napĺňajú environmentálne ciele.</t>
  </si>
  <si>
    <t xml:space="preserve">Zmena technologických postupov </t>
  </si>
  <si>
    <t xml:space="preserve">Prehľad ponúkaných cien </t>
  </si>
  <si>
    <r>
      <t xml:space="preserve">Oprávnené výdavky projektu tvoria mimoriadne investičné výdavky, ktoré predstavujú: </t>
    </r>
    <r>
      <rPr>
        <b/>
        <sz val="11"/>
        <rFont val="Arial"/>
        <family val="2"/>
        <charset val="238"/>
      </rPr>
      <t xml:space="preserve">a) </t>
    </r>
    <r>
      <rPr>
        <u/>
        <sz val="11"/>
        <rFont val="Arial"/>
        <family val="2"/>
        <charset val="238"/>
      </rPr>
      <t>osobitnú investíciu</t>
    </r>
    <r>
      <rPr>
        <sz val="11"/>
        <rFont val="Arial"/>
        <family val="2"/>
        <charset val="238"/>
      </rPr>
      <t xml:space="preserve"> (bez potreby porovnania navrhovaného projektu s kontrafaktuálnym scenárom), alebo</t>
    </r>
    <r>
      <rPr>
        <b/>
        <sz val="11"/>
        <rFont val="Arial"/>
        <family val="2"/>
        <charset val="238"/>
      </rPr>
      <t xml:space="preserve"> b)</t>
    </r>
    <r>
      <rPr>
        <sz val="11"/>
        <rFont val="Arial"/>
        <family val="2"/>
        <charset val="238"/>
      </rPr>
      <t xml:space="preserve"> </t>
    </r>
    <r>
      <rPr>
        <u/>
        <sz val="11"/>
        <rFont val="Arial"/>
        <family val="2"/>
        <charset val="238"/>
      </rPr>
      <t>mimoriadne investičné výdavky, ako rozdiel medzi výškou celkových výdavkov navrhovaného projektu a výškou celkových výdavkov kontrafaktuálneho scenára</t>
    </r>
    <r>
      <rPr>
        <sz val="11"/>
        <rFont val="Arial"/>
        <family val="2"/>
        <charset val="238"/>
      </rPr>
      <t xml:space="preserve"> (porovnaním navrhovaného projektu s kontrafaktuálnym scenárom).</t>
    </r>
  </si>
  <si>
    <t>Dátum</t>
  </si>
  <si>
    <r>
      <t>Pole "</t>
    </r>
    <r>
      <rPr>
        <b/>
        <i/>
        <sz val="11"/>
        <color theme="1"/>
        <rFont val="Arial"/>
        <family val="2"/>
        <charset val="238"/>
      </rPr>
      <t>Spôsob stanovenia výšky výdavku</t>
    </r>
    <r>
      <rPr>
        <sz val="11"/>
        <color theme="1"/>
        <rFont val="Arial"/>
        <family val="2"/>
        <charset val="238"/>
      </rPr>
      <t xml:space="preserve">". V predmetnom poli vyberte z roletového menu príslušný spôsob stanovenia výšky výdavku. V prípade, ak ste výšku výdavku v rozpočte projektu stanovili spôsobom, ktorý nie je preddefinovaný v roletovom menu, vyberte možnosť - </t>
    </r>
    <r>
      <rPr>
        <i/>
        <u/>
        <sz val="11"/>
        <color theme="1"/>
        <rFont val="Arial"/>
        <family val="2"/>
        <charset val="238"/>
      </rPr>
      <t>Spôsob stanovenia výšky výdavku je uvedený v poli "Vecný popis výdavku"</t>
    </r>
    <r>
      <rPr>
        <sz val="11"/>
        <color theme="1"/>
        <rFont val="Arial"/>
        <family val="2"/>
        <charset val="238"/>
      </rPr>
      <t xml:space="preserve"> a v poli "Vecný popis výdavku" špecifikujte spôsob, ktorým ste stanovili výšku príslušného výdavku v rozpočte projektu. Rovnako postupujte aj v prípade, ak považujete za potrebné bližšie špecifikovať niektorý z Vami vybraných preddefinovaných spôsobov stanovenia výšky výdavku v rozpočte projektu.  </t>
    </r>
  </si>
  <si>
    <t>Schéma štátnej pomoci na ochranu životného prostredia v oblasti znižovania znečisťovania ovzdušia a zlepšenia jeho kvality pre programové obdobie 2014-2020 (notifikovaná schéma štátnej pomoci)</t>
  </si>
  <si>
    <t>najnižšia cena/cena vypočítaná aritmetickým priemerom z ponúkaných cien</t>
  </si>
  <si>
    <r>
      <t xml:space="preserve"> - </t>
    </r>
    <r>
      <rPr>
        <sz val="10"/>
        <rFont val="Arial"/>
        <family val="2"/>
        <charset val="238"/>
      </rPr>
      <t xml:space="preserve"> Žiadateľ nepredkladá</t>
    </r>
    <r>
      <rPr>
        <sz val="10"/>
        <color theme="1"/>
        <rFont val="Arial"/>
        <family val="2"/>
        <charset val="238"/>
      </rPr>
      <t xml:space="preserve"> k záznamu z vyhodnotenia písomného prieskumu trhu ako súčasť ŽoNFP podpornú dokumentáciu, ktorej závery sú zohľadnené v tejto časti prílohy. Žiadateľ je povinný uchovávať dokumentáciu k vykonanému prieskumu trhu u seba a v prípade požiadavky RO pre OP KŽP je povinný kedykoľvek v priebehu schvaľovacieho procesu alebo implementácie projektu predložiť kompletnú dokumentáciu k prieskumu trhu. V prípade, ak sa preukáže, že žiadateľ uviedol v rozpočte projektu sumu, ktorá nie je podložená dokumentáciou zo skutočne vykonaného prieskumu trhu, RO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Z dôvodu overiteľnosti vykonaného prieskumu trhu musí byť spôsob jeho vykonania v podobe, ktorá umožňuje uchovanie dôkazov o jeho vykonaní, t.j. telefonický prieskum, resp. ústne overenie cien na mieste u dodávateľa nie je akceptovateľný spôsob vykonania prieskumu trhu.</t>
    </r>
  </si>
  <si>
    <r>
      <t xml:space="preserve"> - V prípade, ak žiadateľ vyberie v poli s názvom "</t>
    </r>
    <r>
      <rPr>
        <i/>
        <sz val="10"/>
        <color theme="1"/>
        <rFont val="Arial"/>
        <family val="2"/>
        <charset val="238"/>
      </rPr>
      <t>Spôsob vykonania</t>
    </r>
    <r>
      <rPr>
        <sz val="10"/>
        <color theme="1"/>
        <rFont val="Arial"/>
        <family val="2"/>
        <charset val="238"/>
      </rPr>
      <t>" možnosť "</t>
    </r>
    <r>
      <rPr>
        <i/>
        <sz val="10"/>
        <color theme="1"/>
        <rFont val="Arial"/>
        <family val="2"/>
        <charset val="238"/>
      </rPr>
      <t>iný spôsob</t>
    </r>
    <r>
      <rPr>
        <sz val="10"/>
        <color theme="1"/>
        <rFont val="Arial"/>
        <family val="2"/>
        <charset val="238"/>
      </rPr>
      <t>", je potrebné tento spôsob vykonania prieskumu trhu popísať v poli s názvom "</t>
    </r>
    <r>
      <rPr>
        <i/>
        <sz val="10"/>
        <color theme="1"/>
        <rFont val="Arial"/>
        <family val="2"/>
        <charset val="238"/>
      </rPr>
      <t>Poznámka</t>
    </r>
    <r>
      <rPr>
        <sz val="10"/>
        <color theme="1"/>
        <rFont val="Arial"/>
        <family val="2"/>
        <charset val="238"/>
      </rPr>
      <t>".</t>
    </r>
  </si>
  <si>
    <t xml:space="preserve">   - Žiadateľ vyhodnotí prieskum trhu z hľadiska najnižšej ceny alebo priemernej hodnoty stanovenej na základe predložených ponúk, pričom zohľadňuje oprávnenosť financovania výdavku predstavujúceho DPH v rámci projektu. To znamená, že ak žiadateľ nemá nárok na odpočet DPH, uvádza výšku výdavku  na základe cien s DPH. Ak žiadateľ má nárok na odpočet DPH, uvádza ako výsledok prieskumu trhu výšku výdavku stanovenú na základe výpočtu bez DPH. Ak dodávateľ nie je platca DPH uvádza sa v poli "cena bez DPH" a v poli "cena s DPH" rovnaká suma.</t>
  </si>
  <si>
    <t xml:space="preserve"> - Žiadateľ vyhodnotí prieskum trhu z hľadiska najnižšej ceny alebo priemernej hodnoty stanovenej na základe predložených ponúk, pričom zohľadňuje oprávnenosť financovania výdavku predstavujúceho DPH v rámci projektu. To znamená, že ak žiadateľ nemá nárok na odpočet DPH, uvádza výšku výdavku  na základe cien s DPH. Ak žiadateľ má nárok na odpočet DPH, uvádza ako výsledok prieskumu trhu výšku výdavku stanovenú na základe výpočtu bez DPH. Ak dodávateľ nie je platca DPH uvádza sa v poli "cena bez DPH" a v poli "cena s DPH" rovnaká suma.</t>
  </si>
  <si>
    <t>V prípade doplnenia ďalších výdavkov v stĺpci "Názov výdavku" počet riadkov tabuľky rozšírte podľa potreby. Riadky je potrebné vkladať tak, aby celkový súčet zahŕňal aj novovložené riadky.</t>
  </si>
  <si>
    <r>
      <t>Pole "</t>
    </r>
    <r>
      <rPr>
        <b/>
        <i/>
        <sz val="11"/>
        <color theme="1"/>
        <rFont val="Arial Narrow"/>
        <family val="2"/>
        <charset val="238"/>
      </rPr>
      <t>Spôsob stanovenia výšky výdavku</t>
    </r>
    <r>
      <rPr>
        <sz val="11"/>
        <color theme="1"/>
        <rFont val="Arial Narrow"/>
        <family val="2"/>
        <charset val="238"/>
      </rPr>
      <t xml:space="preserve">". V predmetnom poli vyberte z roletového menu príslušný spôsob stanovenia výšky výdavku. V prípade, ak ste výšku výdavku v rozpočte projektu stanovili spôsobom, ktorý nie je preddefinovaný v roletovom menu, vyberte možnosť - </t>
    </r>
    <r>
      <rPr>
        <i/>
        <u/>
        <sz val="11"/>
        <color theme="1"/>
        <rFont val="Arial Narrow"/>
        <family val="2"/>
        <charset val="238"/>
      </rPr>
      <t>Spôsob stanovenia výšky výdavku je uvedený v poli "Vecný popis výdavku"</t>
    </r>
    <r>
      <rPr>
        <sz val="11"/>
        <color theme="1"/>
        <rFont val="Arial Narrow"/>
        <family val="2"/>
        <charset val="238"/>
      </rPr>
      <t xml:space="preserve"> a v poli "Vecný popis výdavku" špecifikujte spôsob, ktorým ste stanovili výšku príslušného výdavku v rozpočte projektu. Rovnako postupujte aj v prípade, ak považujete za potrebné bližšie špecifikovať niektorý z Vami vybraných preddefinovaných spôsobov stanovenia výšky výdavku v rozpočte projektu.  </t>
    </r>
  </si>
  <si>
    <r>
      <t>Pole "</t>
    </r>
    <r>
      <rPr>
        <b/>
        <i/>
        <sz val="11"/>
        <color theme="1"/>
        <rFont val="Arial Narrow"/>
        <family val="2"/>
        <charset val="238"/>
      </rPr>
      <t>Vecný popis výdavku</t>
    </r>
    <r>
      <rPr>
        <sz val="11"/>
        <color theme="1"/>
        <rFont val="Arial Narrow"/>
        <family val="2"/>
        <charset val="238"/>
      </rPr>
      <t xml:space="preserve">". V rámci vecného popisu výdavkov špecifikujte jednotlivé výdavky z hľadiska ich predmetu, resp. rozsahu, prípadne nevyhnutnosti. To znamená, že v prípade, ak výdavok pozostáva z viacerých položiek, je potrebné tieto položky v rámci vecného popisu výdavku bližšie špecifikovať, t.j. uviesť z akých položiek pozostáva cena výdavku vrátane výšky týchto položiek. </t>
    </r>
    <r>
      <rPr>
        <b/>
        <sz val="11"/>
        <color theme="1"/>
        <rFont val="Arial Narrow"/>
        <family val="2"/>
        <charset val="238"/>
      </rPr>
      <t>V prípade, ak je vecný popis/špecifikácia výdavkov súčasťou inej prílohy ŽoNFP, je postačujúce uvedenie odkazu na príslušnú prílohu</t>
    </r>
    <r>
      <rPr>
        <sz val="11"/>
        <color theme="1"/>
        <rFont val="Arial Narrow"/>
        <family val="2"/>
        <charset val="238"/>
      </rPr>
      <t>.</t>
    </r>
  </si>
  <si>
    <t>Typ opatrenia</t>
  </si>
  <si>
    <r>
      <t xml:space="preserve">Vecný </t>
    </r>
    <r>
      <rPr>
        <sz val="10"/>
        <color theme="0"/>
        <rFont val="Arial"/>
        <family val="2"/>
        <charset val="238"/>
      </rPr>
      <t>opis výdavku</t>
    </r>
  </si>
  <si>
    <t>Zateplenie obvodového plášťa</t>
  </si>
  <si>
    <t>Položka 1</t>
  </si>
  <si>
    <t>Položka 2</t>
  </si>
  <si>
    <t>Položka 3</t>
  </si>
  <si>
    <t>Zateplenie strešného plášťa</t>
  </si>
  <si>
    <t>Výmena otvorových konštrukcií</t>
  </si>
  <si>
    <t>Ostatné</t>
  </si>
  <si>
    <t>Služby</t>
  </si>
  <si>
    <t>Komplexné služby pri zavádzaní ISO 50001, ISO 14000 alebo EMAS vrátane prvej certifikácie</t>
  </si>
  <si>
    <t>518 Ostatné služby</t>
  </si>
  <si>
    <t>Dlhodobý nehmotný majetok</t>
  </si>
  <si>
    <t>Nákup softvéru</t>
  </si>
  <si>
    <t>013 Softvér</t>
  </si>
  <si>
    <t>Samostatné hnuteľné veci a súbory hnuteľných vecí</t>
  </si>
  <si>
    <t>SPOLU celkové oprávnené výdavky projektu</t>
  </si>
  <si>
    <t>Schéma štátnej pomoci na opatrenia energetickej efektívnosti v podnikoch</t>
  </si>
  <si>
    <t>Schéma štátnej pomoci na podporu využívania obnoviteľných zdrojov energie</t>
  </si>
  <si>
    <t>V.............................     dňa ...............................</t>
  </si>
  <si>
    <t xml:space="preserve">Zníženie energetickej náročnosti a zvýšenie využívania obnoviteľných zdrojov energie v podnikoch </t>
  </si>
  <si>
    <t>Dátum prieskumu:</t>
  </si>
  <si>
    <t>Opis predmetu zákazky + parametre</t>
  </si>
  <si>
    <t>Ponuka číslo</t>
  </si>
  <si>
    <t>Dodávateľ
(obchodné meno a sídlo)</t>
  </si>
  <si>
    <t xml:space="preserve">Cena bez DPH </t>
  </si>
  <si>
    <t>Poznámky</t>
  </si>
  <si>
    <t>Priemerná výška</t>
  </si>
  <si>
    <t>Výška výdavku stanovená na základe prieskumu trhu</t>
  </si>
  <si>
    <t>V ...................................................... dňa .....................</t>
  </si>
  <si>
    <r>
      <t xml:space="preserve">*  Žiadateľ predkladá k záznamu z vyhodnotenia písomného prieskumu trhu ako súčasť ŽoNFP podpornú dokumentáciu, t.j. cenové ponuky a </t>
    </r>
    <r>
      <rPr>
        <b/>
        <sz val="11"/>
        <color rgb="FF0070C0"/>
        <rFont val="Arial"/>
        <family val="2"/>
        <charset val="238"/>
      </rPr>
      <t>špecifikáciu predmetu zákazky. Údaje v zázname z vyhodnotenia prieskumu trhu musia byť v súlade s cenovými ponukami. V prípade, ak sa preukáže, že žiadateľ uviedol v rozpočte projektu sumu, ktorá nie je podložená dokumentáciou zo skutočne vykonaného prieskumu trhu, SO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Z dôvodu overiteľnosti vykonaného prieskumu trhu musí byť spôsob jeho vykonania v podobe, ktorá umožňuje uchovanie dôkazov o jeho vykonaní, t. j. telefonický prieskum, resp. ústne overenie cien na mieste u dodávateľa nie je akceptovateľný spôsob vykonania prieskumu trhu.</t>
    </r>
  </si>
  <si>
    <t>*  V prípade, ak žiadateľ uvedie v rozpočte projektu výšku výdavku, ktorú stanovil na základe prieskumu trhu a táto výška výdavku prekročí sumu priemernej ceny stanovenej na základe preložených ponúk v zmysle vyhodnotenia prieskumu trhu, SO zníži príslušný nadhodnotený výdavok na úroveň priemernej ceny vypočítanej na základe hodnoty predložených cenových ponúk uvádzaných v tomto zázname z vyhodnotenia prieskumu trhu. SO je oprávnený upraviť výšku výdavku aj na základe ním vykonaného prieskumu trhu.</t>
  </si>
  <si>
    <t xml:space="preserve">Cena bez DPH  </t>
  </si>
  <si>
    <r>
      <t>*  Žiadateľ predkladá k záznamu z vyhodnotenia písomného prieskumu trhu ako súčasť ŽoNFP podpornú dokumentáciu, t.j. cenové ponuky a</t>
    </r>
    <r>
      <rPr>
        <b/>
        <sz val="11"/>
        <color rgb="FF0070C0"/>
        <rFont val="Arial"/>
        <family val="2"/>
        <charset val="238"/>
      </rPr>
      <t xml:space="preserve"> špecifikáciu predmetu zákazky. Údaje v zázname z vyhodnotenia prieskumu trhu musia byť v súlade s cenovými ponukami. V prípade, ak sa preukáže, že žiadateľ uviedol v rozpočte projektu sumu, ktorá nie je podložená dokumentáciou zo skutočne vykonaného prieskumu trhu, SO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Z dôvodu overiteľnosti vykonaného prieskumu trhu musí byť spôsob jeho vykonania v podobe, ktorá umožňuje uchovanie dôkazov o jeho vykonaní, t. j. telefonický prieskum, resp. ústne overenie cien na mieste u dodávateľa nie je akceptovateľný spôsob vykonania prieskumu trhu.</t>
    </r>
  </si>
  <si>
    <t>Cena s DPH</t>
  </si>
  <si>
    <t xml:space="preserve">   Pečiatka a podpis štatutárneho orgánu žiadateľa</t>
  </si>
  <si>
    <t xml:space="preserve">Spôsob stanovenia výšky výdavku je uvedený v poli "Vecný popis výdavku" </t>
  </si>
  <si>
    <r>
      <t>Na predmetný výdavok sa</t>
    </r>
    <r>
      <rPr>
        <b/>
        <sz val="11"/>
        <color theme="1"/>
        <rFont val="Calibri"/>
        <family val="2"/>
        <charset val="238"/>
        <scheme val="minor"/>
      </rPr>
      <t xml:space="preserve"> neuplatňuje </t>
    </r>
    <r>
      <rPr>
        <sz val="11"/>
        <color theme="1"/>
        <rFont val="Calibri"/>
        <family val="2"/>
        <charset val="238"/>
        <scheme val="minor"/>
      </rPr>
      <t>kontrafaktuálny scenár</t>
    </r>
  </si>
  <si>
    <r>
      <t xml:space="preserve">Na predmetný výdavok sa </t>
    </r>
    <r>
      <rPr>
        <b/>
        <sz val="11"/>
        <color theme="1"/>
        <rFont val="Calibri"/>
        <family val="2"/>
        <charset val="238"/>
        <scheme val="minor"/>
      </rPr>
      <t xml:space="preserve">uplatňuje </t>
    </r>
    <r>
      <rPr>
        <sz val="11"/>
        <color theme="1"/>
        <rFont val="Calibri"/>
        <family val="2"/>
        <charset val="238"/>
        <scheme val="minor"/>
      </rPr>
      <t>kontrafaktuálny scenár</t>
    </r>
  </si>
  <si>
    <t>Spôsob stanovenia výšky oprávnených výdavkov</t>
  </si>
  <si>
    <t>Oprávnený výdavok</t>
  </si>
  <si>
    <t>=</t>
  </si>
  <si>
    <t>Rozpočet projektu po zohľadnení stanovených možností stanovenia výšky oprávnených výdavkov</t>
  </si>
  <si>
    <r>
      <rPr>
        <b/>
        <sz val="12"/>
        <color rgb="FFFF0000"/>
        <rFont val="Arial"/>
        <family val="2"/>
        <charset val="238"/>
      </rPr>
      <t xml:space="preserve">Zdôvodnenie prekročenia referenčnej hodnoty pre vybrané výdavky projektu: </t>
    </r>
    <r>
      <rPr>
        <i/>
        <sz val="11"/>
        <rFont val="Arial"/>
        <family val="2"/>
        <charset val="238"/>
      </rPr>
      <t xml:space="preserve">v prípade prekročenia stanovenej referenčnej hodnoty pre vybrané výdavky projektu bude žiadateľ povinný zdôvodniť prekročenie referenčnej hodnoty. Žiadateľ v zdôvodnení popíše výdavky, ktoré najvýznamnejšie vplývajú na prekročenie referenčnej hodnoty a zdôvodní ich nevyhnutnosť.
SO posúdi, či toto prekročenie zodpovedá navrhnutému riešeniu, ktoré môže objektívne spôsobiť zvýšenie investičnej náročnosti projektu. To znamená, že výdavky nad referenčnú hodnotu  pre vybrané výdavky projektu budú akceptovateľné ako oprávnené iba v objektívne odôvodnených prípadoch. Zároveň platí, že prekročenie referenčnej hodnoty pre vybrané výdavky projektu bez relevantného a overiteľného odôvodnenia nebude vyhodnotené ako nesplnenie vylučujúceho hodnotiaceho kritéria 4.2 Hospodárnosť a efektívnosť výdavkov projektu, s tým, že tieto výdavky budú znížené a projekt nebude diskvalifikovaný. </t>
    </r>
  </si>
  <si>
    <r>
      <t>Vypočítaná hodnota referenčnej hodnoty pre vybrané výdavky projektu v EUR/m</t>
    </r>
    <r>
      <rPr>
        <b/>
        <vertAlign val="superscript"/>
        <sz val="12"/>
        <rFont val="Arial"/>
        <family val="2"/>
        <charset val="238"/>
      </rPr>
      <t>2</t>
    </r>
  </si>
  <si>
    <r>
      <t>Cieľová hodnota výmeny otvorových konštrukcií v m</t>
    </r>
    <r>
      <rPr>
        <vertAlign val="superscript"/>
        <sz val="11"/>
        <rFont val="Arial"/>
        <family val="2"/>
        <charset val="238"/>
      </rPr>
      <t>2</t>
    </r>
  </si>
  <si>
    <t>Celkové oprávnené výdavky na stavebné práce bez DPH</t>
  </si>
  <si>
    <r>
      <t>Referenčná hodnota pre vybrané výdavky projektu v EUR/m</t>
    </r>
    <r>
      <rPr>
        <vertAlign val="superscript"/>
        <sz val="11"/>
        <color theme="1"/>
        <rFont val="Arial"/>
        <family val="2"/>
        <charset val="238"/>
      </rPr>
      <t>2</t>
    </r>
  </si>
  <si>
    <t>Výstup projektu</t>
  </si>
  <si>
    <r>
      <rPr>
        <b/>
        <sz val="14"/>
        <color theme="0"/>
        <rFont val="Arial"/>
        <family val="2"/>
        <charset val="238"/>
      </rPr>
      <t>Výpočet referenčnej hodnoty pre vybrané výdavky projektu pre výmenu otvorových konštrukcií</t>
    </r>
    <r>
      <rPr>
        <sz val="10"/>
        <color theme="0"/>
        <rFont val="Arial"/>
        <family val="2"/>
        <charset val="238"/>
      </rPr>
      <t xml:space="preserve">
</t>
    </r>
    <r>
      <rPr>
        <i/>
        <sz val="10"/>
        <color theme="0"/>
        <rFont val="Arial"/>
        <family val="2"/>
        <charset val="238"/>
      </rPr>
      <t xml:space="preserve">Výpočet referenčnej hodnoty pre vybrané výdavky projektu sa vykoná automaticky po zadaní </t>
    </r>
    <r>
      <rPr>
        <b/>
        <i/>
        <sz val="10"/>
        <color theme="0"/>
        <rFont val="Arial"/>
        <family val="2"/>
        <charset val="238"/>
      </rPr>
      <t xml:space="preserve">predmetu projektu </t>
    </r>
    <r>
      <rPr>
        <i/>
        <sz val="10"/>
        <color theme="0"/>
        <rFont val="Arial"/>
        <family val="2"/>
        <charset val="238"/>
      </rPr>
      <t xml:space="preserve">a </t>
    </r>
    <r>
      <rPr>
        <b/>
        <i/>
        <sz val="10"/>
        <color theme="0"/>
        <rFont val="Arial"/>
        <family val="2"/>
        <charset val="238"/>
      </rPr>
      <t>cieľovej hodnoty výmeny otvorových konštrukcií projektu</t>
    </r>
    <r>
      <rPr>
        <i/>
        <sz val="10"/>
        <color theme="0"/>
        <rFont val="Arial"/>
        <family val="2"/>
        <charset val="238"/>
      </rPr>
      <t>.</t>
    </r>
  </si>
  <si>
    <r>
      <rPr>
        <b/>
        <sz val="11"/>
        <color rgb="FFFF0000"/>
        <rFont val="Arial"/>
        <family val="2"/>
        <charset val="238"/>
      </rPr>
      <t>Zdôvodnenie prekročenia referenčnej hodnoty pre vybrané výdavky projektu:</t>
    </r>
    <r>
      <rPr>
        <sz val="11"/>
        <color theme="1"/>
        <rFont val="Arial"/>
        <family val="2"/>
        <charset val="238"/>
      </rPr>
      <t xml:space="preserve"> v prípade prekročenia stanovenej referenčnej hodnoty pre vybrané výdavky projektu bude žiadateľ povinný zdôvodniť prekročenie referenčnej hodnoty. Žiadateľ v zdôvodnení popíše výdavky, ktoré najvýznamnejšie vplývajú na prekročenie referenčnej hodnoty a zdôvodní ich nevyhnutnosť.
SO posúdi, či toto prekročenie zodpovedá navrhnutému riešeniu, ktoré môže objektívne spôsobiť zvýšenie investičnej náročnosti projektu. To znamená, že výdavky nad referenčnú hodnotu  pre vybrané výdavky projektu budú akceptovateľné ako oprávnené iba v objektívne odôvodnených prípadoch. Zároveň platí, že prekročenie referenčnej hodnoty pre vybrané výdavky projektu bez relevantného a overiteľného odôvodnenia nebude vyhodnotené ako nesplnenie vylučujúceho hodnotiaceho kritéria 4.2 Hospodárnosť a efektívnosť výdavkov projektu, s tým, že tieto výdavky budú znížené a projekt nebude diskvalifikovaný.</t>
    </r>
  </si>
  <si>
    <r>
      <t>Cieľová hodnota zateplenej plochy strešného plášťa v m</t>
    </r>
    <r>
      <rPr>
        <vertAlign val="superscript"/>
        <sz val="11"/>
        <rFont val="Arial"/>
        <family val="2"/>
        <charset val="238"/>
      </rPr>
      <t>2</t>
    </r>
  </si>
  <si>
    <r>
      <rPr>
        <b/>
        <sz val="14"/>
        <color theme="0"/>
        <rFont val="Arial"/>
        <family val="2"/>
        <charset val="238"/>
      </rPr>
      <t>Výpočet referenčnej hodnoty pre vybrané výdavky projektu na zateplenie strešného plášťa</t>
    </r>
    <r>
      <rPr>
        <sz val="10"/>
        <color theme="0"/>
        <rFont val="Arial"/>
        <family val="2"/>
        <charset val="238"/>
      </rPr>
      <t xml:space="preserve">
</t>
    </r>
    <r>
      <rPr>
        <i/>
        <sz val="10"/>
        <color theme="0"/>
        <rFont val="Arial"/>
        <family val="2"/>
        <charset val="238"/>
      </rPr>
      <t xml:space="preserve">Výpočet referenčnej hodnoty pre vybrané výdavky projektu sa vykoná automaticky po zadaní </t>
    </r>
    <r>
      <rPr>
        <b/>
        <i/>
        <sz val="10"/>
        <color theme="0"/>
        <rFont val="Arial"/>
        <family val="2"/>
        <charset val="238"/>
      </rPr>
      <t xml:space="preserve">predmetu projektu </t>
    </r>
    <r>
      <rPr>
        <i/>
        <sz val="10"/>
        <color theme="0"/>
        <rFont val="Arial"/>
        <family val="2"/>
        <charset val="238"/>
      </rPr>
      <t xml:space="preserve">a </t>
    </r>
    <r>
      <rPr>
        <b/>
        <i/>
        <sz val="10"/>
        <color theme="0"/>
        <rFont val="Arial"/>
        <family val="2"/>
        <charset val="238"/>
      </rPr>
      <t>cieľovej hodnoty zateplenej plochy strešného plášťa projektu</t>
    </r>
    <r>
      <rPr>
        <i/>
        <sz val="10"/>
        <color theme="0"/>
        <rFont val="Arial"/>
        <family val="2"/>
        <charset val="238"/>
      </rPr>
      <t>.</t>
    </r>
  </si>
  <si>
    <r>
      <rPr>
        <b/>
        <sz val="11"/>
        <color rgb="FFFF0000"/>
        <rFont val="Arial"/>
        <family val="2"/>
        <charset val="238"/>
      </rPr>
      <t>Zdôvodnenie prekročenia referenčnej hodnoty pre vybrané výdavky projektu:</t>
    </r>
    <r>
      <rPr>
        <b/>
        <sz val="12"/>
        <color rgb="FFFF0000"/>
        <rFont val="Arial"/>
        <family val="2"/>
        <charset val="238"/>
      </rPr>
      <t xml:space="preserve"> </t>
    </r>
    <r>
      <rPr>
        <i/>
        <sz val="11"/>
        <rFont val="Arial"/>
        <family val="2"/>
        <charset val="238"/>
      </rPr>
      <t xml:space="preserve">v prípade prekročenia stanovenej referenčnej hodnoty pre vybrané výdavky projektu bude žiadateľ povinný zdôvodniť prekročenie referenčnej hodnoty. Žiadateľ v zdôvodnení popíše výdavky, ktoré najvýznamnejšie vplývajú na prekročenie referenčnej hodnoty a zdôvodní ich nevyhnutnosť.
SO posúdi, či toto prekročenie zodpovedá navrhnutému riešeniu, ktoré môže objektívne spôsobiť zvýšenie investičnej náročnosti projektu. To znamená, že výdavky nad referenčnú hodnotu  pre vybrané výdavky projektu budú akceptovateľné ako oprávnené iba v objektívne odôvodnených prípadoch. Zároveň platí, že prekročenie referenčnej hodnoty pre vybrané výdavky projektu bez relevantného a overiteľného odôvodnenia nebude vyhodnotené ako nesplnenie vylučujúceho hodnotiaceho kritéria 4.2 Hospodárnosť a efektívnosť výdavkov projektu, s tým, že tieto výdavky budú znížené a projekt nebude diskvalifikovaný. </t>
    </r>
  </si>
  <si>
    <r>
      <t>Cieľová hodnota zateplenej plochy obvodového plášťa v m</t>
    </r>
    <r>
      <rPr>
        <vertAlign val="superscript"/>
        <sz val="11"/>
        <rFont val="Arial"/>
        <family val="2"/>
        <charset val="238"/>
      </rPr>
      <t>2</t>
    </r>
  </si>
  <si>
    <r>
      <rPr>
        <b/>
        <sz val="14"/>
        <color theme="0"/>
        <rFont val="Arial"/>
        <family val="2"/>
        <charset val="238"/>
      </rPr>
      <t>Výpočet referenčnej hodnoty pre vybrané výdavky projektu na zateplenie obvodového plášťa</t>
    </r>
    <r>
      <rPr>
        <sz val="10"/>
        <color theme="0"/>
        <rFont val="Arial"/>
        <family val="2"/>
        <charset val="238"/>
      </rPr>
      <t xml:space="preserve">
</t>
    </r>
    <r>
      <rPr>
        <i/>
        <sz val="10"/>
        <color theme="0"/>
        <rFont val="Arial"/>
        <family val="2"/>
        <charset val="238"/>
      </rPr>
      <t xml:space="preserve">Výpočet referenčnej hodnoty pre vybrané výdavky projektu sa vykoná automaticky po zadaní </t>
    </r>
    <r>
      <rPr>
        <b/>
        <i/>
        <sz val="10"/>
        <color theme="0"/>
        <rFont val="Arial"/>
        <family val="2"/>
        <charset val="238"/>
      </rPr>
      <t xml:space="preserve">predmetu projektu </t>
    </r>
    <r>
      <rPr>
        <i/>
        <sz val="10"/>
        <color theme="0"/>
        <rFont val="Arial"/>
        <family val="2"/>
        <charset val="238"/>
      </rPr>
      <t xml:space="preserve">a </t>
    </r>
    <r>
      <rPr>
        <b/>
        <i/>
        <sz val="10"/>
        <color theme="0"/>
        <rFont val="Arial"/>
        <family val="2"/>
        <charset val="238"/>
      </rPr>
      <t>cieľovej hodnoty príslušnej zateplenej plochy obvodového plášťa projektu.</t>
    </r>
  </si>
  <si>
    <t>Výmena vonkajšej otvorovej konštrukcie</t>
  </si>
  <si>
    <r>
      <t>350 EUR/m</t>
    </r>
    <r>
      <rPr>
        <b/>
        <vertAlign val="superscript"/>
        <sz val="11"/>
        <color rgb="FFFF0000"/>
        <rFont val="Arial"/>
        <family val="2"/>
        <charset val="238"/>
      </rPr>
      <t>2</t>
    </r>
  </si>
  <si>
    <r>
      <t xml:space="preserve">Zníženie energetickej náročnosti stavebných objektov </t>
    </r>
    <r>
      <rPr>
        <b/>
        <sz val="10"/>
        <color rgb="FF000000"/>
        <rFont val="Calibri"/>
        <family val="2"/>
        <charset val="238"/>
      </rPr>
      <t>–</t>
    </r>
    <r>
      <rPr>
        <b/>
        <i/>
        <sz val="10"/>
        <color rgb="FF000000"/>
        <rFont val="Arial"/>
        <family val="2"/>
        <charset val="238"/>
      </rPr>
      <t xml:space="preserve"> Výmena otvorových konštrukcií</t>
    </r>
  </si>
  <si>
    <t xml:space="preserve">Zateplenie plochy strešného plášťa </t>
  </si>
  <si>
    <r>
      <t>70 EUR/m</t>
    </r>
    <r>
      <rPr>
        <b/>
        <vertAlign val="superscript"/>
        <sz val="11"/>
        <color rgb="FFFF0000"/>
        <rFont val="Arial"/>
        <family val="2"/>
        <charset val="238"/>
      </rPr>
      <t>2</t>
    </r>
  </si>
  <si>
    <r>
      <t xml:space="preserve">Zníženie energetickej náročnosti stavebných objektov </t>
    </r>
    <r>
      <rPr>
        <b/>
        <sz val="10"/>
        <color rgb="FF000000"/>
        <rFont val="Calibri"/>
        <family val="2"/>
        <charset val="238"/>
      </rPr>
      <t>–</t>
    </r>
    <r>
      <rPr>
        <b/>
        <i/>
        <sz val="10"/>
        <color rgb="FF000000"/>
        <rFont val="Arial"/>
        <family val="2"/>
        <charset val="238"/>
      </rPr>
      <t xml:space="preserve"> Zateplenie strešného plášťa </t>
    </r>
  </si>
  <si>
    <t>Zateplenie plochy obvodového plášťa</t>
  </si>
  <si>
    <r>
      <t>85 EUR/m</t>
    </r>
    <r>
      <rPr>
        <b/>
        <vertAlign val="superscript"/>
        <sz val="11"/>
        <color rgb="FFFF0000"/>
        <rFont val="Arial"/>
        <family val="2"/>
        <charset val="238"/>
      </rPr>
      <t>2</t>
    </r>
  </si>
  <si>
    <r>
      <t xml:space="preserve">Zníženie energetickej náročnosti stavebných objektov </t>
    </r>
    <r>
      <rPr>
        <b/>
        <sz val="10"/>
        <color theme="1"/>
        <rFont val="Calibri"/>
        <family val="2"/>
        <charset val="238"/>
      </rPr>
      <t>–</t>
    </r>
    <r>
      <rPr>
        <b/>
        <i/>
        <sz val="10"/>
        <color theme="1"/>
        <rFont val="Arial"/>
        <family val="2"/>
        <charset val="238"/>
      </rPr>
      <t xml:space="preserve"> Zateplenie obvodového plášťa</t>
    </r>
  </si>
  <si>
    <t>Referenčné hodnoty pre vybrané výdavky projektu</t>
  </si>
  <si>
    <t>Referenčné hodnoty pre vybrané výdavky projektu v rámci výzvy s kódom OPKZP-PO4-SC421-2017-XY</t>
  </si>
  <si>
    <t>(hodnotenie hospodárnosti a efektívnosti výdavkov projektu)</t>
  </si>
  <si>
    <t>V ................................................. dňa ...........................</t>
  </si>
  <si>
    <r>
      <t xml:space="preserve">Výpočet hodnoty Value for Money 
</t>
    </r>
    <r>
      <rPr>
        <i/>
        <sz val="12"/>
        <rFont val="Arial Narrow"/>
        <family val="2"/>
        <charset val="238"/>
      </rPr>
      <t>Vypočítajte hodnotu príspevku projektu k špecifickému cieľu 4.2.1 OP KŽP ako pomer celkových oprávnených výdavkov na hlavné aktivity projektu v sume vyjadrenej bez DPH a deklarovanej cieľovej hodnoty ukazovateľa projektu – Úspora primárnych energetických zdrojov v podniku.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t>
    </r>
  </si>
  <si>
    <t>menej ako 800</t>
  </si>
  <si>
    <t>800 - 2700</t>
  </si>
  <si>
    <t>Úspora primárnych energetických zdrojov v podniku</t>
  </si>
  <si>
    <t>viac ako 2 700</t>
  </si>
  <si>
    <t>Limitné hodnoty
(EUR/MWh/rok)</t>
  </si>
  <si>
    <t>Miera príspevku projektu 
k špecifickému cieľu</t>
  </si>
  <si>
    <t>SO posudzuje v procese odborného hodnotenia ŽoNFP (hodnotiace kritérium 1.2) príspevok projektu k špecifickému cieľu 4.2.1 OP KŽP na základe princípu Value for Money. Uvedené znamená, že SO posudzuje kvantifikovanú mieru príspevku projektu špecifickému cieľu 4.2.1 OP KŽP vyjadrenú na základe princípu Value for Money ako pomer celkových oprávnených výdavkov na hlavné aktivity projektu v sume vyjadrenej bez DPH a deklarovanej cieľovej hodnoty príslušného ukazovateľa projektu vzťahujúceho sa na špecifický cieľ 4.2.1 OP KŽP.</t>
  </si>
  <si>
    <t>Príspevok projektu k špecifickému cieľu 4.2.1 OP KŽP - princíp Value for Money</t>
  </si>
  <si>
    <t xml:space="preserve">Príloha č. 10 ŽoNFP - Dokumentácia k oprávnenosti výdavkov </t>
  </si>
  <si>
    <t>Schéma štátnej pomoci</t>
  </si>
  <si>
    <t>Položka 4</t>
  </si>
  <si>
    <t>Položka 5</t>
  </si>
  <si>
    <t>1. Rekonštrukcia a modernizácia stavebných objektov v oblasti priemyslu a služieb na to nadväzujúcich za účelom zníženia ich energetickej náročnosti</t>
  </si>
  <si>
    <t>2. Rekonštrukcia a modernizácia existujúcich energetických zariadení za účelom zvýšenia energetickej účinnosti  a zníženia emisií skleníkových plynov</t>
  </si>
  <si>
    <t>3. Rekonštrukcia a modernizácia systémov výroby a rozvodu stlačeného vzduchu</t>
  </si>
  <si>
    <t>4. Zavádzanie systémov merania a riadenia, vrátane energetických a environmentálnych manažérskych systémov, najmä EMAS, v oblasti výroby a spotreby energie za účelom zníženia spotreby energie a emisií skleníkových plynov</t>
  </si>
  <si>
    <t>5. Výstavba, modernizácia a rekonštrukcia rozvodov energie, resp. rozvodov energetických médií</t>
  </si>
  <si>
    <t>6. Modernizácia a rekonštrukcia systémov vonkajšieho osvetlenia priemyselných areálov, ale len spolu s inými opatreniami na zníženie spotreby elektriny v podniku</t>
  </si>
  <si>
    <t>7. Iné opatrenia, ktoré prispievajú k znižovaniu spotreby primárnych energetických zdrojov</t>
  </si>
  <si>
    <t>Implementácia opatrení z energetických auditov</t>
  </si>
  <si>
    <t>Výpočet hodnoty Value for Money pre implementáciu opatrení z energetických auditov</t>
  </si>
  <si>
    <t>Položka 6</t>
  </si>
  <si>
    <t>Položka 7</t>
  </si>
  <si>
    <t>Položka n</t>
  </si>
  <si>
    <t>Cieľová hodnota merateľného ukazovateľa projektu v MWh/rok</t>
  </si>
  <si>
    <t>Dotknutá schéma štátnej pomoci</t>
  </si>
  <si>
    <r>
      <t xml:space="preserve">Modernizácia strojov, prístrojov, zariadení, techniky a náradia </t>
    </r>
    <r>
      <rPr>
        <i/>
        <sz val="11"/>
        <rFont val="Arial"/>
        <family val="2"/>
        <charset val="238"/>
      </rPr>
      <t>vrátane dodávky a montáže zariadení a prvého zaškolenia</t>
    </r>
    <r>
      <rPr>
        <i/>
        <sz val="11"/>
        <color theme="1"/>
        <rFont val="Arial"/>
        <family val="2"/>
        <charset val="238"/>
      </rPr>
      <t>, ktoré súvisia so zvyšovaním energetickej účinnosti</t>
    </r>
  </si>
  <si>
    <r>
      <t xml:space="preserve">Nákup strojov, prístrojov, zariadení, techniky a náradia </t>
    </r>
    <r>
      <rPr>
        <i/>
        <sz val="11"/>
        <rFont val="Arial"/>
        <family val="2"/>
        <charset val="238"/>
      </rPr>
      <t>vrátane dodávky a montáže zariadení a prvého zaškolenia</t>
    </r>
    <r>
      <rPr>
        <i/>
        <sz val="11"/>
        <color theme="1"/>
        <rFont val="Arial"/>
        <family val="2"/>
        <charset val="238"/>
      </rPr>
      <t>, ktoré súvisia so zvyšovaním energetickej účinnosti</t>
    </r>
  </si>
  <si>
    <t>Kontrafaktuálny scenár predstavuje opis technicky porovnateľnej investície, ktorú by žiadateľ vierohodne realizoval aj bez pomoci. V porovnaní s navrhovaným projektom preto technicky porovnateľná investícia dosahuje porovnateľné technické parametre, napr. výkon zariadenia ako aj všetky ďalšie parametre, okrem vlastností, ktoré napĺňajú environmentálne ciele.</t>
  </si>
  <si>
    <t>Spôsob vykonania prieskumu trhu</t>
  </si>
  <si>
    <t>Záznam z vyhodnotenia prieskumu trhu č. 1 - Predmet projektu</t>
  </si>
  <si>
    <t>Záznam z vyhodnotenia prieskumu trhu č. 1 - Kontrafaktuálna investícia</t>
  </si>
  <si>
    <r>
      <t xml:space="preserve">Výška výdavku bola stanovená na základe stanoviska odborne spôsobilej osoby v súlade s podmienkami ustanovenými v Príručke pre žiadateľa pre prílohu č. 10 ŽoNFP - </t>
    </r>
    <r>
      <rPr>
        <i/>
        <sz val="11"/>
        <color theme="1"/>
        <rFont val="Calibri"/>
        <family val="2"/>
        <charset val="238"/>
        <scheme val="minor"/>
      </rPr>
      <t>Dokumentácia k oprávnenosti výdavkov</t>
    </r>
    <r>
      <rPr>
        <sz val="11"/>
        <color theme="1"/>
        <rFont val="Calibri"/>
        <family val="2"/>
        <charset val="238"/>
        <scheme val="minor"/>
      </rPr>
      <t xml:space="preserve">. </t>
    </r>
  </si>
  <si>
    <t>Schéma štátnej pomoci na podporu vysokoúčinnej kombinovanej výroby elektriny a tepla</t>
  </si>
  <si>
    <t>Je žiadateľ platca DPH?</t>
  </si>
  <si>
    <t>Platca DPH</t>
  </si>
  <si>
    <t>áno</t>
  </si>
  <si>
    <t>nie</t>
  </si>
  <si>
    <t>V prípade, ak žiadateľ má nárok na odpočet DPH za oprávnený výdavok je považovaná výška výdavku bez DPH. V prípade, ak žiadateľ nie je platca DPH, resp. nemá nárok na odpočet DPH, za oprávnený výdavok je považovaná výška výdavku s DPH.</t>
  </si>
  <si>
    <r>
      <t>V prípade doplnenia ďalších výdavkov v poli "</t>
    </r>
    <r>
      <rPr>
        <i/>
        <sz val="11"/>
        <color theme="1"/>
        <rFont val="Arial"/>
        <family val="2"/>
        <charset val="238"/>
      </rPr>
      <t>ďalší výdavok</t>
    </r>
    <r>
      <rPr>
        <sz val="11"/>
        <color theme="1"/>
        <rFont val="Arial"/>
        <family val="2"/>
        <charset val="238"/>
      </rPr>
      <t>" zadajte názov príslušného výdavku. V prípade, ak počet riadkov pre zadanie ďalších výdavkov v poli "</t>
    </r>
    <r>
      <rPr>
        <b/>
        <i/>
        <sz val="11"/>
        <color theme="1"/>
        <rFont val="Arial"/>
        <family val="2"/>
        <charset val="238"/>
      </rPr>
      <t>ďalší výdavok</t>
    </r>
    <r>
      <rPr>
        <sz val="11"/>
        <color theme="1"/>
        <rFont val="Arial"/>
        <family val="2"/>
        <charset val="238"/>
      </rPr>
      <t>" nie je postačujúci, počet riadkov tabuľky rozšírte podľa potreby. Riadky je potrebné vkladať tak, aby celkový súčet zahŕňal aj novovložené riadky.</t>
    </r>
  </si>
  <si>
    <r>
      <t>Pole "</t>
    </r>
    <r>
      <rPr>
        <b/>
        <i/>
        <sz val="11"/>
        <color theme="1"/>
        <rFont val="Arial"/>
        <family val="2"/>
        <charset val="238"/>
      </rPr>
      <t>Spôsob stanovenia výšky výdavku</t>
    </r>
    <r>
      <rPr>
        <sz val="11"/>
        <color theme="1"/>
        <rFont val="Arial"/>
        <family val="2"/>
        <charset val="238"/>
      </rPr>
      <t xml:space="preserve">". V predmetnom poli vyberte z roletového menu príslušný spôsob stanovenia výšky výdavku. V prípade, ak ste výšku výdavku v rozpočte projektu stanovili spôsobom, ktorý nie je preddefinovaný v roletovom menu, vyberte možnosť </t>
    </r>
    <r>
      <rPr>
        <sz val="11"/>
        <color theme="1"/>
        <rFont val="Calibri"/>
        <family val="2"/>
        <charset val="238"/>
      </rPr>
      <t>–</t>
    </r>
    <r>
      <rPr>
        <sz val="11"/>
        <color theme="1"/>
        <rFont val="Arial"/>
        <family val="2"/>
        <charset val="238"/>
      </rPr>
      <t xml:space="preserve"> </t>
    </r>
    <r>
      <rPr>
        <i/>
        <u/>
        <sz val="11"/>
        <color theme="1"/>
        <rFont val="Arial"/>
        <family val="2"/>
        <charset val="238"/>
      </rPr>
      <t xml:space="preserve">VO nebolo ukončené. Spôsob stanovenia výšky výdavku je uvedený v poli "Vecný </t>
    </r>
    <r>
      <rPr>
        <i/>
        <u/>
        <sz val="11"/>
        <color theme="1"/>
        <rFont val="Arial"/>
        <family val="2"/>
        <charset val="238"/>
      </rPr>
      <t>opis výdavku"</t>
    </r>
    <r>
      <rPr>
        <sz val="11"/>
        <color theme="1"/>
        <rFont val="Arial"/>
        <family val="2"/>
        <charset val="238"/>
      </rPr>
      <t xml:space="preserve"> a v poli "Vecný </t>
    </r>
    <r>
      <rPr>
        <sz val="11"/>
        <color theme="1"/>
        <rFont val="Arial"/>
        <family val="2"/>
        <charset val="238"/>
      </rPr>
      <t xml:space="preserve">opis výdavku" špecifikujte spôsob, ktorým ste stanovili výšku príslušného výdavku v rozpočte projektu. Rovnako postupujte aj v prípade, ak považujete za potrebné bližšie špecifikovať niektorý z Vami vybraných preddefinovaných spôsobov stanovenia výšky výdavku v rozpočte projektu.  </t>
    </r>
  </si>
  <si>
    <r>
      <t>Pole "</t>
    </r>
    <r>
      <rPr>
        <b/>
        <i/>
        <sz val="11"/>
        <color theme="1"/>
        <rFont val="Arial"/>
        <family val="2"/>
        <charset val="238"/>
      </rPr>
      <t>Vecný opis výdavku</t>
    </r>
    <r>
      <rPr>
        <sz val="11"/>
        <color theme="1"/>
        <rFont val="Arial"/>
        <family val="2"/>
        <charset val="238"/>
      </rPr>
      <t>". V rámci vecného popisu výdavkov špecifikujte jednotlivé výdavky z hľadiska ich predmetu, resp. rozsahu, prípadne nevyhnutnosti. To znamená, že v prípade, ak výdavok pozostáva z viacerých položiek, je potrebné tieto položky v rámci vecného popisu výdavku bližšie špecifikovať, t. j. uviesť z akých položiek pozostáva cena výdavku vrátane výšky týchto položiek.</t>
    </r>
  </si>
  <si>
    <r>
      <t>Pole "</t>
    </r>
    <r>
      <rPr>
        <b/>
        <i/>
        <sz val="11"/>
        <color theme="1"/>
        <rFont val="Arial"/>
        <family val="2"/>
        <charset val="238"/>
      </rPr>
      <t>Plocha využívaná na činnosti Sekcie C SK NACE</t>
    </r>
    <r>
      <rPr>
        <sz val="11"/>
        <color theme="1"/>
        <rFont val="Arial"/>
        <family val="2"/>
        <charset val="238"/>
      </rPr>
      <t>". V prípade, že sú výsledky projektu využívané v oprávnených ako aj neoprávnených odvetviach podpory, uveďte plochu v m2 na ktorej sa vykonávajú činnosti výlučne iba v oprávnených odvetviach podpory. V prípade, že sa výsledky projektu využívajú iba v oprávnených odvetviach podpory, uveďte celkovú plochu v m2 na ktorej sa vykonávajú činnosti v oprávnených odvetviach podpory.</t>
    </r>
  </si>
  <si>
    <r>
      <t>Pole "</t>
    </r>
    <r>
      <rPr>
        <b/>
        <i/>
        <sz val="11"/>
        <color theme="1"/>
        <rFont val="Arial"/>
        <family val="2"/>
        <charset val="238"/>
      </rPr>
      <t>Celková využívaná plocha</t>
    </r>
    <r>
      <rPr>
        <sz val="11"/>
        <color theme="1"/>
        <rFont val="Arial"/>
        <family val="2"/>
        <charset val="238"/>
      </rPr>
      <t>". V prípade, že sú výsledky projektu využívané v oprávnených ako aj neoprávnených odvetviach podpory, uveďte celkovú plochu v m2 na ktorej sa vykonávajú činnosti v oprávnených ako aj neoprávnených odvetviach podpory. V prípade, že sa výsledky projektu využívajú iba v oprávnených odvetviach podpory, uveďte celkovú plochu v m2 na ktorej sa vykonávajú činnosti v oprávnených odvetviach podpory.</t>
    </r>
  </si>
  <si>
    <t xml:space="preserve">   </t>
  </si>
  <si>
    <t xml:space="preserve">         Pečiatka a podpis štatutárneho orgánu žiadateľa</t>
  </si>
  <si>
    <t>Celková využívaná plocha [m2]/
Celková ročná spotreba</t>
  </si>
  <si>
    <t>Plocha využívaná na činnosti Sekcie C SK NACE [m2]/
Spotreba na činnosti Sekcie C SK NACE</t>
  </si>
  <si>
    <r>
      <rPr>
        <strike/>
        <sz val="11"/>
        <color rgb="FFFF0000"/>
        <rFont val="Calibri"/>
        <family val="2"/>
        <charset val="238"/>
        <scheme val="minor"/>
      </rPr>
      <t>Predloženie cenových ponúk od potenciálnych dodávateľov (listinne, elektronicky)</t>
    </r>
    <r>
      <rPr>
        <sz val="11"/>
        <color theme="1"/>
        <rFont val="Calibri"/>
        <family val="2"/>
        <charset val="238"/>
        <scheme val="minor"/>
      </rPr>
      <t xml:space="preserve"> </t>
    </r>
    <r>
      <rPr>
        <sz val="11"/>
        <color rgb="FFFF0000"/>
        <rFont val="Calibri"/>
        <family val="2"/>
        <charset val="238"/>
        <scheme val="minor"/>
      </rPr>
      <t>oslovením potenciálnych dodávateľov</t>
    </r>
  </si>
  <si>
    <r>
      <t xml:space="preserve">Prieskum cien v cenníkoch verejne dostupných na internete </t>
    </r>
    <r>
      <rPr>
        <sz val="11"/>
        <color rgb="FFFF0000"/>
        <rFont val="Calibri"/>
        <family val="2"/>
        <charset val="238"/>
        <scheme val="minor"/>
      </rPr>
      <t>identifikáciou zmlúv, zverejnených v Centrálnom registri zmlúv, na webovom sídle povinnej osoby alebo v Obchodnom vestníku</t>
    </r>
  </si>
  <si>
    <r>
      <t xml:space="preserve">Iný spôsob vykonania prieskumu trhu </t>
    </r>
    <r>
      <rPr>
        <sz val="11"/>
        <color rgb="FFFF0000"/>
        <rFont val="Calibri"/>
        <family val="2"/>
        <charset val="238"/>
        <scheme val="minor"/>
      </rPr>
      <t xml:space="preserve">na základe zákaziek, ktoré boli výsledkom postupu s využitím elektronického trhoviska </t>
    </r>
  </si>
  <si>
    <r>
      <t>Dbajte prosím na súlad údajov uvedených v Podrobnom položkovitom rozpise výdavkov rozpočtu projektu s údajmi uvedenými vo formulári ŽoNFP, ako aj v ďalších prílohách ŽoNFP. V prípade, ak bola výška výdavku stanovená</t>
    </r>
    <r>
      <rPr>
        <b/>
        <sz val="11"/>
        <rFont val="Arial"/>
        <family val="2"/>
        <charset val="238"/>
      </rPr>
      <t xml:space="preserve"> na základe znaleckého alebo odborného posudku, </t>
    </r>
    <r>
      <rPr>
        <sz val="11"/>
        <rFont val="Arial"/>
        <family val="2"/>
        <charset val="238"/>
      </rPr>
      <t xml:space="preserve">žiadateľ predkladá ako súčasť ŽoNFP znalecký alebo odborný posudok.  V prípade, ak sa preukáže, že žiadateľ uviedol v rozpočte projektu sumu, ktorá nie je podložená znaleckým alebo odborným posudkom, SO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V prípade, ak bola výška výdavku stanovená </t>
    </r>
    <r>
      <rPr>
        <b/>
        <sz val="11"/>
        <rFont val="Arial"/>
        <family val="2"/>
        <charset val="238"/>
      </rPr>
      <t>na základe</t>
    </r>
    <r>
      <rPr>
        <b/>
        <strike/>
        <sz val="11"/>
        <color rgb="FFFF0000"/>
        <rFont val="Arial"/>
        <family val="2"/>
        <charset val="238"/>
      </rPr>
      <t xml:space="preserve"> uzavretej</t>
    </r>
    <r>
      <rPr>
        <b/>
        <sz val="11"/>
        <rFont val="Arial"/>
        <family val="2"/>
        <charset val="238"/>
      </rPr>
      <t xml:space="preserve"> zmluvy</t>
    </r>
    <r>
      <rPr>
        <b/>
        <sz val="11"/>
        <color rgb="FFFF0000"/>
        <rFont val="Arial"/>
        <family val="2"/>
        <charset val="238"/>
      </rPr>
      <t>/návrhu zmluy/víťaznej cenovej ponuky</t>
    </r>
    <r>
      <rPr>
        <b/>
        <sz val="11"/>
        <rFont val="Arial"/>
        <family val="2"/>
        <charset val="238"/>
      </rPr>
      <t xml:space="preserve"> s úspešným uchádzačom</t>
    </r>
    <r>
      <rPr>
        <sz val="11"/>
        <rFont val="Arial"/>
        <family val="2"/>
        <charset val="238"/>
      </rPr>
      <t xml:space="preserve"> ako </t>
    </r>
    <r>
      <rPr>
        <strike/>
        <sz val="11"/>
        <color rgb="FFFF0000"/>
        <rFont val="Arial"/>
        <family val="2"/>
        <charset val="238"/>
      </rPr>
      <t>výsledkom</t>
    </r>
    <r>
      <rPr>
        <sz val="11"/>
        <rFont val="Arial"/>
        <family val="2"/>
        <charset val="238"/>
      </rPr>
      <t xml:space="preserve"> </t>
    </r>
    <r>
      <rPr>
        <sz val="11"/>
        <color rgb="FFFF0000"/>
        <rFont val="Arial"/>
        <family val="2"/>
        <charset val="238"/>
      </rPr>
      <t>výsledok</t>
    </r>
    <r>
      <rPr>
        <sz val="11"/>
        <rFont val="Arial"/>
        <family val="2"/>
        <charset val="238"/>
      </rPr>
      <t xml:space="preserve"> vykonaného verejného obstarávania, žiadateľ predkladá ako súčasť ŽoNFP zmluvu</t>
    </r>
    <r>
      <rPr>
        <sz val="11"/>
        <color rgb="FFFF0000"/>
        <rFont val="Arial"/>
        <family val="2"/>
        <charset val="238"/>
      </rPr>
      <t>/návrh zmluvy/víťaznú cenovú ponuku</t>
    </r>
    <r>
      <rPr>
        <sz val="11"/>
        <rFont val="Arial"/>
        <family val="2"/>
        <charset val="238"/>
      </rPr>
      <t xml:space="preserve"> s úspešným uchádzačom. Uvedené rovnako platí aj v prípade, ak bola výška výdavku stanovená na základe </t>
    </r>
    <r>
      <rPr>
        <b/>
        <sz val="11"/>
        <rFont val="Arial"/>
        <family val="2"/>
        <charset val="238"/>
      </rPr>
      <t>prieskumu trhu.</t>
    </r>
    <r>
      <rPr>
        <sz val="11"/>
        <rFont val="Arial"/>
        <family val="2"/>
        <charset val="238"/>
      </rPr>
      <t xml:space="preserve">
V prípade, ak sa preukáže, že žiadateľ uviedol v rozpočte projektu sumu, ktorá nie je podložená relevantnou dokumentáciou, SO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pri identifikácii nedostatkov vo verejnom obstarávaní, ktorého výsledkom bola zmluva s úspešným uchádzačom a na základe ktorej bola stanovená výška príslušného výdavku v rozpočte. </t>
    </r>
  </si>
  <si>
    <r>
      <t xml:space="preserve">Výška výdavku bola stanovená na základe rozpočtu stavby na úrovni výkazu výmer potvrdeného podpisom a pečiatkou oprávnenej osoby (stavebný cenár/rozpočtár) </t>
    </r>
    <r>
      <rPr>
        <strike/>
        <sz val="11"/>
        <color rgb="FFFF0000"/>
        <rFont val="Calibri"/>
        <family val="2"/>
        <charset val="238"/>
        <scheme val="minor"/>
      </rPr>
      <t xml:space="preserve">v zmysle prílohy č. 7 ŽoNFP - </t>
    </r>
    <r>
      <rPr>
        <i/>
        <strike/>
        <sz val="11"/>
        <color rgb="FFFF0000"/>
        <rFont val="Calibri"/>
        <family val="2"/>
        <charset val="238"/>
        <scheme val="minor"/>
      </rPr>
      <t>Projektová dokumentácia.</t>
    </r>
    <r>
      <rPr>
        <i/>
        <sz val="11"/>
        <color rgb="FFFF0000"/>
        <rFont val="Calibri"/>
        <family val="2"/>
        <charset val="238"/>
        <scheme val="minor"/>
      </rPr>
      <t xml:space="preserve">v súlade s podmienkami ustanovenými v Príručke pre žiadateľa pre prílohu č. 10 ŽoNFP - Dokumentácia k oprávnenosti výdavkov. </t>
    </r>
  </si>
  <si>
    <r>
      <t xml:space="preserve">Výška výdavku bola stanovená na základe znaleckého/odborného posudku v súlade s podmienkami ustanovenými v Príručke pre žiadateľa pre prílohu č. 10 ŽoNFP </t>
    </r>
    <r>
      <rPr>
        <i/>
        <sz val="11"/>
        <color theme="1"/>
        <rFont val="Calibri"/>
        <family val="2"/>
        <charset val="238"/>
        <scheme val="minor"/>
      </rPr>
      <t xml:space="preserve">- Dokumentácia k oprávnenosti výdavkov. </t>
    </r>
  </si>
  <si>
    <r>
      <t xml:space="preserve">Výška výdavku bola stanovená na základe prieskumu trhu v zmysle predloženého záznamu z vyhodnotenia prieskumu trhu a </t>
    </r>
    <r>
      <rPr>
        <sz val="11"/>
        <color rgb="FFFF0000"/>
        <rFont val="Calibri"/>
        <family val="2"/>
        <charset val="238"/>
        <scheme val="minor"/>
      </rPr>
      <t xml:space="preserve">v súlade s podmienkami ustanovenými v Príručke pre žiadateľa pre prílohu č. 10 ŽoNFP </t>
    </r>
    <r>
      <rPr>
        <i/>
        <sz val="11"/>
        <color rgb="FFFF0000"/>
        <rFont val="Calibri"/>
        <family val="2"/>
        <charset val="238"/>
        <scheme val="minor"/>
      </rPr>
      <t xml:space="preserve">- Dokumentácia k oprávnenosti výdavkov. </t>
    </r>
  </si>
  <si>
    <t xml:space="preserve">Iný spôsob vykonania prieskumu trhu </t>
  </si>
  <si>
    <r>
      <t xml:space="preserve">VO bolo ukončené. Výška výdavku bola stanovená na základe </t>
    </r>
    <r>
      <rPr>
        <strike/>
        <sz val="11"/>
        <color rgb="FFFF0000"/>
        <rFont val="Calibri"/>
        <family val="2"/>
        <charset val="238"/>
        <scheme val="minor"/>
      </rPr>
      <t>uzavretej</t>
    </r>
    <r>
      <rPr>
        <sz val="11"/>
        <color theme="1"/>
        <rFont val="Calibri"/>
        <family val="2"/>
        <charset val="238"/>
        <scheme val="minor"/>
      </rPr>
      <t xml:space="preserve"> zmluvy</t>
    </r>
    <r>
      <rPr>
        <sz val="11"/>
        <color rgb="FFFF0000"/>
        <rFont val="Calibri"/>
        <family val="2"/>
        <charset val="238"/>
        <scheme val="minor"/>
      </rPr>
      <t>/návrhu zmluvy/víťaznej cenovej ponuky</t>
    </r>
    <r>
      <rPr>
        <sz val="11"/>
        <color theme="1"/>
        <rFont val="Calibri"/>
        <family val="2"/>
        <charset val="238"/>
        <scheme val="minor"/>
      </rPr>
      <t xml:space="preserve"> s úspešným uchádzačom</t>
    </r>
    <r>
      <rPr>
        <sz val="11"/>
        <color rgb="FFFF0000"/>
        <rFont val="Calibri"/>
        <family val="2"/>
        <charset val="238"/>
        <scheme val="minor"/>
      </rPr>
      <t xml:space="preserve">, </t>
    </r>
    <r>
      <rPr>
        <strike/>
        <sz val="11"/>
        <color rgb="FFFF0000"/>
        <rFont val="Calibri"/>
        <family val="2"/>
        <charset val="238"/>
        <scheme val="minor"/>
      </rPr>
      <t>a</t>
    </r>
    <r>
      <rPr>
        <strike/>
        <sz val="11"/>
        <color theme="1"/>
        <rFont val="Calibri"/>
        <family val="2"/>
        <charset val="238"/>
        <scheme val="minor"/>
      </rPr>
      <t xml:space="preserve"> </t>
    </r>
    <r>
      <rPr>
        <sz val="11"/>
        <color theme="1"/>
        <rFont val="Calibri"/>
        <family val="2"/>
        <charset val="238"/>
        <scheme val="minor"/>
      </rPr>
      <t xml:space="preserve">v súlade s údajmi, ktoré sú uvedené v tabuľke č. 12 formulára ŽoNFP - </t>
    </r>
    <r>
      <rPr>
        <i/>
        <sz val="11"/>
        <color theme="1"/>
        <rFont val="Calibri"/>
        <family val="2"/>
        <charset val="238"/>
        <scheme val="minor"/>
      </rPr>
      <t xml:space="preserve">Verejné obstarávanie </t>
    </r>
    <r>
      <rPr>
        <sz val="11"/>
        <color theme="1"/>
        <rFont val="Calibri"/>
        <family val="2"/>
        <charset val="238"/>
        <scheme val="minor"/>
      </rPr>
      <t xml:space="preserve">a v súlade s podmienkami ustanovenými v Príručke pre žiadateľa pre prílohu č. 10 </t>
    </r>
    <r>
      <rPr>
        <i/>
        <sz val="11"/>
        <color theme="1"/>
        <rFont val="Calibri"/>
        <family val="2"/>
        <charset val="238"/>
        <scheme val="minor"/>
      </rPr>
      <t xml:space="preserve">ŽoNFP - Dokumentácia k oprávnenosti výdavkov. </t>
    </r>
  </si>
  <si>
    <r>
      <t xml:space="preserve">Rozpočet projektu - OV - NFP v znení usmernenia č. </t>
    </r>
    <r>
      <rPr>
        <b/>
        <strike/>
        <sz val="16"/>
        <color rgb="FFFF0000"/>
        <rFont val="Arial"/>
        <family val="2"/>
        <charset val="238"/>
      </rPr>
      <t>2</t>
    </r>
    <r>
      <rPr>
        <b/>
        <sz val="16"/>
        <color theme="0"/>
        <rFont val="Arial"/>
        <family val="2"/>
        <charset val="238"/>
      </rPr>
      <t>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</si>
</sst>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 _K_č_s_-;\-* #,##0.00\ _K_č_s_-;_-* &quot;-&quot;??\ _K_č_s_-;_-@_-"/>
  </numFmts>
  <fonts count="89" x14ac:knownFonts="1">
    <font>
      <sz val="11"/>
      <color theme="1"/>
      <name val="Calibri"/>
      <family val="2"/>
      <charset val="238"/>
      <scheme val="minor"/>
    </font>
    <font>
      <b/>
      <sz val="11"/>
      <color theme="1"/>
      <name val="Arial"/>
      <family val="2"/>
      <charset val="238"/>
    </font>
    <font>
      <sz val="10"/>
      <color theme="1"/>
      <name val="Arial"/>
      <family val="2"/>
      <charset val="238"/>
    </font>
    <font>
      <sz val="11"/>
      <color theme="1"/>
      <name val="Arial"/>
      <family val="2"/>
      <charset val="238"/>
    </font>
    <font>
      <b/>
      <sz val="11"/>
      <name val="Arial"/>
      <family val="2"/>
      <charset val="238"/>
    </font>
    <font>
      <sz val="11"/>
      <name val="Arial"/>
      <family val="2"/>
      <charset val="238"/>
    </font>
    <font>
      <b/>
      <sz val="10"/>
      <name val="Arial"/>
      <family val="2"/>
      <charset val="238"/>
    </font>
    <font>
      <i/>
      <sz val="11"/>
      <color theme="1"/>
      <name val="Calibri"/>
      <family val="2"/>
      <charset val="238"/>
      <scheme val="minor"/>
    </font>
    <font>
      <sz val="10"/>
      <name val="Arial"/>
      <family val="2"/>
      <charset val="238"/>
    </font>
    <font>
      <b/>
      <sz val="16"/>
      <color theme="1"/>
      <name val="Arial Narrow"/>
      <family val="2"/>
      <charset val="238"/>
    </font>
    <font>
      <i/>
      <sz val="11"/>
      <color theme="1"/>
      <name val="Arial"/>
      <family val="2"/>
      <charset val="238"/>
    </font>
    <font>
      <b/>
      <sz val="16"/>
      <color theme="1"/>
      <name val="Arial"/>
      <family val="2"/>
      <charset val="238"/>
    </font>
    <font>
      <sz val="10"/>
      <color theme="0"/>
      <name val="Arial"/>
      <family val="2"/>
      <charset val="238"/>
    </font>
    <font>
      <b/>
      <i/>
      <sz val="11"/>
      <color theme="0"/>
      <name val="Arial"/>
      <family val="2"/>
      <charset val="238"/>
    </font>
    <font>
      <b/>
      <sz val="14"/>
      <color theme="1"/>
      <name val="Arial"/>
      <family val="2"/>
      <charset val="238"/>
    </font>
    <font>
      <b/>
      <i/>
      <sz val="11"/>
      <color theme="1"/>
      <name val="Arial"/>
      <family val="2"/>
      <charset val="238"/>
    </font>
    <font>
      <b/>
      <sz val="14"/>
      <color theme="0"/>
      <name val="Arial"/>
      <family val="2"/>
      <charset val="238"/>
    </font>
    <font>
      <b/>
      <sz val="12"/>
      <color theme="1"/>
      <name val="Arial"/>
      <family val="2"/>
      <charset val="238"/>
    </font>
    <font>
      <i/>
      <u/>
      <sz val="11"/>
      <color theme="1"/>
      <name val="Arial"/>
      <family val="2"/>
      <charset val="238"/>
    </font>
    <font>
      <sz val="12"/>
      <color theme="1"/>
      <name val="Arial"/>
      <family val="2"/>
      <charset val="238"/>
    </font>
    <font>
      <sz val="12"/>
      <color theme="1"/>
      <name val="Calibri"/>
      <family val="2"/>
      <charset val="238"/>
      <scheme val="minor"/>
    </font>
    <font>
      <sz val="12"/>
      <color theme="0"/>
      <name val="Arial"/>
      <family val="2"/>
      <charset val="238"/>
    </font>
    <font>
      <sz val="12"/>
      <color theme="0"/>
      <name val="Calibri"/>
      <family val="2"/>
      <charset val="238"/>
      <scheme val="minor"/>
    </font>
    <font>
      <sz val="12"/>
      <name val="Arial"/>
      <family val="2"/>
      <charset val="238"/>
    </font>
    <font>
      <i/>
      <sz val="10"/>
      <name val="Arial"/>
      <family val="2"/>
      <charset val="238"/>
    </font>
    <font>
      <u/>
      <sz val="11"/>
      <name val="Arial"/>
      <family val="2"/>
      <charset val="238"/>
    </font>
    <font>
      <i/>
      <sz val="11"/>
      <color theme="0"/>
      <name val="Arial"/>
      <family val="2"/>
      <charset val="238"/>
    </font>
    <font>
      <sz val="11"/>
      <color theme="0"/>
      <name val="Arial"/>
      <family val="2"/>
      <charset val="238"/>
    </font>
    <font>
      <i/>
      <sz val="11"/>
      <name val="Arial"/>
      <family val="2"/>
      <charset val="238"/>
    </font>
    <font>
      <b/>
      <sz val="16"/>
      <color theme="0"/>
      <name val="Arial"/>
      <family val="2"/>
      <charset val="238"/>
    </font>
    <font>
      <b/>
      <sz val="12"/>
      <name val="Arial"/>
      <family val="2"/>
      <charset val="238"/>
    </font>
    <font>
      <b/>
      <i/>
      <sz val="11"/>
      <name val="Arial"/>
      <family val="2"/>
      <charset val="238"/>
    </font>
    <font>
      <b/>
      <sz val="11"/>
      <color theme="1"/>
      <name val="Calibri"/>
      <family val="2"/>
      <charset val="238"/>
      <scheme val="minor"/>
    </font>
    <font>
      <b/>
      <sz val="12"/>
      <color theme="1"/>
      <name val="Arial Narrow"/>
      <family val="2"/>
      <charset val="238"/>
    </font>
    <font>
      <b/>
      <sz val="12"/>
      <color theme="0"/>
      <name val="Arial Narrow"/>
      <family val="2"/>
      <charset val="238"/>
    </font>
    <font>
      <b/>
      <i/>
      <sz val="12"/>
      <color theme="0"/>
      <name val="Arial Narrow"/>
      <family val="2"/>
      <charset val="238"/>
    </font>
    <font>
      <sz val="10"/>
      <name val="Arial CE"/>
      <family val="2"/>
      <charset val="238"/>
    </font>
    <font>
      <sz val="10"/>
      <name val="Arial"/>
      <family val="2"/>
      <charset val="238"/>
    </font>
    <font>
      <sz val="11"/>
      <color theme="0"/>
      <name val="Calibri"/>
      <family val="2"/>
      <charset val="238"/>
      <scheme val="minor"/>
    </font>
    <font>
      <i/>
      <sz val="10"/>
      <color theme="1"/>
      <name val="Arial"/>
      <family val="2"/>
      <charset val="238"/>
    </font>
    <font>
      <b/>
      <sz val="12"/>
      <color theme="1"/>
      <name val="Calibri"/>
      <family val="2"/>
      <charset val="238"/>
      <scheme val="minor"/>
    </font>
    <font>
      <sz val="11"/>
      <color theme="1"/>
      <name val="Arial Narrow"/>
      <family val="2"/>
      <charset val="238"/>
    </font>
    <font>
      <b/>
      <i/>
      <sz val="11"/>
      <color theme="1"/>
      <name val="Arial Narrow"/>
      <family val="2"/>
      <charset val="238"/>
    </font>
    <font>
      <i/>
      <u/>
      <sz val="11"/>
      <color theme="1"/>
      <name val="Arial Narrow"/>
      <family val="2"/>
      <charset val="238"/>
    </font>
    <font>
      <b/>
      <sz val="11"/>
      <color theme="1"/>
      <name val="Arial Narrow"/>
      <family val="2"/>
      <charset val="238"/>
    </font>
    <font>
      <sz val="11"/>
      <name val="Calibri"/>
      <family val="2"/>
      <charset val="238"/>
      <scheme val="minor"/>
    </font>
    <font>
      <b/>
      <sz val="14"/>
      <name val="Arial"/>
      <family val="2"/>
      <charset val="238"/>
    </font>
    <font>
      <sz val="11"/>
      <color theme="1"/>
      <name val="Calibri"/>
      <family val="2"/>
      <charset val="238"/>
    </font>
    <font>
      <b/>
      <sz val="8"/>
      <color indexed="81"/>
      <name val="Tahoma"/>
      <family val="2"/>
      <charset val="238"/>
    </font>
    <font>
      <sz val="9"/>
      <color indexed="81"/>
      <name val="Tahoma"/>
      <family val="2"/>
      <charset val="238"/>
    </font>
    <font>
      <b/>
      <i/>
      <sz val="12"/>
      <color theme="0"/>
      <name val="Arial"/>
      <family val="2"/>
      <charset val="238"/>
    </font>
    <font>
      <sz val="14"/>
      <name val="Arial"/>
      <family val="2"/>
      <charset val="238"/>
    </font>
    <font>
      <b/>
      <sz val="11"/>
      <color rgb="FF0070C0"/>
      <name val="Arial"/>
      <family val="2"/>
      <charset val="238"/>
    </font>
    <font>
      <b/>
      <sz val="9"/>
      <color indexed="81"/>
      <name val="Tahoma"/>
      <family val="2"/>
      <charset val="238"/>
    </font>
    <font>
      <sz val="8"/>
      <color theme="6" tint="-0.499984740745262"/>
      <name val="Arial"/>
      <family val="2"/>
      <charset val="238"/>
    </font>
    <font>
      <b/>
      <sz val="8"/>
      <color theme="6" tint="-0.499984740745262"/>
      <name val="Arial"/>
      <family val="2"/>
      <charset val="238"/>
    </font>
    <font>
      <b/>
      <sz val="12"/>
      <color rgb="FFFF0000"/>
      <name val="Arial"/>
      <family val="2"/>
      <charset val="238"/>
    </font>
    <font>
      <b/>
      <sz val="16"/>
      <name val="Arial"/>
      <family val="2"/>
      <charset val="238"/>
    </font>
    <font>
      <b/>
      <vertAlign val="superscript"/>
      <sz val="12"/>
      <name val="Arial"/>
      <family val="2"/>
      <charset val="238"/>
    </font>
    <font>
      <vertAlign val="superscript"/>
      <sz val="11"/>
      <name val="Arial"/>
      <family val="2"/>
      <charset val="238"/>
    </font>
    <font>
      <i/>
      <sz val="11"/>
      <color rgb="FFFF0000"/>
      <name val="Arial"/>
      <family val="2"/>
      <charset val="238"/>
    </font>
    <font>
      <vertAlign val="superscript"/>
      <sz val="11"/>
      <color theme="1"/>
      <name val="Arial"/>
      <family val="2"/>
      <charset val="238"/>
    </font>
    <font>
      <i/>
      <sz val="10"/>
      <color theme="0"/>
      <name val="Arial"/>
      <family val="2"/>
      <charset val="238"/>
    </font>
    <font>
      <b/>
      <i/>
      <sz val="10"/>
      <color theme="0"/>
      <name val="Arial"/>
      <family val="2"/>
      <charset val="238"/>
    </font>
    <font>
      <b/>
      <sz val="11"/>
      <color rgb="FFFF0000"/>
      <name val="Arial"/>
      <family val="2"/>
      <charset val="238"/>
    </font>
    <font>
      <b/>
      <i/>
      <sz val="10"/>
      <color theme="1"/>
      <name val="Arial"/>
      <family val="2"/>
      <charset val="238"/>
    </font>
    <font>
      <b/>
      <sz val="10"/>
      <color rgb="FF000000"/>
      <name val="Arial"/>
      <family val="2"/>
      <charset val="238"/>
    </font>
    <font>
      <b/>
      <vertAlign val="superscript"/>
      <sz val="11"/>
      <color rgb="FFFF0000"/>
      <name val="Arial"/>
      <family val="2"/>
      <charset val="238"/>
    </font>
    <font>
      <b/>
      <i/>
      <sz val="10"/>
      <color rgb="FF000000"/>
      <name val="Arial"/>
      <family val="2"/>
      <charset val="238"/>
    </font>
    <font>
      <b/>
      <sz val="10"/>
      <color rgb="FF000000"/>
      <name val="Calibri"/>
      <family val="2"/>
      <charset val="238"/>
    </font>
    <font>
      <b/>
      <sz val="10"/>
      <color theme="1"/>
      <name val="Calibri"/>
      <family val="2"/>
      <charset val="238"/>
    </font>
    <font>
      <b/>
      <sz val="11"/>
      <color theme="0"/>
      <name val="Arial"/>
      <family val="2"/>
      <charset val="238"/>
    </font>
    <font>
      <b/>
      <i/>
      <sz val="12"/>
      <color theme="1"/>
      <name val="Arial"/>
      <family val="2"/>
      <charset val="238"/>
    </font>
    <font>
      <sz val="12"/>
      <color theme="1"/>
      <name val="Arial Narrow"/>
      <family val="2"/>
      <charset val="238"/>
    </font>
    <font>
      <b/>
      <sz val="12"/>
      <name val="Arial Narrow"/>
      <family val="2"/>
      <charset val="238"/>
    </font>
    <font>
      <b/>
      <sz val="16"/>
      <name val="Arial Narrow"/>
      <family val="2"/>
      <charset val="238"/>
    </font>
    <font>
      <i/>
      <sz val="12"/>
      <name val="Arial Narrow"/>
      <family val="2"/>
      <charset val="238"/>
    </font>
    <font>
      <sz val="12"/>
      <name val="Arial Narrow"/>
      <family val="2"/>
      <charset val="238"/>
    </font>
    <font>
      <b/>
      <sz val="16"/>
      <color rgb="FF000000"/>
      <name val="Arial Narrow"/>
      <family val="2"/>
      <charset val="238"/>
    </font>
    <font>
      <i/>
      <sz val="10"/>
      <color theme="1"/>
      <name val="Arial Narrow"/>
      <family val="2"/>
      <charset val="238"/>
    </font>
    <font>
      <sz val="11"/>
      <color rgb="FFFF0000"/>
      <name val="Calibri"/>
      <family val="2"/>
      <charset val="238"/>
      <scheme val="minor"/>
    </font>
    <font>
      <b/>
      <strike/>
      <sz val="11"/>
      <color rgb="FFFF0000"/>
      <name val="Arial"/>
      <family val="2"/>
      <charset val="238"/>
    </font>
    <font>
      <sz val="11"/>
      <color rgb="FFFF0000"/>
      <name val="Arial"/>
      <family val="2"/>
      <charset val="238"/>
    </font>
    <font>
      <strike/>
      <sz val="11"/>
      <color rgb="FFFF0000"/>
      <name val="Arial"/>
      <family val="2"/>
      <charset val="238"/>
    </font>
    <font>
      <strike/>
      <sz val="11"/>
      <color rgb="FFFF0000"/>
      <name val="Calibri"/>
      <family val="2"/>
      <charset val="238"/>
      <scheme val="minor"/>
    </font>
    <font>
      <i/>
      <sz val="11"/>
      <color rgb="FFFF0000"/>
      <name val="Calibri"/>
      <family val="2"/>
      <charset val="238"/>
      <scheme val="minor"/>
    </font>
    <font>
      <i/>
      <strike/>
      <sz val="11"/>
      <color rgb="FFFF0000"/>
      <name val="Calibri"/>
      <family val="2"/>
      <charset val="238"/>
      <scheme val="minor"/>
    </font>
    <font>
      <strike/>
      <sz val="11"/>
      <color theme="1"/>
      <name val="Calibri"/>
      <family val="2"/>
      <charset val="238"/>
      <scheme val="minor"/>
    </font>
    <font>
      <b/>
      <strike/>
      <sz val="16"/>
      <color rgb="FFFF0000"/>
      <name val="Arial"/>
      <family val="2"/>
      <charset val="238"/>
    </font>
  </fonts>
  <fills count="21">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theme="1" tint="0.34998626667073579"/>
        <bgColor indexed="64"/>
      </patternFill>
    </fill>
    <fill>
      <patternFill patternType="solid">
        <fgColor theme="3" tint="-0.249977111117893"/>
        <bgColor indexed="64"/>
      </patternFill>
    </fill>
    <fill>
      <patternFill patternType="solid">
        <fgColor theme="0" tint="-0.249977111117893"/>
        <bgColor indexed="64"/>
      </patternFill>
    </fill>
    <fill>
      <patternFill patternType="solid">
        <fgColor theme="4" tint="0.59999389629810485"/>
        <bgColor indexed="64"/>
      </patternFill>
    </fill>
    <fill>
      <patternFill patternType="solid">
        <fgColor theme="0" tint="-0.34998626667073579"/>
        <bgColor indexed="64"/>
      </patternFill>
    </fill>
    <fill>
      <patternFill patternType="solid">
        <fgColor theme="6" tint="-0.249977111117893"/>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rgb="FFFFFF00"/>
        <bgColor indexed="64"/>
      </patternFill>
    </fill>
    <fill>
      <patternFill patternType="solid">
        <fgColor theme="6" tint="0.79998168889431442"/>
        <bgColor indexed="64"/>
      </patternFill>
    </fill>
    <fill>
      <patternFill patternType="solid">
        <fgColor theme="6" tint="-0.499984740745262"/>
        <bgColor indexed="64"/>
      </patternFill>
    </fill>
    <fill>
      <patternFill patternType="solid">
        <fgColor rgb="FF92D050"/>
        <bgColor indexed="64"/>
      </patternFill>
    </fill>
    <fill>
      <patternFill patternType="solid">
        <fgColor theme="6"/>
        <bgColor indexed="64"/>
      </patternFill>
    </fill>
    <fill>
      <patternFill patternType="solid">
        <fgColor rgb="FFFF0000"/>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theme="0"/>
      </left>
      <right/>
      <top style="thin">
        <color theme="1"/>
      </top>
      <bottom style="medium">
        <color theme="0"/>
      </bottom>
      <diagonal/>
    </border>
    <border>
      <left/>
      <right/>
      <top style="thin">
        <color theme="1"/>
      </top>
      <bottom style="medium">
        <color theme="0"/>
      </bottom>
      <diagonal/>
    </border>
    <border>
      <left/>
      <right style="medium">
        <color theme="0"/>
      </right>
      <top style="thin">
        <color theme="1"/>
      </top>
      <bottom style="medium">
        <color theme="0"/>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top style="medium">
        <color theme="0"/>
      </top>
      <bottom/>
      <diagonal/>
    </border>
    <border>
      <left style="thin">
        <color indexed="64"/>
      </left>
      <right style="medium">
        <color indexed="64"/>
      </right>
      <top style="medium">
        <color indexed="64"/>
      </top>
      <bottom/>
      <diagonal/>
    </border>
    <border>
      <left style="medium">
        <color indexed="64"/>
      </left>
      <right/>
      <top style="medium">
        <color indexed="64"/>
      </top>
      <bottom style="medium">
        <color theme="1"/>
      </bottom>
      <diagonal/>
    </border>
    <border>
      <left/>
      <right/>
      <top style="medium">
        <color indexed="64"/>
      </top>
      <bottom style="medium">
        <color theme="1"/>
      </bottom>
      <diagonal/>
    </border>
    <border>
      <left style="thin">
        <color indexed="64"/>
      </left>
      <right style="thin">
        <color indexed="64"/>
      </right>
      <top style="medium">
        <color indexed="64"/>
      </top>
      <bottom/>
      <diagonal/>
    </border>
    <border>
      <left style="medium">
        <color indexed="64"/>
      </left>
      <right/>
      <top style="medium">
        <color theme="1"/>
      </top>
      <bottom style="medium">
        <color indexed="64"/>
      </bottom>
      <diagonal/>
    </border>
    <border>
      <left/>
      <right/>
      <top style="medium">
        <color theme="1"/>
      </top>
      <bottom style="medium">
        <color indexed="64"/>
      </bottom>
      <diagonal/>
    </border>
    <border>
      <left/>
      <right style="medium">
        <color indexed="64"/>
      </right>
      <top style="medium">
        <color theme="1"/>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right style="medium">
        <color indexed="64"/>
      </right>
      <top style="thin">
        <color indexed="64"/>
      </top>
      <bottom/>
      <diagonal/>
    </border>
    <border>
      <left/>
      <right style="medium">
        <color indexed="64"/>
      </right>
      <top style="thin">
        <color indexed="64"/>
      </top>
      <bottom style="thin">
        <color indexed="64"/>
      </bottom>
      <diagonal/>
    </border>
    <border>
      <left style="medium">
        <color theme="0"/>
      </left>
      <right/>
      <top/>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right/>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thin">
        <color indexed="64"/>
      </top>
      <bottom style="thin">
        <color theme="0"/>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s>
  <cellStyleXfs count="4">
    <xf numFmtId="0" fontId="0" fillId="0" borderId="0"/>
    <xf numFmtId="0" fontId="36" fillId="0" borderId="0"/>
    <xf numFmtId="0" fontId="37" fillId="0" borderId="0"/>
    <xf numFmtId="164" fontId="8" fillId="0" borderId="0" applyFont="0" applyFill="0" applyBorder="0" applyAlignment="0" applyProtection="0"/>
  </cellStyleXfs>
  <cellXfs count="727">
    <xf numFmtId="0" fontId="0" fillId="0" borderId="0" xfId="0"/>
    <xf numFmtId="0" fontId="0" fillId="0" borderId="0" xfId="0" applyProtection="1">
      <protection locked="0"/>
    </xf>
    <xf numFmtId="0" fontId="0" fillId="0" borderId="0" xfId="0" applyAlignment="1" applyProtection="1">
      <alignment horizontal="center"/>
      <protection locked="0"/>
    </xf>
    <xf numFmtId="0" fontId="0" fillId="0" borderId="0" xfId="0" applyAlignment="1" applyProtection="1">
      <alignment horizontal="center" vertical="center"/>
      <protection locked="0"/>
    </xf>
    <xf numFmtId="4" fontId="5" fillId="0" borderId="1" xfId="0" applyNumberFormat="1" applyFont="1" applyBorder="1" applyAlignment="1" applyProtection="1">
      <alignment horizontal="center" vertical="center" wrapText="1"/>
      <protection locked="0"/>
    </xf>
    <xf numFmtId="0" fontId="8" fillId="0" borderId="1" xfId="0" applyFont="1" applyBorder="1" applyAlignment="1" applyProtection="1">
      <alignment horizontal="justify" wrapText="1"/>
      <protection locked="0"/>
    </xf>
    <xf numFmtId="0" fontId="0" fillId="0" borderId="0" xfId="0" applyFont="1" applyProtection="1">
      <protection locked="0"/>
    </xf>
    <xf numFmtId="0" fontId="10" fillId="0" borderId="14" xfId="0" applyFont="1" applyFill="1" applyBorder="1" applyAlignment="1" applyProtection="1">
      <alignment vertical="center" wrapText="1"/>
      <protection locked="0"/>
    </xf>
    <xf numFmtId="0" fontId="3" fillId="0" borderId="1" xfId="0" applyFont="1" applyFill="1" applyBorder="1" applyAlignment="1" applyProtection="1">
      <alignment vertical="center" wrapText="1"/>
      <protection locked="0"/>
    </xf>
    <xf numFmtId="0" fontId="0" fillId="0" borderId="1" xfId="0" applyBorder="1" applyAlignment="1" applyProtection="1">
      <alignment horizontal="center"/>
      <protection locked="0"/>
    </xf>
    <xf numFmtId="0" fontId="0" fillId="0" borderId="0" xfId="0" applyBorder="1" applyProtection="1">
      <protection locked="0"/>
    </xf>
    <xf numFmtId="0" fontId="3" fillId="0" borderId="0" xfId="0" applyFont="1" applyProtection="1">
      <protection locked="0"/>
    </xf>
    <xf numFmtId="0" fontId="3" fillId="0" borderId="0" xfId="0" applyFont="1" applyAlignment="1" applyProtection="1">
      <alignment horizontal="center"/>
      <protection locked="0"/>
    </xf>
    <xf numFmtId="0" fontId="3" fillId="0" borderId="0" xfId="0" applyFont="1" applyAlignment="1" applyProtection="1">
      <alignment horizontal="center" vertical="center"/>
      <protection locked="0"/>
    </xf>
    <xf numFmtId="0" fontId="0" fillId="0" borderId="0" xfId="0" applyProtection="1"/>
    <xf numFmtId="0" fontId="0" fillId="0" borderId="0" xfId="0" applyAlignment="1" applyProtection="1">
      <alignment horizontal="center"/>
    </xf>
    <xf numFmtId="0" fontId="0" fillId="0" borderId="0" xfId="0" applyAlignment="1" applyProtection="1">
      <alignment horizontal="center" vertical="center"/>
    </xf>
    <xf numFmtId="0" fontId="3" fillId="0" borderId="0" xfId="0" applyFont="1" applyBorder="1" applyAlignment="1" applyProtection="1"/>
    <xf numFmtId="0" fontId="2" fillId="0" borderId="0" xfId="0" applyFont="1" applyProtection="1"/>
    <xf numFmtId="0" fontId="2" fillId="0" borderId="0" xfId="0" applyFont="1" applyAlignment="1" applyProtection="1">
      <alignment horizontal="center"/>
    </xf>
    <xf numFmtId="0" fontId="2" fillId="0" borderId="0" xfId="0" applyFont="1" applyAlignment="1" applyProtection="1">
      <alignment horizontal="center" vertical="center"/>
    </xf>
    <xf numFmtId="0" fontId="3" fillId="0" borderId="0" xfId="0" applyFont="1" applyProtection="1"/>
    <xf numFmtId="0" fontId="3" fillId="0" borderId="0" xfId="0" applyFont="1" applyAlignment="1" applyProtection="1">
      <alignment horizontal="center"/>
    </xf>
    <xf numFmtId="0" fontId="3" fillId="0" borderId="0" xfId="0" applyFont="1" applyAlignment="1" applyProtection="1">
      <alignment horizontal="center" vertical="center"/>
    </xf>
    <xf numFmtId="0" fontId="0" fillId="0" borderId="0" xfId="0" applyFont="1" applyProtection="1"/>
    <xf numFmtId="0" fontId="0" fillId="0" borderId="0" xfId="0" applyBorder="1" applyAlignment="1" applyProtection="1">
      <protection locked="0"/>
    </xf>
    <xf numFmtId="0" fontId="3" fillId="0" borderId="0" xfId="0" applyFont="1" applyAlignment="1" applyProtection="1">
      <protection locked="0"/>
    </xf>
    <xf numFmtId="0" fontId="1" fillId="0" borderId="0" xfId="0" applyFont="1" applyFill="1" applyBorder="1" applyAlignment="1" applyProtection="1">
      <alignment horizontal="left"/>
      <protection locked="0"/>
    </xf>
    <xf numFmtId="0" fontId="0" fillId="0" borderId="0" xfId="0" applyFill="1" applyBorder="1" applyAlignment="1" applyProtection="1">
      <alignment horizontal="center"/>
      <protection locked="0"/>
    </xf>
    <xf numFmtId="0" fontId="22" fillId="6" borderId="1" xfId="0" applyFont="1" applyFill="1" applyBorder="1" applyAlignment="1" applyProtection="1">
      <alignment horizontal="center" vertical="center"/>
      <protection locked="0"/>
    </xf>
    <xf numFmtId="0" fontId="20" fillId="5" borderId="1" xfId="0" applyFont="1" applyFill="1" applyBorder="1" applyAlignment="1" applyProtection="1">
      <alignment horizontal="center" vertical="center"/>
      <protection locked="0"/>
    </xf>
    <xf numFmtId="4" fontId="20" fillId="0" borderId="1" xfId="0" applyNumberFormat="1" applyFont="1" applyBorder="1" applyAlignment="1" applyProtection="1">
      <alignment wrapText="1"/>
      <protection locked="0"/>
    </xf>
    <xf numFmtId="0" fontId="20" fillId="0" borderId="1" xfId="0" applyFont="1" applyBorder="1" applyAlignment="1" applyProtection="1">
      <alignment wrapText="1"/>
      <protection locked="0"/>
    </xf>
    <xf numFmtId="0" fontId="0" fillId="0" borderId="0" xfId="0" applyFill="1" applyBorder="1" applyAlignment="1" applyProtection="1">
      <alignment horizontal="center" vertical="center"/>
      <protection locked="0"/>
    </xf>
    <xf numFmtId="0" fontId="0" fillId="0" borderId="0" xfId="0" applyAlignment="1" applyProtection="1">
      <alignment horizontal="left" vertical="top"/>
      <protection locked="0"/>
    </xf>
    <xf numFmtId="0" fontId="3" fillId="0" borderId="0" xfId="0" applyFont="1" applyAlignment="1" applyProtection="1">
      <alignment horizontal="left"/>
      <protection locked="0"/>
    </xf>
    <xf numFmtId="0" fontId="0" fillId="0" borderId="7" xfId="0" applyBorder="1" applyProtection="1">
      <protection locked="0"/>
    </xf>
    <xf numFmtId="0" fontId="5" fillId="0" borderId="0" xfId="0" applyFont="1" applyFill="1" applyAlignment="1" applyProtection="1">
      <alignment wrapText="1"/>
    </xf>
    <xf numFmtId="0" fontId="3" fillId="0" borderId="0" xfId="0" applyFont="1" applyAlignment="1" applyProtection="1">
      <alignment horizontal="center" wrapText="1"/>
    </xf>
    <xf numFmtId="0" fontId="3" fillId="0" borderId="0" xfId="0" applyFont="1" applyAlignment="1" applyProtection="1">
      <alignment horizontal="center" vertical="center" wrapText="1"/>
    </xf>
    <xf numFmtId="0" fontId="5" fillId="2" borderId="1" xfId="0" applyFont="1" applyFill="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11" fillId="0" borderId="0" xfId="0" applyFont="1" applyAlignment="1" applyProtection="1">
      <alignment horizontal="left"/>
    </xf>
    <xf numFmtId="0" fontId="3" fillId="0" borderId="0" xfId="0" applyFont="1" applyAlignment="1" applyProtection="1">
      <alignment horizontal="left" wrapText="1"/>
    </xf>
    <xf numFmtId="0" fontId="17" fillId="0" borderId="0" xfId="0" applyFont="1" applyAlignment="1" applyProtection="1">
      <alignment horizontal="left"/>
      <protection locked="0"/>
    </xf>
    <xf numFmtId="0" fontId="11" fillId="0" borderId="0" xfId="0" applyFont="1" applyAlignment="1" applyProtection="1">
      <alignment horizontal="left"/>
    </xf>
    <xf numFmtId="0" fontId="0" fillId="0" borderId="0" xfId="0" applyAlignment="1" applyProtection="1">
      <alignment vertical="center"/>
    </xf>
    <xf numFmtId="0" fontId="12" fillId="7" borderId="21" xfId="0" applyFont="1" applyFill="1" applyBorder="1" applyAlignment="1" applyProtection="1">
      <alignment horizontal="center" vertical="center" wrapText="1"/>
    </xf>
    <xf numFmtId="0" fontId="12" fillId="7" borderId="22" xfId="0" applyFont="1" applyFill="1" applyBorder="1" applyAlignment="1" applyProtection="1">
      <alignment horizontal="center" vertical="center" wrapText="1"/>
    </xf>
    <xf numFmtId="0" fontId="12" fillId="7" borderId="23" xfId="0" applyFont="1" applyFill="1" applyBorder="1" applyAlignment="1" applyProtection="1">
      <alignment horizontal="center" vertical="center" wrapText="1"/>
    </xf>
    <xf numFmtId="0" fontId="5" fillId="2" borderId="0" xfId="0" applyFont="1" applyFill="1" applyBorder="1" applyAlignment="1" applyProtection="1">
      <alignment horizontal="center" wrapText="1"/>
      <protection locked="0"/>
    </xf>
    <xf numFmtId="0" fontId="0" fillId="2" borderId="0" xfId="0" applyFill="1" applyBorder="1" applyAlignment="1" applyProtection="1">
      <alignment horizontal="center" vertical="center"/>
      <protection locked="0"/>
    </xf>
    <xf numFmtId="0" fontId="0" fillId="0" borderId="1" xfId="0" applyBorder="1" applyAlignment="1" applyProtection="1">
      <alignment horizontal="center" vertical="center" wrapText="1"/>
      <protection locked="0"/>
    </xf>
    <xf numFmtId="0" fontId="0" fillId="0" borderId="0" xfId="0" applyBorder="1" applyAlignment="1" applyProtection="1">
      <alignment horizontal="center" vertical="center"/>
    </xf>
    <xf numFmtId="0" fontId="0" fillId="0" borderId="0" xfId="0" applyBorder="1" applyProtection="1"/>
    <xf numFmtId="0" fontId="0" fillId="0" borderId="0" xfId="0" applyBorder="1" applyAlignment="1" applyProtection="1">
      <alignment horizontal="center"/>
    </xf>
    <xf numFmtId="0" fontId="2" fillId="0" borderId="0" xfId="0" applyFont="1" applyBorder="1" applyAlignment="1" applyProtection="1">
      <alignment horizontal="left" vertical="center"/>
      <protection locked="0"/>
    </xf>
    <xf numFmtId="0" fontId="11" fillId="0" borderId="0" xfId="0" applyFont="1" applyBorder="1" applyAlignment="1" applyProtection="1">
      <alignment horizontal="left"/>
    </xf>
    <xf numFmtId="0" fontId="10" fillId="0" borderId="1" xfId="0" applyFont="1" applyFill="1" applyBorder="1" applyAlignment="1" applyProtection="1">
      <alignment vertical="center" wrapText="1"/>
      <protection locked="0"/>
    </xf>
    <xf numFmtId="49" fontId="10" fillId="2" borderId="0" xfId="0" applyNumberFormat="1" applyFont="1" applyFill="1" applyBorder="1" applyAlignment="1" applyProtection="1">
      <alignment wrapText="1"/>
    </xf>
    <xf numFmtId="0" fontId="0" fillId="0" borderId="0" xfId="0" applyFont="1"/>
    <xf numFmtId="0" fontId="5" fillId="0" borderId="20" xfId="0" applyFont="1" applyBorder="1" applyAlignment="1" applyProtection="1">
      <alignment horizontal="center" vertical="center" wrapText="1"/>
      <protection locked="0"/>
    </xf>
    <xf numFmtId="4" fontId="5" fillId="0" borderId="20" xfId="0" applyNumberFormat="1" applyFont="1" applyBorder="1" applyAlignment="1" applyProtection="1">
      <alignment horizontal="center" vertical="center" wrapText="1"/>
      <protection locked="0"/>
    </xf>
    <xf numFmtId="0" fontId="17" fillId="0" borderId="0" xfId="0" applyFont="1" applyProtection="1"/>
    <xf numFmtId="0" fontId="3" fillId="0" borderId="0" xfId="0" applyFont="1" applyAlignment="1" applyProtection="1">
      <alignment horizontal="justify" vertical="top" wrapText="1"/>
      <protection locked="0"/>
    </xf>
    <xf numFmtId="0" fontId="13" fillId="0" borderId="0" xfId="0" applyFont="1" applyFill="1" applyBorder="1" applyAlignment="1" applyProtection="1">
      <alignment horizontal="left" vertical="center"/>
    </xf>
    <xf numFmtId="0" fontId="2" fillId="0" borderId="0" xfId="0" applyFont="1" applyFill="1" applyBorder="1" applyAlignment="1" applyProtection="1">
      <alignment horizontal="left" vertical="center"/>
      <protection locked="0"/>
    </xf>
    <xf numFmtId="49" fontId="10" fillId="0" borderId="0" xfId="0" applyNumberFormat="1" applyFont="1" applyFill="1" applyBorder="1" applyAlignment="1" applyProtection="1">
      <alignment wrapText="1"/>
    </xf>
    <xf numFmtId="0" fontId="6" fillId="0" borderId="0" xfId="0" applyFont="1" applyFill="1" applyBorder="1" applyAlignment="1" applyProtection="1">
      <alignment horizontal="left" wrapText="1"/>
      <protection locked="0"/>
    </xf>
    <xf numFmtId="0" fontId="5" fillId="0" borderId="0" xfId="0" applyFont="1" applyFill="1" applyBorder="1" applyAlignment="1" applyProtection="1">
      <alignment horizontal="center" wrapText="1"/>
      <protection locked="0"/>
    </xf>
    <xf numFmtId="0" fontId="17" fillId="0" borderId="0" xfId="0" applyFont="1" applyFill="1" applyAlignment="1" applyProtection="1"/>
    <xf numFmtId="0" fontId="0" fillId="0" borderId="0" xfId="0" applyFill="1" applyProtection="1">
      <protection locked="0"/>
    </xf>
    <xf numFmtId="49" fontId="19" fillId="0" borderId="0" xfId="0" applyNumberFormat="1" applyFont="1" applyFill="1" applyAlignment="1" applyProtection="1">
      <alignment horizontal="left"/>
    </xf>
    <xf numFmtId="0" fontId="12" fillId="0" borderId="0" xfId="0" applyFont="1" applyFill="1" applyBorder="1" applyAlignment="1" applyProtection="1">
      <alignment horizontal="center" vertical="center" wrapText="1"/>
    </xf>
    <xf numFmtId="0" fontId="8" fillId="0" borderId="0" xfId="0" applyFont="1" applyFill="1" applyBorder="1" applyAlignment="1" applyProtection="1">
      <alignment horizontal="justify" wrapText="1"/>
      <protection locked="0"/>
    </xf>
    <xf numFmtId="0" fontId="0" fillId="0" borderId="0" xfId="0" applyFill="1" applyBorder="1" applyAlignment="1" applyProtection="1">
      <alignment horizontal="center" vertical="center" wrapText="1"/>
      <protection locked="0"/>
    </xf>
    <xf numFmtId="4" fontId="8" fillId="0" borderId="0" xfId="0" applyNumberFormat="1" applyFont="1" applyFill="1" applyBorder="1" applyAlignment="1" applyProtection="1">
      <alignment horizontal="justify" wrapText="1"/>
      <protection locked="0"/>
    </xf>
    <xf numFmtId="0" fontId="11" fillId="0" borderId="0" xfId="0" applyFont="1" applyFill="1" applyAlignment="1" applyProtection="1">
      <alignment horizontal="left"/>
    </xf>
    <xf numFmtId="0" fontId="14" fillId="0" borderId="0" xfId="0" applyFont="1" applyFill="1" applyAlignment="1" applyProtection="1"/>
    <xf numFmtId="0" fontId="14" fillId="0" borderId="0" xfId="0" applyFont="1" applyFill="1" applyAlignment="1" applyProtection="1">
      <alignment horizontal="left" vertical="center"/>
    </xf>
    <xf numFmtId="4" fontId="4" fillId="11" borderId="20" xfId="0" applyNumberFormat="1" applyFont="1" applyFill="1" applyBorder="1" applyAlignment="1" applyProtection="1">
      <alignment horizontal="right" vertical="center" wrapText="1"/>
      <protection locked="0"/>
    </xf>
    <xf numFmtId="4" fontId="4" fillId="11" borderId="1" xfId="0" applyNumberFormat="1" applyFont="1" applyFill="1" applyBorder="1" applyAlignment="1" applyProtection="1">
      <alignment horizontal="right" vertical="center" wrapText="1"/>
      <protection locked="0"/>
    </xf>
    <xf numFmtId="4" fontId="30" fillId="3" borderId="32" xfId="0" applyNumberFormat="1" applyFont="1" applyFill="1" applyBorder="1" applyAlignment="1" applyProtection="1">
      <alignment horizontal="right" vertical="center" wrapText="1"/>
      <protection locked="0"/>
    </xf>
    <xf numFmtId="4" fontId="5" fillId="0" borderId="1" xfId="0" applyNumberFormat="1" applyFont="1" applyBorder="1" applyAlignment="1" applyProtection="1">
      <alignment horizontal="right" vertical="center" wrapText="1"/>
      <protection locked="0"/>
    </xf>
    <xf numFmtId="4" fontId="5" fillId="0" borderId="20" xfId="0" applyNumberFormat="1" applyFont="1" applyBorder="1" applyAlignment="1" applyProtection="1">
      <alignment horizontal="right" vertical="center" wrapText="1"/>
      <protection locked="0"/>
    </xf>
    <xf numFmtId="4" fontId="5" fillId="9" borderId="1" xfId="0" applyNumberFormat="1" applyFont="1" applyFill="1" applyBorder="1" applyAlignment="1" applyProtection="1">
      <alignment horizontal="right" vertical="center" wrapText="1"/>
      <protection locked="0"/>
    </xf>
    <xf numFmtId="4" fontId="30" fillId="0" borderId="0" xfId="0" applyNumberFormat="1" applyFont="1" applyFill="1" applyBorder="1" applyAlignment="1" applyProtection="1">
      <alignment horizontal="center" vertical="center" wrapText="1"/>
      <protection locked="0"/>
    </xf>
    <xf numFmtId="0" fontId="3" fillId="0" borderId="0" xfId="0" applyFont="1" applyFill="1" applyProtection="1">
      <protection locked="0"/>
    </xf>
    <xf numFmtId="0" fontId="0" fillId="0" borderId="7" xfId="0" applyFill="1" applyBorder="1" applyProtection="1">
      <protection locked="0"/>
    </xf>
    <xf numFmtId="0" fontId="0" fillId="0" borderId="7" xfId="0" applyBorder="1" applyProtection="1"/>
    <xf numFmtId="0" fontId="0" fillId="0" borderId="0" xfId="0" applyFont="1" applyBorder="1" applyProtection="1"/>
    <xf numFmtId="0" fontId="0" fillId="0" borderId="0" xfId="0" applyBorder="1"/>
    <xf numFmtId="0" fontId="17" fillId="0" borderId="0" xfId="0" applyFont="1" applyAlignment="1" applyProtection="1">
      <alignment horizontal="left"/>
      <protection locked="0"/>
    </xf>
    <xf numFmtId="4" fontId="4" fillId="12" borderId="3" xfId="0" applyNumberFormat="1" applyFont="1" applyFill="1" applyBorder="1" applyAlignment="1" applyProtection="1">
      <alignment horizontal="right" vertical="center" wrapText="1"/>
      <protection locked="0"/>
    </xf>
    <xf numFmtId="4" fontId="4" fillId="12" borderId="32" xfId="0" applyNumberFormat="1" applyFont="1" applyFill="1" applyBorder="1" applyAlignment="1" applyProtection="1">
      <alignment horizontal="right" vertical="center" wrapText="1"/>
      <protection locked="0"/>
    </xf>
    <xf numFmtId="0" fontId="0" fillId="0" borderId="0" xfId="0" applyAlignment="1" applyProtection="1">
      <alignment horizontal="right" vertical="center"/>
    </xf>
    <xf numFmtId="0" fontId="0" fillId="0" borderId="0" xfId="0" applyAlignment="1" applyProtection="1">
      <alignment horizontal="right" vertical="center"/>
      <protection locked="0"/>
    </xf>
    <xf numFmtId="0" fontId="11" fillId="0" borderId="0" xfId="0" applyFont="1" applyBorder="1" applyAlignment="1" applyProtection="1">
      <alignment horizontal="right"/>
    </xf>
    <xf numFmtId="0" fontId="2" fillId="0" borderId="0" xfId="0" applyFont="1" applyFill="1" applyBorder="1" applyAlignment="1" applyProtection="1">
      <alignment horizontal="right" vertical="center"/>
      <protection locked="0"/>
    </xf>
    <xf numFmtId="0" fontId="14" fillId="0" borderId="0" xfId="0" applyFont="1" applyFill="1" applyAlignment="1" applyProtection="1">
      <alignment horizontal="right"/>
    </xf>
    <xf numFmtId="4" fontId="4" fillId="0" borderId="0" xfId="0" applyNumberFormat="1" applyFont="1" applyFill="1" applyBorder="1" applyAlignment="1" applyProtection="1">
      <alignment horizontal="right" vertical="center" wrapText="1"/>
      <protection locked="0"/>
    </xf>
    <xf numFmtId="0" fontId="17" fillId="0" borderId="0" xfId="0" applyFont="1" applyFill="1" applyAlignment="1" applyProtection="1">
      <alignment horizontal="right"/>
    </xf>
    <xf numFmtId="49" fontId="19" fillId="0" borderId="0" xfId="0" applyNumberFormat="1" applyFont="1" applyFill="1" applyAlignment="1" applyProtection="1">
      <alignment horizontal="right"/>
    </xf>
    <xf numFmtId="0" fontId="11" fillId="0" borderId="0" xfId="0" applyFont="1" applyAlignment="1" applyProtection="1">
      <alignment horizontal="right"/>
    </xf>
    <xf numFmtId="4" fontId="17" fillId="12" borderId="32" xfId="0" applyNumberFormat="1" applyFont="1" applyFill="1" applyBorder="1" applyAlignment="1" applyProtection="1">
      <alignment horizontal="right" vertical="center"/>
    </xf>
    <xf numFmtId="0" fontId="3" fillId="0" borderId="0" xfId="0" applyFont="1" applyAlignment="1" applyProtection="1">
      <alignment horizontal="right" vertical="center"/>
      <protection locked="0"/>
    </xf>
    <xf numFmtId="0" fontId="3" fillId="0" borderId="0" xfId="0" applyFont="1" applyAlignment="1" applyProtection="1">
      <alignment horizontal="right" vertical="center"/>
    </xf>
    <xf numFmtId="0" fontId="5" fillId="0" borderId="0" xfId="0" applyFont="1" applyFill="1" applyAlignment="1" applyProtection="1">
      <alignment horizontal="right" wrapText="1"/>
    </xf>
    <xf numFmtId="0" fontId="3" fillId="0" borderId="0" xfId="0" applyFont="1" applyAlignment="1" applyProtection="1">
      <alignment horizontal="right" vertical="center" wrapText="1"/>
    </xf>
    <xf numFmtId="0" fontId="0" fillId="0" borderId="0" xfId="0" applyBorder="1" applyAlignment="1" applyProtection="1">
      <alignment horizontal="right" vertical="center"/>
    </xf>
    <xf numFmtId="0" fontId="3" fillId="0" borderId="0" xfId="0" applyFont="1" applyBorder="1" applyAlignment="1" applyProtection="1">
      <protection locked="0"/>
    </xf>
    <xf numFmtId="0" fontId="10" fillId="9" borderId="1" xfId="0" applyFont="1" applyFill="1" applyBorder="1" applyAlignment="1" applyProtection="1">
      <alignment vertical="center" wrapText="1"/>
      <protection locked="0"/>
    </xf>
    <xf numFmtId="0" fontId="3" fillId="9" borderId="1" xfId="0" applyFont="1" applyFill="1" applyBorder="1" applyAlignment="1" applyProtection="1">
      <alignment vertical="center" wrapText="1"/>
      <protection locked="0"/>
    </xf>
    <xf numFmtId="0" fontId="12" fillId="7" borderId="1" xfId="0" applyFont="1" applyFill="1" applyBorder="1" applyAlignment="1" applyProtection="1">
      <alignment horizontal="center" vertical="center" wrapText="1"/>
    </xf>
    <xf numFmtId="0" fontId="14" fillId="0" borderId="0" xfId="0" applyFont="1" applyBorder="1" applyAlignment="1" applyProtection="1"/>
    <xf numFmtId="0" fontId="14" fillId="0" borderId="0" xfId="0" applyFont="1" applyFill="1" applyBorder="1" applyAlignment="1" applyProtection="1">
      <alignment horizontal="left" vertical="center"/>
    </xf>
    <xf numFmtId="0" fontId="26" fillId="8" borderId="8" xfId="0" applyFont="1" applyFill="1" applyBorder="1" applyAlignment="1" applyProtection="1">
      <alignment horizontal="left" vertical="center"/>
    </xf>
    <xf numFmtId="0" fontId="26" fillId="8" borderId="14" xfId="0" applyFont="1" applyFill="1" applyBorder="1" applyAlignment="1" applyProtection="1">
      <alignment horizontal="left" vertical="center"/>
    </xf>
    <xf numFmtId="0" fontId="26" fillId="8" borderId="11" xfId="0" applyFont="1" applyFill="1" applyBorder="1" applyAlignment="1" applyProtection="1">
      <alignment horizontal="left" vertical="center"/>
    </xf>
    <xf numFmtId="0" fontId="3" fillId="0" borderId="0" xfId="0" applyFont="1" applyBorder="1" applyAlignment="1" applyProtection="1">
      <alignment horizontal="center"/>
      <protection locked="0"/>
    </xf>
    <xf numFmtId="0" fontId="26" fillId="8" borderId="43" xfId="0" applyFont="1" applyFill="1" applyBorder="1" applyAlignment="1" applyProtection="1">
      <alignment horizontal="left" vertical="center"/>
    </xf>
    <xf numFmtId="0" fontId="26" fillId="8" borderId="49" xfId="0" applyFont="1" applyFill="1" applyBorder="1" applyAlignment="1" applyProtection="1">
      <alignment horizontal="left" vertical="center"/>
    </xf>
    <xf numFmtId="0" fontId="26" fillId="8" borderId="44" xfId="0" applyFont="1" applyFill="1" applyBorder="1" applyAlignment="1" applyProtection="1">
      <alignment horizontal="left" vertical="center"/>
    </xf>
    <xf numFmtId="0" fontId="6" fillId="0" borderId="0" xfId="0" applyFont="1" applyFill="1" applyBorder="1" applyAlignment="1" applyProtection="1">
      <alignment horizontal="left" vertical="center" wrapText="1"/>
      <protection locked="0"/>
    </xf>
    <xf numFmtId="0" fontId="0" fillId="0" borderId="0" xfId="0" applyFont="1" applyFill="1" applyProtection="1"/>
    <xf numFmtId="0" fontId="0" fillId="0" borderId="0" xfId="0" applyFont="1" applyFill="1" applyProtection="1">
      <protection locked="0"/>
    </xf>
    <xf numFmtId="0" fontId="12" fillId="7" borderId="6" xfId="0" applyFont="1" applyFill="1" applyBorder="1" applyAlignment="1" applyProtection="1">
      <alignment horizontal="center" vertical="center" wrapText="1"/>
    </xf>
    <xf numFmtId="0" fontId="8" fillId="0" borderId="6" xfId="0" applyFont="1" applyBorder="1" applyAlignment="1" applyProtection="1">
      <alignment horizontal="justify" wrapText="1"/>
      <protection locked="0"/>
    </xf>
    <xf numFmtId="0" fontId="12" fillId="7" borderId="8" xfId="0" applyFont="1" applyFill="1" applyBorder="1" applyAlignment="1" applyProtection="1">
      <alignment horizontal="center" vertical="center" wrapText="1"/>
    </xf>
    <xf numFmtId="0" fontId="12" fillId="7" borderId="9" xfId="0" applyFont="1" applyFill="1" applyBorder="1" applyAlignment="1" applyProtection="1">
      <alignment horizontal="center" vertical="center" wrapText="1"/>
    </xf>
    <xf numFmtId="0" fontId="12" fillId="7" borderId="10" xfId="0" applyFont="1" applyFill="1" applyBorder="1" applyAlignment="1" applyProtection="1">
      <alignment horizontal="center" vertical="center" wrapText="1"/>
    </xf>
    <xf numFmtId="0" fontId="10" fillId="9" borderId="14" xfId="0" applyFont="1" applyFill="1" applyBorder="1" applyAlignment="1" applyProtection="1">
      <alignment vertical="center" wrapText="1"/>
      <protection locked="0"/>
    </xf>
    <xf numFmtId="4" fontId="5" fillId="9" borderId="15" xfId="0" applyNumberFormat="1" applyFont="1" applyFill="1" applyBorder="1" applyAlignment="1" applyProtection="1">
      <alignment horizontal="right" vertical="center" wrapText="1"/>
      <protection locked="0"/>
    </xf>
    <xf numFmtId="0" fontId="10" fillId="0" borderId="50" xfId="0" applyFont="1" applyFill="1" applyBorder="1" applyAlignment="1" applyProtection="1">
      <alignment vertical="center" wrapText="1"/>
      <protection locked="0"/>
    </xf>
    <xf numFmtId="0" fontId="3" fillId="0" borderId="20" xfId="0" applyFont="1" applyFill="1" applyBorder="1" applyAlignment="1" applyProtection="1">
      <alignment vertical="center" wrapText="1"/>
      <protection locked="0"/>
    </xf>
    <xf numFmtId="4" fontId="5" fillId="9" borderId="20" xfId="0" applyNumberFormat="1" applyFont="1" applyFill="1" applyBorder="1" applyAlignment="1" applyProtection="1">
      <alignment horizontal="right" vertical="center" wrapText="1"/>
      <protection locked="0"/>
    </xf>
    <xf numFmtId="4" fontId="4" fillId="9" borderId="32" xfId="0" applyNumberFormat="1" applyFont="1" applyFill="1" applyBorder="1" applyAlignment="1" applyProtection="1">
      <alignment horizontal="right" vertical="center" wrapText="1"/>
      <protection locked="0"/>
    </xf>
    <xf numFmtId="4" fontId="5" fillId="9" borderId="52" xfId="0" applyNumberFormat="1" applyFont="1" applyFill="1" applyBorder="1" applyAlignment="1" applyProtection="1">
      <alignment horizontal="right" vertical="center" wrapText="1"/>
      <protection locked="0"/>
    </xf>
    <xf numFmtId="0" fontId="0" fillId="0" borderId="20" xfId="0" applyBorder="1" applyAlignment="1" applyProtection="1">
      <alignment horizontal="center"/>
      <protection locked="0"/>
    </xf>
    <xf numFmtId="4" fontId="4" fillId="11" borderId="27" xfId="0" applyNumberFormat="1" applyFont="1" applyFill="1" applyBorder="1" applyAlignment="1" applyProtection="1">
      <alignment horizontal="right" vertical="center" wrapText="1"/>
      <protection locked="0"/>
    </xf>
    <xf numFmtId="4" fontId="4" fillId="11" borderId="51" xfId="0" applyNumberFormat="1" applyFont="1" applyFill="1" applyBorder="1" applyAlignment="1" applyProtection="1">
      <alignment horizontal="right" vertical="center" wrapText="1"/>
      <protection locked="0"/>
    </xf>
    <xf numFmtId="0" fontId="38" fillId="6" borderId="1" xfId="0" applyFont="1" applyFill="1" applyBorder="1" applyAlignment="1" applyProtection="1">
      <alignment horizontal="center" vertical="center"/>
      <protection locked="0"/>
    </xf>
    <xf numFmtId="0" fontId="0" fillId="5" borderId="1" xfId="0" applyFont="1" applyFill="1" applyBorder="1" applyAlignment="1" applyProtection="1">
      <alignment horizontal="center" vertical="center"/>
      <protection locked="0"/>
    </xf>
    <xf numFmtId="0" fontId="0" fillId="0" borderId="1" xfId="0" applyFont="1" applyBorder="1" applyAlignment="1" applyProtection="1">
      <alignment wrapText="1"/>
      <protection locked="0"/>
    </xf>
    <xf numFmtId="0" fontId="1" fillId="0" borderId="0" xfId="0" applyFont="1" applyAlignment="1" applyProtection="1">
      <alignment horizontal="left"/>
      <protection locked="0"/>
    </xf>
    <xf numFmtId="0" fontId="0" fillId="0" borderId="0" xfId="0" applyFont="1" applyBorder="1" applyAlignment="1" applyProtection="1">
      <protection locked="0"/>
    </xf>
    <xf numFmtId="0" fontId="0" fillId="0" borderId="1" xfId="0" applyFont="1" applyBorder="1" applyProtection="1">
      <protection locked="0"/>
    </xf>
    <xf numFmtId="0" fontId="5" fillId="2" borderId="5" xfId="0" applyFont="1" applyFill="1" applyBorder="1" applyAlignment="1" applyProtection="1">
      <alignment horizontal="center" vertical="center" wrapText="1"/>
      <protection locked="0"/>
    </xf>
    <xf numFmtId="0" fontId="5" fillId="2" borderId="6" xfId="0" applyFont="1" applyFill="1" applyBorder="1" applyAlignment="1" applyProtection="1">
      <alignment horizontal="center" vertical="center" wrapText="1"/>
      <protection locked="0"/>
    </xf>
    <xf numFmtId="0" fontId="3" fillId="0" borderId="0" xfId="0" applyFont="1" applyFill="1" applyBorder="1" applyAlignment="1" applyProtection="1">
      <alignment horizontal="center" vertical="center"/>
      <protection locked="0"/>
    </xf>
    <xf numFmtId="0" fontId="27" fillId="6" borderId="1" xfId="0" applyFont="1" applyFill="1" applyBorder="1" applyAlignment="1" applyProtection="1">
      <alignment horizontal="center" vertical="center"/>
      <protection locked="0"/>
    </xf>
    <xf numFmtId="0" fontId="3" fillId="5" borderId="1" xfId="0" applyFont="1" applyFill="1" applyBorder="1" applyAlignment="1" applyProtection="1">
      <alignment horizontal="center" vertical="center"/>
      <protection locked="0"/>
    </xf>
    <xf numFmtId="4" fontId="3" fillId="0" borderId="1" xfId="0" applyNumberFormat="1" applyFont="1" applyBorder="1" applyAlignment="1" applyProtection="1">
      <alignment wrapText="1"/>
      <protection locked="0"/>
    </xf>
    <xf numFmtId="0" fontId="3" fillId="0" borderId="1" xfId="0" applyFont="1" applyBorder="1" applyAlignment="1" applyProtection="1">
      <alignment wrapText="1"/>
      <protection locked="0"/>
    </xf>
    <xf numFmtId="0" fontId="40" fillId="0" borderId="0" xfId="0" applyFont="1" applyProtection="1">
      <protection locked="0"/>
    </xf>
    <xf numFmtId="0" fontId="3" fillId="0" borderId="1" xfId="0" applyFont="1" applyBorder="1" applyProtection="1">
      <protection locked="0"/>
    </xf>
    <xf numFmtId="0" fontId="0" fillId="0" borderId="0" xfId="0" applyAlignment="1">
      <alignment horizontal="center"/>
    </xf>
    <xf numFmtId="0" fontId="0" fillId="0" borderId="0" xfId="0" applyAlignment="1">
      <alignment horizontal="center" vertical="center"/>
    </xf>
    <xf numFmtId="0" fontId="45" fillId="0" borderId="0" xfId="0" applyFont="1"/>
    <xf numFmtId="0" fontId="13" fillId="8" borderId="1" xfId="0" applyFont="1" applyFill="1" applyBorder="1" applyAlignment="1"/>
    <xf numFmtId="0" fontId="12" fillId="7" borderId="56" xfId="0" applyFont="1" applyFill="1" applyBorder="1" applyAlignment="1">
      <alignment horizontal="center" vertical="center" wrapText="1"/>
    </xf>
    <xf numFmtId="0" fontId="12" fillId="7" borderId="57" xfId="0" applyFont="1" applyFill="1" applyBorder="1" applyAlignment="1">
      <alignment horizontal="center" vertical="center" wrapText="1"/>
    </xf>
    <xf numFmtId="0" fontId="12" fillId="7" borderId="58" xfId="0" applyFont="1" applyFill="1" applyBorder="1" applyAlignment="1">
      <alignment horizontal="center" vertical="center" wrapText="1"/>
    </xf>
    <xf numFmtId="0" fontId="3" fillId="14" borderId="1" xfId="0" applyFont="1" applyFill="1" applyBorder="1" applyAlignment="1">
      <alignment vertical="center" wrapText="1"/>
    </xf>
    <xf numFmtId="0" fontId="5" fillId="0" borderId="1" xfId="0" applyFont="1" applyFill="1" applyBorder="1" applyAlignment="1">
      <alignment horizontal="center" wrapText="1"/>
    </xf>
    <xf numFmtId="4" fontId="5" fillId="0" borderId="1" xfId="0" applyNumberFormat="1" applyFont="1" applyBorder="1" applyAlignment="1">
      <alignment horizontal="center" vertical="center" wrapText="1"/>
    </xf>
    <xf numFmtId="0" fontId="45" fillId="0" borderId="0" xfId="0" applyFont="1" applyBorder="1"/>
    <xf numFmtId="0" fontId="3" fillId="14" borderId="21" xfId="0" applyFont="1" applyFill="1" applyBorder="1" applyAlignment="1">
      <alignment vertical="center" wrapText="1"/>
    </xf>
    <xf numFmtId="0" fontId="5" fillId="0" borderId="21" xfId="0" applyFont="1" applyFill="1" applyBorder="1" applyAlignment="1">
      <alignment horizontal="center" wrapText="1"/>
    </xf>
    <xf numFmtId="4" fontId="5" fillId="0" borderId="21" xfId="0" applyNumberFormat="1" applyFont="1" applyBorder="1" applyAlignment="1">
      <alignment horizontal="center" vertical="center" wrapText="1"/>
    </xf>
    <xf numFmtId="0" fontId="0" fillId="0" borderId="22" xfId="0" applyBorder="1" applyAlignment="1">
      <alignment horizontal="center" vertical="center" wrapText="1"/>
    </xf>
    <xf numFmtId="0" fontId="0" fillId="0" borderId="15" xfId="0" applyBorder="1" applyAlignment="1">
      <alignment horizontal="center" vertical="center" wrapText="1"/>
    </xf>
    <xf numFmtId="0" fontId="5" fillId="0" borderId="0" xfId="0" applyFont="1" applyFill="1" applyAlignment="1">
      <alignment wrapText="1"/>
    </xf>
    <xf numFmtId="4" fontId="5" fillId="9" borderId="2" xfId="0" applyNumberFormat="1" applyFont="1" applyFill="1" applyBorder="1" applyAlignment="1" applyProtection="1">
      <alignment horizontal="right" vertical="center" wrapText="1"/>
      <protection locked="0"/>
    </xf>
    <xf numFmtId="0" fontId="12" fillId="7" borderId="1" xfId="0" applyFont="1" applyFill="1" applyBorder="1" applyAlignment="1">
      <alignment horizontal="center" vertical="center" wrapText="1"/>
    </xf>
    <xf numFmtId="0" fontId="0" fillId="0" borderId="59" xfId="0" applyBorder="1" applyAlignment="1">
      <alignment horizontal="center" vertical="center" wrapText="1"/>
    </xf>
    <xf numFmtId="0" fontId="3" fillId="0" borderId="0" xfId="0" applyFont="1" applyBorder="1" applyAlignment="1" applyProtection="1">
      <alignment horizontal="center"/>
      <protection locked="0"/>
    </xf>
    <xf numFmtId="0" fontId="17" fillId="0" borderId="0" xfId="0" applyFont="1" applyAlignment="1" applyProtection="1">
      <alignment horizontal="left"/>
      <protection locked="0"/>
    </xf>
    <xf numFmtId="0" fontId="0" fillId="0" borderId="0" xfId="0" applyBorder="1" applyAlignment="1" applyProtection="1">
      <alignment horizontal="center"/>
      <protection locked="0"/>
    </xf>
    <xf numFmtId="0" fontId="21" fillId="6" borderId="20" xfId="0" applyFont="1" applyFill="1" applyBorder="1" applyAlignment="1" applyProtection="1">
      <alignment horizontal="center" vertical="center" wrapText="1"/>
      <protection locked="0"/>
    </xf>
    <xf numFmtId="0" fontId="21" fillId="6" borderId="21" xfId="0" applyFont="1" applyFill="1" applyBorder="1" applyAlignment="1" applyProtection="1">
      <alignment horizontal="center" vertical="center" wrapText="1"/>
      <protection locked="0"/>
    </xf>
    <xf numFmtId="0" fontId="3" fillId="2" borderId="0" xfId="0" applyFont="1" applyFill="1" applyBorder="1" applyAlignment="1" applyProtection="1"/>
    <xf numFmtId="0" fontId="0" fillId="2" borderId="0" xfId="0" applyFill="1" applyProtection="1"/>
    <xf numFmtId="0" fontId="0" fillId="2" borderId="0" xfId="0" applyFill="1"/>
    <xf numFmtId="0" fontId="11" fillId="2" borderId="0" xfId="0" applyFont="1" applyFill="1" applyAlignment="1" applyProtection="1">
      <alignment horizontal="left"/>
    </xf>
    <xf numFmtId="0" fontId="0" fillId="2" borderId="0" xfId="0" applyFill="1" applyProtection="1">
      <protection locked="0"/>
    </xf>
    <xf numFmtId="0" fontId="2" fillId="2" borderId="0" xfId="0" applyFont="1" applyFill="1" applyAlignment="1" applyProtection="1">
      <alignment horizontal="center"/>
    </xf>
    <xf numFmtId="0" fontId="2" fillId="2" borderId="0" xfId="0" applyFont="1" applyFill="1" applyAlignment="1" applyProtection="1">
      <alignment horizontal="center" vertical="center"/>
    </xf>
    <xf numFmtId="0" fontId="2" fillId="2" borderId="0" xfId="0" applyFont="1" applyFill="1" applyProtection="1"/>
    <xf numFmtId="0" fontId="3" fillId="2" borderId="0" xfId="0" applyFont="1" applyFill="1" applyProtection="1">
      <protection locked="0"/>
    </xf>
    <xf numFmtId="0" fontId="3" fillId="2" borderId="0" xfId="0" applyFont="1" applyFill="1" applyAlignment="1" applyProtection="1">
      <alignment horizontal="center"/>
      <protection locked="0"/>
    </xf>
    <xf numFmtId="0" fontId="3" fillId="2" borderId="0" xfId="0" applyFont="1" applyFill="1" applyAlignment="1" applyProtection="1">
      <alignment horizontal="center" vertical="center"/>
      <protection locked="0"/>
    </xf>
    <xf numFmtId="0" fontId="0" fillId="2" borderId="0" xfId="0" applyFill="1" applyAlignment="1" applyProtection="1">
      <alignment horizontal="left"/>
      <protection locked="0"/>
    </xf>
    <xf numFmtId="0" fontId="3" fillId="2" borderId="0" xfId="0" applyFont="1" applyFill="1" applyAlignment="1" applyProtection="1">
      <protection locked="0"/>
    </xf>
    <xf numFmtId="0" fontId="0" fillId="2" borderId="0" xfId="0" applyFill="1" applyBorder="1" applyProtection="1"/>
    <xf numFmtId="0" fontId="11" fillId="2" borderId="0" xfId="0" applyFont="1" applyFill="1" applyAlignment="1">
      <alignment horizontal="left"/>
    </xf>
    <xf numFmtId="0" fontId="0" fillId="2" borderId="0" xfId="0" applyFill="1" applyAlignment="1">
      <alignment horizontal="center"/>
    </xf>
    <xf numFmtId="0" fontId="0" fillId="2" borderId="0" xfId="0" applyFill="1" applyAlignment="1">
      <alignment horizontal="center" vertical="center"/>
    </xf>
    <xf numFmtId="0" fontId="2" fillId="2" borderId="0" xfId="0" applyFont="1" applyFill="1" applyAlignment="1">
      <alignment horizontal="right"/>
    </xf>
    <xf numFmtId="0" fontId="2" fillId="2" borderId="0" xfId="0" applyFont="1" applyFill="1"/>
    <xf numFmtId="0" fontId="2" fillId="2" borderId="0" xfId="0" applyFont="1" applyFill="1" applyAlignment="1">
      <alignment horizontal="center"/>
    </xf>
    <xf numFmtId="0" fontId="2" fillId="2" borderId="0" xfId="0" applyFont="1" applyFill="1" applyAlignment="1">
      <alignment horizontal="center" vertical="center"/>
    </xf>
    <xf numFmtId="0" fontId="45" fillId="2" borderId="0" xfId="0" applyFont="1" applyFill="1"/>
    <xf numFmtId="0" fontId="0" fillId="2" borderId="0" xfId="0" applyFill="1" applyBorder="1"/>
    <xf numFmtId="0" fontId="12" fillId="7" borderId="24" xfId="0" applyFont="1" applyFill="1" applyBorder="1" applyAlignment="1" applyProtection="1">
      <alignment horizontal="center" vertical="center" wrapText="1"/>
    </xf>
    <xf numFmtId="0" fontId="0" fillId="0" borderId="0" xfId="0"/>
    <xf numFmtId="4" fontId="0" fillId="0" borderId="1" xfId="0" applyNumberFormat="1" applyBorder="1" applyProtection="1">
      <protection locked="0"/>
    </xf>
    <xf numFmtId="0" fontId="0" fillId="0" borderId="1" xfId="0" applyBorder="1" applyAlignment="1" applyProtection="1">
      <alignment horizontal="center"/>
      <protection locked="0"/>
    </xf>
    <xf numFmtId="0" fontId="19" fillId="0" borderId="0" xfId="0" applyFont="1" applyFill="1" applyBorder="1" applyAlignment="1" applyProtection="1">
      <alignment horizontal="left" vertical="center"/>
      <protection locked="0"/>
    </xf>
    <xf numFmtId="0" fontId="0" fillId="0" borderId="0" xfId="0" applyBorder="1" applyAlignment="1">
      <alignment vertical="center" wrapText="1"/>
    </xf>
    <xf numFmtId="0" fontId="0" fillId="0" borderId="7" xfId="0" applyBorder="1" applyAlignment="1" applyProtection="1">
      <protection locked="0"/>
    </xf>
    <xf numFmtId="0" fontId="1" fillId="0" borderId="0" xfId="0" applyFont="1" applyAlignment="1" applyProtection="1">
      <alignment horizontal="left" vertical="center"/>
      <protection locked="0"/>
    </xf>
    <xf numFmtId="4" fontId="0" fillId="0" borderId="0" xfId="0" applyNumberFormat="1" applyBorder="1" applyProtection="1">
      <protection locked="0"/>
    </xf>
    <xf numFmtId="0" fontId="0" fillId="0" borderId="1" xfId="0" applyBorder="1"/>
    <xf numFmtId="4" fontId="0" fillId="15" borderId="1" xfId="0" applyNumberFormat="1" applyFill="1" applyBorder="1" applyProtection="1">
      <protection locked="0"/>
    </xf>
    <xf numFmtId="0" fontId="1" fillId="2" borderId="0" xfId="0" applyFont="1" applyFill="1" applyBorder="1" applyAlignment="1" applyProtection="1">
      <alignment horizontal="left" wrapText="1"/>
    </xf>
    <xf numFmtId="0" fontId="0" fillId="0" borderId="0" xfId="0"/>
    <xf numFmtId="0" fontId="0" fillId="0" borderId="0" xfId="0" applyBorder="1"/>
    <xf numFmtId="0" fontId="3" fillId="2" borderId="0" xfId="0" applyFont="1" applyFill="1" applyAlignment="1">
      <alignment horizontal="left" wrapText="1"/>
    </xf>
    <xf numFmtId="0" fontId="0" fillId="2" borderId="0" xfId="0" applyFill="1" applyAlignment="1" applyProtection="1">
      <alignment horizontal="right"/>
      <protection locked="0"/>
    </xf>
    <xf numFmtId="0" fontId="1" fillId="2" borderId="0" xfId="0" applyFont="1" applyFill="1" applyBorder="1" applyAlignment="1" applyProtection="1">
      <alignment horizontal="left"/>
      <protection locked="0"/>
    </xf>
    <xf numFmtId="0" fontId="0" fillId="2" borderId="0" xfId="0" applyFill="1" applyBorder="1" applyAlignment="1" applyProtection="1">
      <alignment horizontal="center"/>
      <protection locked="0"/>
    </xf>
    <xf numFmtId="0" fontId="19" fillId="2" borderId="0" xfId="0" applyFont="1" applyFill="1" applyBorder="1" applyAlignment="1" applyProtection="1">
      <alignment horizontal="left" vertical="center"/>
      <protection locked="0"/>
    </xf>
    <xf numFmtId="0" fontId="17" fillId="2" borderId="0" xfId="0" applyFont="1" applyFill="1" applyAlignment="1" applyProtection="1">
      <alignment horizontal="left"/>
      <protection locked="0"/>
    </xf>
    <xf numFmtId="0" fontId="0" fillId="2" borderId="0" xfId="0" applyFill="1" applyBorder="1" applyAlignment="1" applyProtection="1">
      <protection locked="0"/>
    </xf>
    <xf numFmtId="0" fontId="0" fillId="2" borderId="7" xfId="0" applyFill="1" applyBorder="1" applyAlignment="1" applyProtection="1">
      <protection locked="0"/>
    </xf>
    <xf numFmtId="0" fontId="3" fillId="2" borderId="0" xfId="0" applyFont="1" applyFill="1" applyBorder="1" applyAlignment="1" applyProtection="1">
      <alignment horizontal="center"/>
      <protection locked="0"/>
    </xf>
    <xf numFmtId="0" fontId="1" fillId="2" borderId="0" xfId="0" applyFont="1" applyFill="1" applyAlignment="1" applyProtection="1">
      <alignment horizontal="left" vertical="center"/>
      <protection locked="0"/>
    </xf>
    <xf numFmtId="0" fontId="3" fillId="2" borderId="0" xfId="0" applyFont="1" applyFill="1" applyAlignment="1" applyProtection="1">
      <alignment horizontal="left"/>
      <protection locked="0"/>
    </xf>
    <xf numFmtId="0" fontId="0" fillId="0" borderId="1" xfId="0" applyBorder="1" applyAlignment="1" applyProtection="1">
      <alignment horizontal="justify" vertical="center" wrapText="1"/>
      <protection locked="0"/>
    </xf>
    <xf numFmtId="0" fontId="3" fillId="2" borderId="0" xfId="0" applyFont="1" applyFill="1" applyBorder="1" applyProtection="1">
      <protection locked="0"/>
    </xf>
    <xf numFmtId="0" fontId="0" fillId="0" borderId="0" xfId="0"/>
    <xf numFmtId="0" fontId="0" fillId="0" borderId="0" xfId="0" applyAlignment="1">
      <alignment wrapText="1"/>
    </xf>
    <xf numFmtId="0" fontId="0" fillId="0" borderId="0" xfId="0" applyBorder="1" applyAlignment="1">
      <alignment wrapText="1"/>
    </xf>
    <xf numFmtId="0" fontId="0" fillId="0" borderId="0" xfId="0" applyFill="1" applyBorder="1" applyAlignment="1">
      <alignment wrapText="1"/>
    </xf>
    <xf numFmtId="0" fontId="0" fillId="0" borderId="0" xfId="0" applyBorder="1" applyAlignment="1">
      <alignment vertical="center"/>
    </xf>
    <xf numFmtId="0" fontId="45" fillId="2" borderId="0" xfId="0" applyFont="1" applyFill="1" applyBorder="1"/>
    <xf numFmtId="0" fontId="0" fillId="0" borderId="0" xfId="0" applyFill="1" applyBorder="1"/>
    <xf numFmtId="0" fontId="12" fillId="7" borderId="62" xfId="0" applyFont="1" applyFill="1" applyBorder="1" applyAlignment="1">
      <alignment horizontal="center" vertical="center" wrapText="1"/>
    </xf>
    <xf numFmtId="0" fontId="0" fillId="0" borderId="63" xfId="0" applyBorder="1" applyAlignment="1">
      <alignment vertical="center" wrapText="1"/>
    </xf>
    <xf numFmtId="0" fontId="0" fillId="0" borderId="63" xfId="0" applyBorder="1" applyAlignment="1">
      <alignment wrapText="1"/>
    </xf>
    <xf numFmtId="0" fontId="0" fillId="2" borderId="63" xfId="0" applyFill="1" applyBorder="1" applyAlignment="1">
      <alignment wrapText="1"/>
    </xf>
    <xf numFmtId="0" fontId="0" fillId="0" borderId="63" xfId="0" applyFill="1" applyBorder="1" applyAlignment="1">
      <alignment wrapText="1"/>
    </xf>
    <xf numFmtId="0" fontId="0" fillId="0" borderId="64" xfId="0" applyFill="1" applyBorder="1" applyAlignment="1">
      <alignment wrapText="1"/>
    </xf>
    <xf numFmtId="0" fontId="12" fillId="7" borderId="65" xfId="0" applyFont="1" applyFill="1" applyBorder="1" applyAlignment="1">
      <alignment horizontal="center" vertical="center" wrapText="1"/>
    </xf>
    <xf numFmtId="0" fontId="0" fillId="2" borderId="64" xfId="0" applyFill="1" applyBorder="1" applyAlignment="1">
      <alignment wrapText="1"/>
    </xf>
    <xf numFmtId="0" fontId="30" fillId="13" borderId="3" xfId="0" applyFont="1" applyFill="1" applyBorder="1" applyAlignment="1">
      <alignment vertical="center" wrapText="1"/>
    </xf>
    <xf numFmtId="0" fontId="40" fillId="13" borderId="4" xfId="0" applyFont="1" applyFill="1" applyBorder="1" applyAlignment="1">
      <alignment vertical="center" wrapText="1"/>
    </xf>
    <xf numFmtId="0" fontId="40" fillId="13" borderId="16" xfId="0" applyFont="1" applyFill="1" applyBorder="1" applyAlignment="1">
      <alignment vertical="center" wrapText="1"/>
    </xf>
    <xf numFmtId="0" fontId="0" fillId="2" borderId="0" xfId="0" applyFill="1" applyAlignment="1">
      <alignment horizontal="right" vertical="center"/>
    </xf>
    <xf numFmtId="0" fontId="11" fillId="2" borderId="0" xfId="0" applyFont="1" applyFill="1" applyAlignment="1">
      <alignment horizontal="right"/>
    </xf>
    <xf numFmtId="0" fontId="2" fillId="2" borderId="0" xfId="0" applyFont="1" applyFill="1" applyAlignment="1">
      <alignment horizontal="right" vertical="center"/>
    </xf>
    <xf numFmtId="4" fontId="5" fillId="14" borderId="1" xfId="0" applyNumberFormat="1" applyFont="1" applyFill="1" applyBorder="1" applyAlignment="1">
      <alignment horizontal="right" vertical="center" wrapText="1"/>
    </xf>
    <xf numFmtId="4" fontId="5" fillId="14" borderId="21" xfId="0" applyNumberFormat="1" applyFont="1" applyFill="1" applyBorder="1" applyAlignment="1">
      <alignment horizontal="right" vertical="center" wrapText="1"/>
    </xf>
    <xf numFmtId="0" fontId="0" fillId="2" borderId="0" xfId="0" applyFill="1" applyAlignment="1">
      <alignment horizontal="right"/>
    </xf>
    <xf numFmtId="0" fontId="0" fillId="0" borderId="0" xfId="0" applyAlignment="1">
      <alignment horizontal="right" vertical="center"/>
    </xf>
    <xf numFmtId="0" fontId="5" fillId="0" borderId="0" xfId="0" applyFont="1" applyFill="1" applyAlignment="1">
      <alignment horizontal="right" wrapText="1"/>
    </xf>
    <xf numFmtId="0" fontId="8" fillId="0" borderId="0" xfId="0" applyFont="1" applyFill="1" applyBorder="1" applyAlignment="1">
      <alignment horizontal="justify" wrapText="1"/>
    </xf>
    <xf numFmtId="0" fontId="0" fillId="0" borderId="0" xfId="0" applyFill="1" applyBorder="1" applyAlignment="1">
      <alignment horizontal="center" vertical="center" wrapText="1"/>
    </xf>
    <xf numFmtId="4" fontId="30" fillId="18" borderId="62" xfId="0" applyNumberFormat="1" applyFont="1" applyFill="1" applyBorder="1" applyAlignment="1" applyProtection="1">
      <alignment horizontal="right" vertical="center" wrapText="1"/>
      <protection locked="0"/>
    </xf>
    <xf numFmtId="4" fontId="54" fillId="16" borderId="21" xfId="0" applyNumberFormat="1" applyFont="1" applyFill="1" applyBorder="1" applyAlignment="1">
      <alignment horizontal="right" vertical="center" wrapText="1"/>
    </xf>
    <xf numFmtId="4" fontId="54" fillId="16" borderId="1" xfId="0" applyNumberFormat="1" applyFont="1" applyFill="1" applyBorder="1" applyAlignment="1">
      <alignment horizontal="right" vertical="center" wrapText="1"/>
    </xf>
    <xf numFmtId="4" fontId="55" fillId="16" borderId="1" xfId="0" applyNumberFormat="1" applyFont="1" applyFill="1" applyBorder="1" applyAlignment="1" applyProtection="1">
      <alignment horizontal="right" vertical="center" wrapText="1"/>
      <protection locked="0"/>
    </xf>
    <xf numFmtId="0" fontId="46" fillId="12" borderId="3" xfId="0" applyFont="1" applyFill="1" applyBorder="1" applyAlignment="1">
      <alignment vertical="center"/>
    </xf>
    <xf numFmtId="0" fontId="46" fillId="12" borderId="4" xfId="0" applyFont="1" applyFill="1" applyBorder="1" applyAlignment="1">
      <alignment vertical="center"/>
    </xf>
    <xf numFmtId="0" fontId="46" fillId="12" borderId="4" xfId="0" applyFont="1" applyFill="1" applyBorder="1" applyAlignment="1">
      <alignment horizontal="right" vertical="center"/>
    </xf>
    <xf numFmtId="0" fontId="46" fillId="12" borderId="16" xfId="0" applyFont="1" applyFill="1" applyBorder="1" applyAlignment="1">
      <alignment vertical="center"/>
    </xf>
    <xf numFmtId="0" fontId="10" fillId="14" borderId="14" xfId="0" applyFont="1" applyFill="1" applyBorder="1" applyAlignment="1">
      <alignment vertical="center" wrapText="1"/>
    </xf>
    <xf numFmtId="0" fontId="10" fillId="14" borderId="23" xfId="0" applyFont="1" applyFill="1" applyBorder="1" applyAlignment="1">
      <alignment vertical="center" wrapText="1"/>
    </xf>
    <xf numFmtId="0" fontId="0" fillId="2" borderId="0" xfId="0" applyFill="1" applyAlignment="1">
      <alignment vertical="center"/>
    </xf>
    <xf numFmtId="0" fontId="11" fillId="2" borderId="0" xfId="0" applyFont="1" applyFill="1" applyAlignment="1">
      <alignment horizontal="left" vertical="center"/>
    </xf>
    <xf numFmtId="0" fontId="2" fillId="2" borderId="0" xfId="0" applyFont="1" applyFill="1" applyAlignment="1">
      <alignment vertical="center"/>
    </xf>
    <xf numFmtId="0" fontId="8" fillId="0" borderId="1" xfId="0" applyFont="1" applyBorder="1" applyAlignment="1">
      <alignment horizontal="justify" vertical="center" wrapText="1"/>
    </xf>
    <xf numFmtId="0" fontId="8" fillId="0" borderId="0" xfId="0" applyFont="1" applyFill="1" applyBorder="1" applyAlignment="1">
      <alignment horizontal="justify" vertical="center" wrapText="1"/>
    </xf>
    <xf numFmtId="0" fontId="3" fillId="2" borderId="0" xfId="0" applyFont="1" applyFill="1" applyAlignment="1">
      <alignment horizontal="left" vertical="center" wrapText="1"/>
    </xf>
    <xf numFmtId="0" fontId="0" fillId="0" borderId="0" xfId="0" applyAlignment="1">
      <alignment vertical="center"/>
    </xf>
    <xf numFmtId="0" fontId="5" fillId="0" borderId="0" xfId="0" applyFont="1" applyFill="1" applyAlignment="1">
      <alignment vertical="center" wrapText="1"/>
    </xf>
    <xf numFmtId="0" fontId="16" fillId="17" borderId="55" xfId="0" applyFont="1" applyFill="1" applyBorder="1" applyAlignment="1">
      <alignment horizontal="left" vertical="center"/>
    </xf>
    <xf numFmtId="0" fontId="16" fillId="17" borderId="53" xfId="0" applyFont="1" applyFill="1" applyBorder="1" applyAlignment="1">
      <alignment horizontal="left" vertical="center"/>
    </xf>
    <xf numFmtId="3" fontId="30" fillId="12" borderId="11" xfId="0" applyNumberFormat="1" applyFont="1" applyFill="1" applyBorder="1" applyAlignment="1" applyProtection="1">
      <alignment horizontal="left" vertical="center" wrapText="1"/>
      <protection locked="0"/>
    </xf>
    <xf numFmtId="3" fontId="5" fillId="3" borderId="50" xfId="0" applyNumberFormat="1" applyFont="1" applyFill="1" applyBorder="1" applyAlignment="1" applyProtection="1">
      <alignment horizontal="left" vertical="center" wrapText="1"/>
      <protection locked="0"/>
    </xf>
    <xf numFmtId="3" fontId="5" fillId="3" borderId="14" xfId="0" applyNumberFormat="1" applyFont="1" applyFill="1" applyBorder="1" applyAlignment="1" applyProtection="1">
      <alignment horizontal="left" vertical="center" wrapText="1"/>
      <protection locked="0"/>
    </xf>
    <xf numFmtId="0" fontId="3" fillId="20" borderId="14" xfId="0" applyFont="1" applyFill="1" applyBorder="1" applyAlignment="1">
      <alignment horizontal="left" vertical="center" wrapText="1"/>
    </xf>
    <xf numFmtId="3" fontId="5" fillId="4" borderId="14" xfId="0" applyNumberFormat="1" applyFont="1" applyFill="1" applyBorder="1" applyAlignment="1" applyProtection="1">
      <alignment horizontal="left" vertical="center"/>
      <protection locked="0"/>
    </xf>
    <xf numFmtId="0" fontId="3" fillId="4" borderId="14" xfId="0" applyFont="1" applyFill="1" applyBorder="1" applyAlignment="1">
      <alignment horizontal="left" vertical="center" wrapText="1"/>
    </xf>
    <xf numFmtId="0" fontId="66" fillId="5" borderId="15" xfId="0" applyFont="1" applyFill="1" applyBorder="1" applyAlignment="1">
      <alignment horizontal="center" vertical="center" wrapText="1"/>
    </xf>
    <xf numFmtId="0" fontId="68" fillId="4" borderId="14" xfId="0" applyFont="1" applyFill="1" applyBorder="1" applyAlignment="1">
      <alignment horizontal="left" vertical="center" wrapText="1"/>
    </xf>
    <xf numFmtId="0" fontId="65" fillId="4" borderId="14" xfId="0" applyFont="1" applyFill="1" applyBorder="1" applyAlignment="1">
      <alignment horizontal="left" vertical="center" wrapText="1"/>
    </xf>
    <xf numFmtId="0" fontId="13" fillId="8" borderId="21" xfId="0" applyFont="1" applyFill="1" applyBorder="1" applyAlignment="1">
      <alignment horizontal="left" vertical="center"/>
    </xf>
    <xf numFmtId="0" fontId="13" fillId="8" borderId="70" xfId="0" applyFont="1" applyFill="1" applyBorder="1" applyAlignment="1">
      <alignment horizontal="left" vertical="center"/>
    </xf>
    <xf numFmtId="0" fontId="0" fillId="0" borderId="0" xfId="0"/>
    <xf numFmtId="0" fontId="73" fillId="5" borderId="12" xfId="0" applyFont="1" applyFill="1" applyBorder="1" applyAlignment="1" applyProtection="1">
      <alignment horizontal="center" vertical="center" wrapText="1"/>
    </xf>
    <xf numFmtId="0" fontId="73" fillId="5" borderId="1" xfId="0" applyFont="1" applyFill="1" applyBorder="1" applyAlignment="1">
      <alignment horizontal="center" vertical="center" wrapText="1"/>
    </xf>
    <xf numFmtId="0" fontId="73" fillId="5" borderId="1" xfId="0" applyFont="1" applyFill="1" applyBorder="1" applyAlignment="1" applyProtection="1">
      <alignment horizontal="center" vertical="center" wrapText="1"/>
    </xf>
    <xf numFmtId="0" fontId="73" fillId="5" borderId="9" xfId="0" applyFont="1" applyFill="1" applyBorder="1" applyAlignment="1" applyProtection="1">
      <alignment horizontal="center" vertical="center" wrapText="1"/>
    </xf>
    <xf numFmtId="0" fontId="34" fillId="6" borderId="51" xfId="0" applyFont="1" applyFill="1" applyBorder="1" applyAlignment="1" applyProtection="1">
      <alignment horizontal="center" vertical="center" wrapText="1"/>
    </xf>
    <xf numFmtId="0" fontId="34" fillId="6" borderId="27" xfId="0" applyFont="1" applyFill="1" applyBorder="1" applyAlignment="1" applyProtection="1">
      <alignment horizontal="center" vertical="center" wrapText="1"/>
    </xf>
    <xf numFmtId="0" fontId="34" fillId="6" borderId="25" xfId="0" applyFont="1" applyFill="1" applyBorder="1" applyAlignment="1" applyProtection="1">
      <alignment horizontal="center" vertical="center" wrapText="1"/>
    </xf>
    <xf numFmtId="0" fontId="35" fillId="8" borderId="1" xfId="0" applyFont="1" applyFill="1" applyBorder="1" applyAlignment="1" applyProtection="1"/>
    <xf numFmtId="0" fontId="17" fillId="2" borderId="0" xfId="0" applyFont="1" applyFill="1" applyAlignment="1" applyProtection="1">
      <alignment horizontal="left"/>
      <protection locked="0"/>
    </xf>
    <xf numFmtId="0" fontId="1" fillId="2" borderId="0" xfId="0" applyFont="1" applyFill="1" applyAlignment="1" applyProtection="1">
      <alignment horizontal="left" vertical="center"/>
      <protection locked="0"/>
    </xf>
    <xf numFmtId="0" fontId="1" fillId="2" borderId="0" xfId="0" applyFont="1" applyFill="1" applyBorder="1" applyAlignment="1"/>
    <xf numFmtId="0" fontId="1" fillId="2" borderId="0" xfId="0" applyFont="1" applyFill="1" applyBorder="1" applyAlignment="1">
      <alignment horizontal="center"/>
    </xf>
    <xf numFmtId="0" fontId="3" fillId="2" borderId="0" xfId="0" applyFont="1" applyFill="1"/>
    <xf numFmtId="3" fontId="4" fillId="2" borderId="53" xfId="0" applyNumberFormat="1" applyFont="1" applyFill="1" applyBorder="1" applyAlignment="1" applyProtection="1">
      <alignment horizontal="center" wrapText="1"/>
      <protection locked="0"/>
    </xf>
    <xf numFmtId="0" fontId="0" fillId="2" borderId="0" xfId="0" applyFill="1" applyBorder="1" applyAlignment="1"/>
    <xf numFmtId="0" fontId="3" fillId="2" borderId="0" xfId="0" applyFont="1" applyFill="1" applyAlignment="1"/>
    <xf numFmtId="0" fontId="78" fillId="2" borderId="0" xfId="0" applyFont="1" applyFill="1" applyAlignment="1" applyProtection="1">
      <alignment horizontal="left"/>
    </xf>
    <xf numFmtId="0" fontId="73" fillId="2" borderId="0" xfId="0" applyFont="1" applyFill="1" applyProtection="1"/>
    <xf numFmtId="0" fontId="73" fillId="2" borderId="0" xfId="0" applyFont="1" applyFill="1" applyAlignment="1" applyProtection="1">
      <alignment horizontal="justify" vertical="top" wrapText="1"/>
    </xf>
    <xf numFmtId="0" fontId="41" fillId="2" borderId="0" xfId="0" applyFont="1" applyFill="1" applyProtection="1"/>
    <xf numFmtId="0" fontId="41" fillId="2" borderId="0" xfId="0" applyFont="1" applyFill="1" applyAlignment="1" applyProtection="1">
      <alignment horizontal="justify" vertical="top" wrapText="1"/>
    </xf>
    <xf numFmtId="0" fontId="9" fillId="2" borderId="0" xfId="0" applyFont="1" applyFill="1" applyBorder="1" applyAlignment="1" applyProtection="1">
      <alignment horizontal="justify" vertical="top" wrapText="1"/>
    </xf>
    <xf numFmtId="0" fontId="41" fillId="2" borderId="0" xfId="0" applyFont="1" applyFill="1" applyProtection="1">
      <protection locked="0"/>
    </xf>
    <xf numFmtId="0" fontId="73" fillId="2" borderId="0" xfId="0" applyFont="1" applyFill="1" applyAlignment="1" applyProtection="1">
      <protection locked="0"/>
    </xf>
    <xf numFmtId="0" fontId="41" fillId="2" borderId="0" xfId="0" applyFont="1" applyFill="1" applyAlignment="1" applyProtection="1">
      <protection locked="0"/>
    </xf>
    <xf numFmtId="2" fontId="0" fillId="2" borderId="0" xfId="0" applyNumberFormat="1" applyFill="1" applyAlignment="1">
      <alignment vertical="center"/>
    </xf>
    <xf numFmtId="2" fontId="2" fillId="2" borderId="0" xfId="0" applyNumberFormat="1" applyFont="1" applyFill="1" applyAlignment="1">
      <alignment horizontal="right" vertical="center"/>
    </xf>
    <xf numFmtId="2" fontId="11" fillId="2" borderId="0" xfId="0" applyNumberFormat="1" applyFont="1" applyFill="1" applyAlignment="1">
      <alignment horizontal="left" vertical="center"/>
    </xf>
    <xf numFmtId="2" fontId="2" fillId="2" borderId="0" xfId="0" applyNumberFormat="1" applyFont="1" applyFill="1" applyAlignment="1">
      <alignment vertical="center"/>
    </xf>
    <xf numFmtId="2" fontId="16" fillId="17" borderId="53" xfId="0" applyNumberFormat="1" applyFont="1" applyFill="1" applyBorder="1" applyAlignment="1">
      <alignment horizontal="left" vertical="center"/>
    </xf>
    <xf numFmtId="2" fontId="12" fillId="7" borderId="58" xfId="0" applyNumberFormat="1" applyFont="1" applyFill="1" applyBorder="1" applyAlignment="1">
      <alignment horizontal="center" vertical="center" wrapText="1"/>
    </xf>
    <xf numFmtId="2" fontId="46" fillId="12" borderId="4" xfId="0" applyNumberFormat="1" applyFont="1" applyFill="1" applyBorder="1" applyAlignment="1">
      <alignment vertical="center"/>
    </xf>
    <xf numFmtId="2" fontId="8" fillId="0" borderId="0" xfId="0" applyNumberFormat="1" applyFont="1" applyFill="1" applyBorder="1" applyAlignment="1">
      <alignment horizontal="justify" vertical="center" wrapText="1"/>
    </xf>
    <xf numFmtId="2" fontId="3" fillId="2" borderId="0" xfId="0" applyNumberFormat="1" applyFont="1" applyFill="1" applyAlignment="1">
      <alignment horizontal="left" vertical="center" wrapText="1"/>
    </xf>
    <xf numFmtId="2" fontId="0" fillId="0" borderId="0" xfId="0" applyNumberFormat="1" applyAlignment="1">
      <alignment vertical="center"/>
    </xf>
    <xf numFmtId="2" fontId="5" fillId="0" borderId="0" xfId="0" applyNumberFormat="1" applyFont="1" applyFill="1" applyAlignment="1">
      <alignment vertical="center" wrapText="1"/>
    </xf>
    <xf numFmtId="0" fontId="0" fillId="0" borderId="0" xfId="0"/>
    <xf numFmtId="0" fontId="10" fillId="14" borderId="56" xfId="0" applyFont="1" applyFill="1" applyBorder="1" applyAlignment="1">
      <alignment vertical="center" wrapText="1"/>
    </xf>
    <xf numFmtId="0" fontId="3" fillId="14" borderId="57" xfId="0" applyFont="1" applyFill="1" applyBorder="1" applyAlignment="1">
      <alignment vertical="center" wrapText="1"/>
    </xf>
    <xf numFmtId="0" fontId="5" fillId="0" borderId="20" xfId="0" applyFont="1" applyFill="1" applyBorder="1" applyAlignment="1">
      <alignment horizontal="center" wrapText="1"/>
    </xf>
    <xf numFmtId="4" fontId="5" fillId="0" borderId="20" xfId="0" applyNumberFormat="1" applyFont="1" applyBorder="1" applyAlignment="1">
      <alignment horizontal="center" vertical="center" wrapText="1"/>
    </xf>
    <xf numFmtId="4" fontId="5" fillId="14" borderId="57" xfId="0" applyNumberFormat="1" applyFont="1" applyFill="1" applyBorder="1" applyAlignment="1">
      <alignment horizontal="right" vertical="center" wrapText="1"/>
    </xf>
    <xf numFmtId="4" fontId="5" fillId="14" borderId="20" xfId="0" applyNumberFormat="1" applyFont="1" applyFill="1" applyBorder="1" applyAlignment="1">
      <alignment horizontal="right" vertical="center" wrapText="1"/>
    </xf>
    <xf numFmtId="0" fontId="8" fillId="0" borderId="20" xfId="0" applyFont="1" applyBorder="1" applyAlignment="1">
      <alignment horizontal="justify" vertical="center" wrapText="1"/>
    </xf>
    <xf numFmtId="0" fontId="0" fillId="0" borderId="52" xfId="0" applyBorder="1" applyAlignment="1">
      <alignment horizontal="center" vertical="center" wrapText="1"/>
    </xf>
    <xf numFmtId="0" fontId="10" fillId="14" borderId="50" xfId="0" applyFont="1" applyFill="1" applyBorder="1" applyAlignment="1">
      <alignment vertical="center" wrapText="1"/>
    </xf>
    <xf numFmtId="0" fontId="3" fillId="14" borderId="20" xfId="0" applyFont="1" applyFill="1" applyBorder="1" applyAlignment="1">
      <alignment vertical="center" wrapText="1"/>
    </xf>
    <xf numFmtId="0" fontId="5" fillId="0" borderId="57" xfId="0" applyFont="1" applyFill="1" applyBorder="1" applyAlignment="1">
      <alignment horizontal="center" wrapText="1"/>
    </xf>
    <xf numFmtId="4" fontId="5" fillId="0" borderId="57" xfId="0" applyNumberFormat="1" applyFont="1" applyBorder="1" applyAlignment="1">
      <alignment horizontal="center" vertical="center" wrapText="1"/>
    </xf>
    <xf numFmtId="0" fontId="8" fillId="0" borderId="21" xfId="0" applyFont="1" applyBorder="1" applyAlignment="1">
      <alignment horizontal="justify" vertical="center" wrapText="1"/>
    </xf>
    <xf numFmtId="0" fontId="23" fillId="19" borderId="3" xfId="0" applyFont="1" applyFill="1" applyBorder="1" applyAlignment="1">
      <alignment vertical="center"/>
    </xf>
    <xf numFmtId="0" fontId="23" fillId="19" borderId="4" xfId="0" applyFont="1" applyFill="1" applyBorder="1" applyAlignment="1">
      <alignment vertical="center"/>
    </xf>
    <xf numFmtId="0" fontId="23" fillId="19" borderId="4" xfId="0" applyFont="1" applyFill="1" applyBorder="1" applyAlignment="1">
      <alignment horizontal="right" vertical="center"/>
    </xf>
    <xf numFmtId="2" fontId="23" fillId="19" borderId="4" xfId="0" applyNumberFormat="1" applyFont="1" applyFill="1" applyBorder="1" applyAlignment="1">
      <alignment vertical="center"/>
    </xf>
    <xf numFmtId="0" fontId="23" fillId="19" borderId="16" xfId="0" applyFont="1" applyFill="1" applyBorder="1" applyAlignment="1">
      <alignment vertical="center"/>
    </xf>
    <xf numFmtId="0" fontId="8" fillId="0" borderId="21" xfId="0" applyFont="1" applyBorder="1" applyAlignment="1">
      <alignment horizontal="justify" wrapText="1"/>
    </xf>
    <xf numFmtId="0" fontId="10" fillId="14" borderId="71" xfId="0" applyFont="1" applyFill="1" applyBorder="1" applyAlignment="1">
      <alignment vertical="center" wrapText="1"/>
    </xf>
    <xf numFmtId="0" fontId="3" fillId="14" borderId="72" xfId="0" applyFont="1" applyFill="1" applyBorder="1" applyAlignment="1">
      <alignment vertical="center" wrapText="1"/>
    </xf>
    <xf numFmtId="0" fontId="5" fillId="0" borderId="72" xfId="0" applyFont="1" applyFill="1" applyBorder="1" applyAlignment="1">
      <alignment horizontal="center" wrapText="1"/>
    </xf>
    <xf numFmtId="4" fontId="5" fillId="0" borderId="72" xfId="0" applyNumberFormat="1" applyFont="1" applyBorder="1" applyAlignment="1">
      <alignment horizontal="center" vertical="center" wrapText="1"/>
    </xf>
    <xf numFmtId="4" fontId="30" fillId="18" borderId="72" xfId="0" applyNumberFormat="1" applyFont="1" applyFill="1" applyBorder="1" applyAlignment="1">
      <alignment horizontal="right" vertical="center" wrapText="1"/>
    </xf>
    <xf numFmtId="4" fontId="30" fillId="15" borderId="73" xfId="0" applyNumberFormat="1" applyFont="1" applyFill="1" applyBorder="1" applyAlignment="1">
      <alignment horizontal="right" vertical="center" wrapText="1"/>
    </xf>
    <xf numFmtId="0" fontId="16" fillId="17" borderId="54" xfId="0" applyFont="1" applyFill="1" applyBorder="1" applyAlignment="1">
      <alignment horizontal="left" vertical="center"/>
    </xf>
    <xf numFmtId="0" fontId="12" fillId="7" borderId="74" xfId="0" applyFont="1" applyFill="1" applyBorder="1" applyAlignment="1">
      <alignment horizontal="center" vertical="center" wrapText="1"/>
    </xf>
    <xf numFmtId="0" fontId="0" fillId="0" borderId="0" xfId="0"/>
    <xf numFmtId="0" fontId="1" fillId="2" borderId="0" xfId="0" applyFont="1" applyFill="1" applyBorder="1" applyAlignment="1" applyProtection="1">
      <alignment horizontal="left" wrapText="1"/>
    </xf>
    <xf numFmtId="0" fontId="5" fillId="0" borderId="21" xfId="0" applyFont="1" applyFill="1" applyBorder="1" applyAlignment="1">
      <alignment horizontal="center" vertical="center" wrapText="1"/>
    </xf>
    <xf numFmtId="0" fontId="5" fillId="2" borderId="0" xfId="0" applyNumberFormat="1" applyFont="1" applyFill="1" applyAlignment="1">
      <alignment horizontal="center" vertical="center" wrapText="1"/>
    </xf>
    <xf numFmtId="0" fontId="5" fillId="2" borderId="0" xfId="0" applyNumberFormat="1" applyFont="1" applyFill="1" applyAlignment="1">
      <alignment horizontal="right" vertical="center" wrapText="1"/>
    </xf>
    <xf numFmtId="2" fontId="5" fillId="2" borderId="0" xfId="0" applyNumberFormat="1" applyFont="1" applyFill="1" applyAlignment="1">
      <alignment horizontal="center" vertical="center" wrapText="1"/>
    </xf>
    <xf numFmtId="0" fontId="5" fillId="0" borderId="0" xfId="0" applyFont="1"/>
    <xf numFmtId="0" fontId="5" fillId="0" borderId="0" xfId="0" applyFont="1" applyAlignment="1">
      <alignment horizontal="center"/>
    </xf>
    <xf numFmtId="0" fontId="5" fillId="0" borderId="0" xfId="0" applyFont="1" applyAlignment="1">
      <alignment horizontal="center" vertical="center"/>
    </xf>
    <xf numFmtId="0" fontId="5" fillId="0" borderId="0" xfId="0" applyFont="1" applyAlignment="1">
      <alignment horizontal="right" vertical="center"/>
    </xf>
    <xf numFmtId="0" fontId="5" fillId="0" borderId="0" xfId="0" applyFont="1" applyAlignment="1">
      <alignment vertical="center"/>
    </xf>
    <xf numFmtId="2" fontId="5" fillId="0" borderId="0" xfId="0" applyNumberFormat="1" applyFont="1" applyAlignment="1">
      <alignment vertical="center"/>
    </xf>
    <xf numFmtId="0" fontId="45" fillId="0" borderId="0" xfId="0" applyFont="1" applyAlignment="1">
      <alignment horizontal="center"/>
    </xf>
    <xf numFmtId="0" fontId="45" fillId="0" borderId="0" xfId="0" applyFont="1" applyAlignment="1">
      <alignment horizontal="center" vertical="center"/>
    </xf>
    <xf numFmtId="0" fontId="45" fillId="0" borderId="0" xfId="0" applyFont="1" applyAlignment="1">
      <alignment horizontal="right" vertical="center"/>
    </xf>
    <xf numFmtId="0" fontId="45" fillId="0" borderId="0" xfId="0" applyFont="1" applyAlignment="1">
      <alignment vertical="center"/>
    </xf>
    <xf numFmtId="2" fontId="45" fillId="0" borderId="0" xfId="0" applyNumberFormat="1" applyFont="1" applyAlignment="1">
      <alignment vertical="center"/>
    </xf>
    <xf numFmtId="0" fontId="5" fillId="0" borderId="0" xfId="0" applyFont="1" applyAlignment="1">
      <alignment horizontal="left" wrapText="1"/>
    </xf>
    <xf numFmtId="0" fontId="5" fillId="0" borderId="0" xfId="0" applyFont="1" applyAlignment="1">
      <alignment horizontal="center" wrapText="1"/>
    </xf>
    <xf numFmtId="0" fontId="5" fillId="0" borderId="0" xfId="0" applyFont="1" applyAlignment="1">
      <alignment horizontal="center" vertical="center" wrapText="1"/>
    </xf>
    <xf numFmtId="0" fontId="5" fillId="0" borderId="0" xfId="0" applyFont="1" applyAlignment="1">
      <alignment horizontal="right" vertical="center" wrapText="1"/>
    </xf>
    <xf numFmtId="0" fontId="5" fillId="0" borderId="0" xfId="0" applyFont="1" applyAlignment="1">
      <alignment horizontal="left" vertical="center" wrapText="1"/>
    </xf>
    <xf numFmtId="2" fontId="5" fillId="0" borderId="0" xfId="0" applyNumberFormat="1" applyFont="1" applyAlignment="1">
      <alignment horizontal="left" vertical="center" wrapText="1"/>
    </xf>
    <xf numFmtId="0" fontId="0" fillId="0" borderId="0" xfId="0"/>
    <xf numFmtId="0" fontId="46" fillId="12" borderId="53" xfId="0" applyFont="1" applyFill="1" applyBorder="1" applyAlignment="1">
      <alignment vertical="center"/>
    </xf>
    <xf numFmtId="2" fontId="46" fillId="12" borderId="53" xfId="0" applyNumberFormat="1" applyFont="1" applyFill="1" applyBorder="1" applyAlignment="1">
      <alignment vertical="center"/>
    </xf>
    <xf numFmtId="0" fontId="46" fillId="12" borderId="54" xfId="0" applyFont="1" applyFill="1" applyBorder="1" applyAlignment="1">
      <alignment vertical="center"/>
    </xf>
    <xf numFmtId="0" fontId="0" fillId="2" borderId="1" xfId="0" applyFill="1" applyBorder="1" applyAlignment="1">
      <alignment horizontal="center" vertical="center" wrapText="1"/>
    </xf>
    <xf numFmtId="0" fontId="8" fillId="0" borderId="12" xfId="0" applyFont="1" applyBorder="1" applyAlignment="1">
      <alignment horizontal="justify" vertical="center" wrapText="1"/>
    </xf>
    <xf numFmtId="4" fontId="5" fillId="0" borderId="12" xfId="0" applyNumberFormat="1" applyFont="1" applyBorder="1" applyAlignment="1">
      <alignment horizontal="center" vertical="center" wrapText="1"/>
    </xf>
    <xf numFmtId="0" fontId="0" fillId="2" borderId="12" xfId="0" applyFill="1" applyBorder="1" applyAlignment="1">
      <alignment horizontal="center" vertical="center" wrapText="1"/>
    </xf>
    <xf numFmtId="0" fontId="0" fillId="0" borderId="0" xfId="0" applyBorder="1"/>
    <xf numFmtId="0" fontId="0" fillId="0" borderId="0" xfId="0"/>
    <xf numFmtId="0" fontId="0" fillId="0" borderId="75" xfId="0" applyBorder="1" applyAlignment="1">
      <alignment wrapText="1"/>
    </xf>
    <xf numFmtId="0" fontId="0" fillId="0" borderId="63" xfId="0" applyBorder="1"/>
    <xf numFmtId="0" fontId="0" fillId="0" borderId="64" xfId="0" applyBorder="1"/>
    <xf numFmtId="4" fontId="0" fillId="15" borderId="1" xfId="0" applyNumberFormat="1" applyFont="1" applyFill="1" applyBorder="1" applyAlignment="1" applyProtection="1">
      <alignment wrapText="1"/>
      <protection locked="0"/>
    </xf>
    <xf numFmtId="0" fontId="0" fillId="0" borderId="0" xfId="0" applyBorder="1"/>
    <xf numFmtId="0" fontId="0" fillId="0" borderId="0" xfId="0"/>
    <xf numFmtId="0" fontId="0" fillId="0" borderId="0" xfId="0"/>
    <xf numFmtId="0" fontId="13" fillId="8" borderId="0" xfId="0" applyFont="1" applyFill="1" applyBorder="1" applyAlignment="1"/>
    <xf numFmtId="0" fontId="2" fillId="0" borderId="0" xfId="0" applyFont="1" applyFill="1" applyBorder="1" applyAlignment="1">
      <alignment horizontal="left"/>
    </xf>
    <xf numFmtId="0" fontId="2" fillId="15" borderId="1" xfId="0" applyFont="1" applyFill="1" applyBorder="1" applyAlignment="1">
      <alignment horizontal="left"/>
    </xf>
    <xf numFmtId="0" fontId="0" fillId="2" borderId="7" xfId="0" applyFill="1" applyBorder="1"/>
    <xf numFmtId="0" fontId="84" fillId="0" borderId="75" xfId="0" applyFont="1" applyFill="1" applyBorder="1" applyAlignment="1">
      <alignment wrapText="1"/>
    </xf>
    <xf numFmtId="0" fontId="0" fillId="0" borderId="0" xfId="0"/>
    <xf numFmtId="0" fontId="80" fillId="0" borderId="76" xfId="0" applyFont="1" applyFill="1" applyBorder="1" applyAlignment="1">
      <alignment wrapText="1"/>
    </xf>
    <xf numFmtId="0" fontId="0" fillId="0" borderId="65" xfId="0" applyFill="1" applyBorder="1" applyAlignment="1">
      <alignment wrapText="1"/>
    </xf>
    <xf numFmtId="0" fontId="84" fillId="0" borderId="63" xfId="0" applyFont="1" applyFill="1" applyBorder="1" applyAlignment="1">
      <alignment wrapText="1"/>
    </xf>
    <xf numFmtId="0" fontId="5" fillId="0" borderId="35" xfId="0" applyFont="1" applyFill="1" applyBorder="1" applyAlignment="1" applyProtection="1">
      <alignment horizontal="left" vertical="center" wrapText="1"/>
    </xf>
    <xf numFmtId="0" fontId="29" fillId="8" borderId="28" xfId="0" applyFont="1" applyFill="1" applyBorder="1" applyAlignment="1" applyProtection="1">
      <alignment horizontal="center" vertical="center"/>
    </xf>
    <xf numFmtId="0" fontId="29" fillId="8" borderId="29" xfId="0" applyFont="1" applyFill="1" applyBorder="1" applyAlignment="1" applyProtection="1">
      <alignment horizontal="center" vertical="center"/>
    </xf>
    <xf numFmtId="0" fontId="29" fillId="8" borderId="30" xfId="0" applyFont="1" applyFill="1" applyBorder="1" applyAlignment="1" applyProtection="1">
      <alignment horizontal="center" vertical="center"/>
    </xf>
    <xf numFmtId="0" fontId="6" fillId="11" borderId="25" xfId="0" applyFont="1" applyFill="1" applyBorder="1" applyAlignment="1" applyProtection="1">
      <alignment horizontal="left" wrapText="1"/>
      <protection locked="0"/>
    </xf>
    <xf numFmtId="0" fontId="6" fillId="11" borderId="27" xfId="0" applyFont="1" applyFill="1" applyBorder="1" applyAlignment="1" applyProtection="1">
      <alignment horizontal="left" wrapText="1"/>
      <protection locked="0"/>
    </xf>
    <xf numFmtId="49" fontId="5" fillId="0" borderId="19" xfId="0" applyNumberFormat="1" applyFont="1" applyFill="1" applyBorder="1" applyAlignment="1" applyProtection="1">
      <alignment horizontal="justify" vertical="top" wrapText="1"/>
    </xf>
    <xf numFmtId="49" fontId="41" fillId="0" borderId="1" xfId="0" applyNumberFormat="1" applyFont="1" applyFill="1" applyBorder="1" applyAlignment="1" applyProtection="1">
      <alignment horizontal="left" wrapText="1"/>
    </xf>
    <xf numFmtId="49" fontId="41" fillId="0" borderId="1" xfId="0" applyNumberFormat="1" applyFont="1" applyBorder="1" applyAlignment="1" applyProtection="1">
      <alignment horizontal="left" wrapText="1"/>
    </xf>
    <xf numFmtId="0" fontId="6" fillId="3" borderId="3" xfId="0" applyFont="1" applyFill="1" applyBorder="1" applyAlignment="1" applyProtection="1">
      <alignment horizontal="left" wrapText="1"/>
      <protection locked="0"/>
    </xf>
    <xf numFmtId="0" fontId="6" fillId="3" borderId="4" xfId="0" applyFont="1" applyFill="1" applyBorder="1" applyAlignment="1" applyProtection="1">
      <alignment horizontal="left" wrapText="1"/>
      <protection locked="0"/>
    </xf>
    <xf numFmtId="0" fontId="6" fillId="3" borderId="16" xfId="0" applyFont="1" applyFill="1" applyBorder="1" applyAlignment="1" applyProtection="1">
      <alignment horizontal="left" wrapText="1"/>
      <protection locked="0"/>
    </xf>
    <xf numFmtId="0" fontId="1" fillId="0" borderId="7" xfId="0" applyFont="1" applyBorder="1" applyAlignment="1" applyProtection="1">
      <alignment horizontal="left" wrapText="1"/>
    </xf>
    <xf numFmtId="0" fontId="2" fillId="0" borderId="12" xfId="0" applyFont="1" applyBorder="1" applyAlignment="1" applyProtection="1">
      <alignment horizontal="left" vertical="center" wrapText="1"/>
      <protection hidden="1"/>
    </xf>
    <xf numFmtId="0" fontId="2" fillId="0" borderId="12" xfId="0" applyFont="1" applyBorder="1" applyAlignment="1" applyProtection="1">
      <alignment horizontal="left" vertical="center"/>
      <protection hidden="1"/>
    </xf>
    <xf numFmtId="0" fontId="2" fillId="0" borderId="13" xfId="0" applyFont="1" applyBorder="1" applyAlignment="1" applyProtection="1">
      <alignment horizontal="left" vertical="center"/>
      <protection hidden="1"/>
    </xf>
    <xf numFmtId="0" fontId="31" fillId="10" borderId="2" xfId="0" applyFont="1" applyFill="1" applyBorder="1" applyAlignment="1" applyProtection="1">
      <alignment horizontal="left" vertical="center" wrapText="1"/>
    </xf>
    <xf numFmtId="0" fontId="28" fillId="10" borderId="5" xfId="0" applyFont="1" applyFill="1" applyBorder="1" applyAlignment="1" applyProtection="1">
      <alignment horizontal="left" vertical="center" wrapText="1"/>
    </xf>
    <xf numFmtId="0" fontId="28" fillId="10" borderId="6" xfId="0" applyFont="1" applyFill="1" applyBorder="1" applyAlignment="1" applyProtection="1">
      <alignment horizontal="left" vertical="center" wrapText="1"/>
    </xf>
    <xf numFmtId="0" fontId="31" fillId="10" borderId="1" xfId="0" applyFont="1" applyFill="1" applyBorder="1" applyAlignment="1" applyProtection="1">
      <alignment horizontal="left" vertical="center"/>
    </xf>
    <xf numFmtId="0" fontId="28" fillId="10" borderId="1" xfId="0" applyFont="1" applyFill="1" applyBorder="1" applyAlignment="1" applyProtection="1">
      <alignment horizontal="left" vertical="center"/>
    </xf>
    <xf numFmtId="0" fontId="0" fillId="0" borderId="9" xfId="0" applyFill="1" applyBorder="1" applyAlignment="1">
      <alignment horizontal="center" vertical="center"/>
    </xf>
    <xf numFmtId="0" fontId="0" fillId="0" borderId="10" xfId="0" applyFill="1" applyBorder="1" applyAlignment="1">
      <alignment horizontal="center" vertical="center"/>
    </xf>
    <xf numFmtId="0" fontId="0" fillId="0" borderId="1" xfId="0" applyFill="1" applyBorder="1" applyAlignment="1">
      <alignment horizontal="center" vertical="center"/>
    </xf>
    <xf numFmtId="0" fontId="0" fillId="0" borderId="15" xfId="0" applyFill="1" applyBorder="1" applyAlignment="1">
      <alignment horizontal="center" vertical="center"/>
    </xf>
    <xf numFmtId="0" fontId="24" fillId="2" borderId="0" xfId="0" applyFont="1" applyFill="1" applyAlignment="1" applyProtection="1">
      <alignment horizontal="right"/>
      <protection locked="0"/>
    </xf>
    <xf numFmtId="0" fontId="11" fillId="2" borderId="0" xfId="0" applyFont="1" applyFill="1" applyAlignment="1" applyProtection="1">
      <alignment horizontal="left"/>
      <protection locked="0"/>
    </xf>
    <xf numFmtId="0" fontId="50" fillId="8" borderId="8" xfId="0" applyFont="1" applyFill="1" applyBorder="1" applyAlignment="1" applyProtection="1">
      <alignment horizontal="left"/>
      <protection locked="0"/>
    </xf>
    <xf numFmtId="0" fontId="50" fillId="8" borderId="9" xfId="0" applyFont="1" applyFill="1" applyBorder="1" applyAlignment="1" applyProtection="1">
      <alignment horizontal="left"/>
      <protection locked="0"/>
    </xf>
    <xf numFmtId="0" fontId="0" fillId="0" borderId="9" xfId="0" applyBorder="1"/>
    <xf numFmtId="0" fontId="0" fillId="0" borderId="10" xfId="0" applyBorder="1"/>
    <xf numFmtId="0" fontId="50" fillId="8" borderId="14" xfId="0" applyFont="1" applyFill="1" applyBorder="1" applyAlignment="1" applyProtection="1">
      <alignment horizontal="left"/>
      <protection locked="0"/>
    </xf>
    <xf numFmtId="0" fontId="50" fillId="8" borderId="1" xfId="0" applyFont="1" applyFill="1" applyBorder="1" applyAlignment="1" applyProtection="1">
      <alignment horizontal="left"/>
      <protection locked="0"/>
    </xf>
    <xf numFmtId="0" fontId="0" fillId="0" borderId="1" xfId="0" applyBorder="1"/>
    <xf numFmtId="0" fontId="0" fillId="0" borderId="15" xfId="0" applyBorder="1"/>
    <xf numFmtId="0" fontId="50" fillId="8" borderId="11" xfId="0" applyFont="1" applyFill="1" applyBorder="1" applyAlignment="1" applyProtection="1">
      <alignment horizontal="left"/>
      <protection locked="0"/>
    </xf>
    <xf numFmtId="0" fontId="50" fillId="8" borderId="12" xfId="0" applyFont="1" applyFill="1" applyBorder="1" applyAlignment="1" applyProtection="1">
      <alignment horizontal="left"/>
      <protection locked="0"/>
    </xf>
    <xf numFmtId="0" fontId="0" fillId="0" borderId="12" xfId="0" applyBorder="1"/>
    <xf numFmtId="0" fontId="0" fillId="0" borderId="13" xfId="0" applyBorder="1"/>
    <xf numFmtId="0" fontId="19" fillId="5" borderId="1" xfId="0" applyFont="1" applyFill="1" applyBorder="1" applyAlignment="1" applyProtection="1">
      <alignment horizontal="left" vertical="center"/>
      <protection locked="0"/>
    </xf>
    <xf numFmtId="0" fontId="20" fillId="0" borderId="1" xfId="0" applyFont="1" applyBorder="1" applyAlignment="1" applyProtection="1">
      <alignment horizontal="center"/>
      <protection locked="0"/>
    </xf>
    <xf numFmtId="0" fontId="17" fillId="2" borderId="0" xfId="0" applyFont="1" applyFill="1" applyAlignment="1" applyProtection="1">
      <alignment horizontal="left"/>
      <protection locked="0"/>
    </xf>
    <xf numFmtId="0" fontId="21" fillId="6" borderId="1" xfId="0" applyFont="1" applyFill="1" applyBorder="1" applyAlignment="1" applyProtection="1">
      <alignment horizontal="center" vertical="center" wrapText="1"/>
      <protection locked="0"/>
    </xf>
    <xf numFmtId="0" fontId="21" fillId="6" borderId="20" xfId="0" applyFont="1" applyFill="1" applyBorder="1" applyAlignment="1" applyProtection="1">
      <alignment horizontal="center" vertical="center" wrapText="1"/>
      <protection locked="0"/>
    </xf>
    <xf numFmtId="0" fontId="21" fillId="6" borderId="21" xfId="0" applyFont="1" applyFill="1" applyBorder="1" applyAlignment="1" applyProtection="1">
      <alignment horizontal="center" vertical="center" wrapText="1"/>
      <protection locked="0"/>
    </xf>
    <xf numFmtId="0" fontId="52" fillId="2" borderId="0" xfId="0" applyFont="1" applyFill="1" applyAlignment="1" applyProtection="1">
      <alignment horizontal="left" vertical="center" wrapText="1"/>
      <protection locked="0"/>
    </xf>
    <xf numFmtId="0" fontId="20" fillId="0" borderId="1" xfId="0" applyFont="1" applyBorder="1" applyAlignment="1" applyProtection="1">
      <alignment horizontal="center" wrapText="1"/>
      <protection locked="0"/>
    </xf>
    <xf numFmtId="0" fontId="19" fillId="5" borderId="2" xfId="0" applyFont="1" applyFill="1" applyBorder="1" applyAlignment="1" applyProtection="1">
      <alignment horizontal="left" vertical="center"/>
      <protection locked="0"/>
    </xf>
    <xf numFmtId="0" fontId="19" fillId="5" borderId="5" xfId="0" applyFont="1" applyFill="1" applyBorder="1" applyAlignment="1" applyProtection="1">
      <alignment horizontal="left" vertical="center"/>
      <protection locked="0"/>
    </xf>
    <xf numFmtId="0" fontId="19" fillId="5" borderId="6" xfId="0" applyFont="1" applyFill="1" applyBorder="1" applyAlignment="1" applyProtection="1">
      <alignment horizontal="left" vertical="center"/>
      <protection locked="0"/>
    </xf>
    <xf numFmtId="0" fontId="0" fillId="0" borderId="1" xfId="0" applyBorder="1" applyAlignment="1" applyProtection="1">
      <alignment horizontal="center"/>
      <protection locked="0"/>
    </xf>
    <xf numFmtId="0" fontId="21" fillId="8" borderId="2" xfId="0" applyFont="1" applyFill="1" applyBorder="1" applyAlignment="1" applyProtection="1">
      <alignment horizontal="left" vertical="center" wrapText="1"/>
      <protection locked="0"/>
    </xf>
    <xf numFmtId="0" fontId="21" fillId="8" borderId="6" xfId="0" applyFont="1" applyFill="1" applyBorder="1" applyAlignment="1" applyProtection="1">
      <alignment horizontal="left" vertical="center" wrapText="1"/>
      <protection locked="0"/>
    </xf>
    <xf numFmtId="4" fontId="51" fillId="2" borderId="1" xfId="0" applyNumberFormat="1" applyFont="1" applyFill="1" applyBorder="1" applyAlignment="1" applyProtection="1">
      <alignment horizontal="left" vertical="center" wrapText="1"/>
      <protection locked="0"/>
    </xf>
    <xf numFmtId="0" fontId="3" fillId="2" borderId="19" xfId="0" applyFont="1" applyFill="1" applyBorder="1" applyAlignment="1" applyProtection="1">
      <alignment horizontal="center"/>
      <protection locked="0"/>
    </xf>
    <xf numFmtId="0" fontId="1" fillId="2" borderId="0" xfId="0" applyFont="1" applyFill="1" applyAlignment="1" applyProtection="1">
      <alignment horizontal="left" vertical="center"/>
      <protection locked="0"/>
    </xf>
    <xf numFmtId="0" fontId="1" fillId="2" borderId="0" xfId="0" applyFont="1" applyFill="1" applyAlignment="1" applyProtection="1">
      <alignment horizontal="left" vertical="center" wrapText="1"/>
      <protection locked="0"/>
    </xf>
    <xf numFmtId="0" fontId="11" fillId="0" borderId="0" xfId="0" applyFont="1" applyAlignment="1" applyProtection="1">
      <alignment horizontal="left"/>
      <protection locked="0"/>
    </xf>
    <xf numFmtId="0" fontId="0" fillId="0" borderId="58" xfId="0" applyBorder="1"/>
    <xf numFmtId="0" fontId="0" fillId="0" borderId="0" xfId="0" applyBorder="1"/>
    <xf numFmtId="0" fontId="0" fillId="0" borderId="0" xfId="0"/>
    <xf numFmtId="0" fontId="17" fillId="0" borderId="0" xfId="0" applyFont="1" applyAlignment="1" applyProtection="1">
      <alignment horizontal="left"/>
      <protection locked="0"/>
    </xf>
    <xf numFmtId="0" fontId="52" fillId="0" borderId="0" xfId="0" applyFont="1" applyAlignment="1" applyProtection="1">
      <alignment horizontal="left" vertical="center" wrapText="1"/>
      <protection locked="0"/>
    </xf>
    <xf numFmtId="0" fontId="1" fillId="0" borderId="0" xfId="0" applyFont="1" applyAlignment="1" applyProtection="1">
      <alignment horizontal="left" vertical="center" wrapText="1"/>
      <protection locked="0"/>
    </xf>
    <xf numFmtId="0" fontId="3" fillId="0" borderId="19" xfId="0" applyFont="1" applyBorder="1" applyAlignment="1" applyProtection="1">
      <alignment horizontal="center"/>
      <protection locked="0"/>
    </xf>
    <xf numFmtId="0" fontId="1" fillId="0" borderId="0" xfId="0" applyFont="1" applyAlignment="1" applyProtection="1">
      <alignment horizontal="left" vertical="center"/>
      <protection locked="0"/>
    </xf>
    <xf numFmtId="0" fontId="54" fillId="16" borderId="2" xfId="0" applyFont="1" applyFill="1" applyBorder="1" applyAlignment="1" applyProtection="1">
      <alignment horizontal="fill" vertical="top" wrapText="1" readingOrder="1"/>
      <protection locked="0"/>
    </xf>
    <xf numFmtId="0" fontId="54" fillId="16" borderId="5" xfId="0" applyFont="1" applyFill="1" applyBorder="1" applyAlignment="1" applyProtection="1">
      <alignment horizontal="fill" vertical="top" wrapText="1" readingOrder="1"/>
      <protection locked="0"/>
    </xf>
    <xf numFmtId="0" fontId="54" fillId="16" borderId="6" xfId="0" applyFont="1" applyFill="1" applyBorder="1" applyAlignment="1" applyProtection="1">
      <alignment horizontal="fill" vertical="top" wrapText="1" readingOrder="1"/>
      <protection locked="0"/>
    </xf>
    <xf numFmtId="0" fontId="1" fillId="2" borderId="0" xfId="0" applyFont="1" applyFill="1" applyBorder="1" applyAlignment="1" applyProtection="1">
      <alignment horizontal="left" wrapText="1"/>
    </xf>
    <xf numFmtId="0" fontId="41" fillId="0" borderId="1" xfId="0" applyNumberFormat="1" applyFont="1" applyBorder="1" applyAlignment="1" applyProtection="1">
      <alignment horizontal="left" wrapText="1"/>
    </xf>
    <xf numFmtId="49" fontId="5" fillId="2" borderId="0" xfId="0" applyNumberFormat="1" applyFont="1" applyFill="1" applyBorder="1" applyAlignment="1" applyProtection="1">
      <alignment horizontal="justify" vertical="top" wrapText="1"/>
    </xf>
    <xf numFmtId="0" fontId="0" fillId="2" borderId="7" xfId="0" applyFill="1" applyBorder="1" applyAlignment="1" applyProtection="1">
      <alignment horizontal="center"/>
      <protection locked="0"/>
    </xf>
    <xf numFmtId="0" fontId="0" fillId="2" borderId="19" xfId="0" applyFill="1" applyBorder="1" applyAlignment="1" applyProtection="1">
      <alignment horizontal="center"/>
      <protection locked="0"/>
    </xf>
    <xf numFmtId="0" fontId="29" fillId="8" borderId="61" xfId="0" applyFont="1" applyFill="1" applyBorder="1" applyAlignment="1" applyProtection="1">
      <alignment horizontal="center" vertical="center"/>
    </xf>
    <xf numFmtId="0" fontId="29" fillId="8" borderId="0" xfId="0" applyFont="1" applyFill="1" applyBorder="1" applyAlignment="1" applyProtection="1">
      <alignment horizontal="center" vertical="center"/>
    </xf>
    <xf numFmtId="0" fontId="28" fillId="0" borderId="0" xfId="0" applyFont="1" applyFill="1" applyBorder="1" applyAlignment="1" applyProtection="1">
      <alignment horizontal="left" vertical="center" wrapText="1"/>
    </xf>
    <xf numFmtId="0" fontId="2" fillId="2" borderId="9" xfId="0" applyFont="1" applyFill="1" applyBorder="1" applyAlignment="1" applyProtection="1">
      <alignment horizontal="center" vertical="center" wrapText="1"/>
      <protection hidden="1"/>
    </xf>
    <xf numFmtId="0" fontId="2" fillId="2" borderId="10" xfId="0" applyFont="1" applyFill="1" applyBorder="1" applyAlignment="1" applyProtection="1">
      <alignment horizontal="center" vertical="center" wrapText="1"/>
      <protection hidden="1"/>
    </xf>
    <xf numFmtId="0" fontId="2" fillId="2" borderId="1" xfId="0" applyFont="1" applyFill="1" applyBorder="1" applyAlignment="1" applyProtection="1">
      <alignment horizontal="center" vertical="center" wrapText="1"/>
      <protection hidden="1"/>
    </xf>
    <xf numFmtId="0" fontId="2" fillId="2" borderId="15" xfId="0" applyFont="1" applyFill="1" applyBorder="1" applyAlignment="1" applyProtection="1">
      <alignment horizontal="center" vertical="center" wrapText="1"/>
      <protection hidden="1"/>
    </xf>
    <xf numFmtId="0" fontId="6" fillId="18" borderId="55" xfId="0" applyFont="1" applyFill="1" applyBorder="1" applyAlignment="1" applyProtection="1">
      <alignment horizontal="left" wrapText="1"/>
      <protection locked="0"/>
    </xf>
    <xf numFmtId="0" fontId="6" fillId="18" borderId="53" xfId="0" applyFont="1" applyFill="1" applyBorder="1" applyAlignment="1" applyProtection="1">
      <alignment horizontal="left" wrapText="1"/>
      <protection locked="0"/>
    </xf>
    <xf numFmtId="0" fontId="6" fillId="18" borderId="54" xfId="0" applyFont="1" applyFill="1" applyBorder="1" applyAlignment="1" applyProtection="1">
      <alignment horizontal="left" wrapText="1"/>
      <protection locked="0"/>
    </xf>
    <xf numFmtId="0" fontId="24" fillId="2" borderId="0" xfId="0" applyFont="1" applyFill="1" applyAlignment="1">
      <alignment horizontal="right"/>
    </xf>
    <xf numFmtId="0" fontId="2" fillId="0" borderId="1" xfId="0" applyFont="1" applyFill="1" applyBorder="1" applyAlignment="1">
      <alignment horizontal="left"/>
    </xf>
    <xf numFmtId="0" fontId="2" fillId="0" borderId="2" xfId="0" applyFont="1" applyFill="1" applyBorder="1" applyAlignment="1">
      <alignment horizontal="left"/>
    </xf>
    <xf numFmtId="0" fontId="30" fillId="13" borderId="3" xfId="0" applyFont="1" applyFill="1" applyBorder="1" applyAlignment="1">
      <alignment horizontal="left" vertical="center" wrapText="1"/>
    </xf>
    <xf numFmtId="0" fontId="40" fillId="0" borderId="4" xfId="0" applyFont="1" applyBorder="1" applyAlignment="1">
      <alignment horizontal="left" vertical="center" wrapText="1"/>
    </xf>
    <xf numFmtId="0" fontId="40" fillId="0" borderId="16" xfId="0" applyFont="1" applyBorder="1" applyAlignment="1">
      <alignment horizontal="left" vertical="center" wrapText="1"/>
    </xf>
    <xf numFmtId="0" fontId="5" fillId="2" borderId="20" xfId="0" applyNumberFormat="1" applyFont="1" applyFill="1" applyBorder="1" applyAlignment="1">
      <alignment horizontal="justify" vertical="center" wrapText="1"/>
    </xf>
    <xf numFmtId="0" fontId="54" fillId="16" borderId="1" xfId="0" applyFont="1" applyFill="1" applyBorder="1" applyAlignment="1">
      <alignment horizontal="left" vertical="center" wrapText="1"/>
    </xf>
    <xf numFmtId="0" fontId="30" fillId="18" borderId="71" xfId="0" applyFont="1" applyFill="1" applyBorder="1" applyAlignment="1">
      <alignment horizontal="left" vertical="center" wrapText="1"/>
    </xf>
    <xf numFmtId="0" fontId="30" fillId="18" borderId="72" xfId="0" applyFont="1" applyFill="1" applyBorder="1" applyAlignment="1">
      <alignment horizontal="left" vertical="center" wrapText="1"/>
    </xf>
    <xf numFmtId="0" fontId="3" fillId="2" borderId="2" xfId="0" applyNumberFormat="1" applyFont="1" applyFill="1" applyBorder="1" applyAlignment="1">
      <alignment horizontal="left" vertical="center" wrapText="1"/>
    </xf>
    <xf numFmtId="0" fontId="3" fillId="2" borderId="5" xfId="0" applyNumberFormat="1" applyFont="1" applyFill="1" applyBorder="1" applyAlignment="1">
      <alignment horizontal="left" vertical="center" wrapText="1"/>
    </xf>
    <xf numFmtId="0" fontId="3" fillId="2" borderId="6" xfId="0" applyNumberFormat="1" applyFont="1" applyFill="1" applyBorder="1" applyAlignment="1">
      <alignment horizontal="left" vertical="center" wrapText="1"/>
    </xf>
    <xf numFmtId="0" fontId="54" fillId="16" borderId="2" xfId="0" applyFont="1" applyFill="1" applyBorder="1" applyAlignment="1" applyProtection="1">
      <alignment horizontal="left" vertical="top" wrapText="1" readingOrder="1"/>
      <protection locked="0"/>
    </xf>
    <xf numFmtId="0" fontId="54" fillId="16" borderId="5" xfId="0" applyFont="1" applyFill="1" applyBorder="1" applyAlignment="1" applyProtection="1">
      <alignment horizontal="left" vertical="top" wrapText="1" readingOrder="1"/>
      <protection locked="0"/>
    </xf>
    <xf numFmtId="0" fontId="54" fillId="16" borderId="6" xfId="0" applyFont="1" applyFill="1" applyBorder="1" applyAlignment="1" applyProtection="1">
      <alignment horizontal="left" vertical="top" wrapText="1" readingOrder="1"/>
      <protection locked="0"/>
    </xf>
    <xf numFmtId="0" fontId="0" fillId="2" borderId="19" xfId="0" applyFill="1" applyBorder="1" applyAlignment="1">
      <alignment horizontal="center"/>
    </xf>
    <xf numFmtId="0" fontId="5" fillId="2" borderId="0" xfId="0" applyNumberFormat="1" applyFont="1" applyFill="1" applyBorder="1" applyAlignment="1">
      <alignment horizontal="left" wrapText="1"/>
    </xf>
    <xf numFmtId="0" fontId="5" fillId="2" borderId="0" xfId="0" applyNumberFormat="1" applyFont="1" applyFill="1" applyBorder="1" applyAlignment="1">
      <alignment horizontal="justify" wrapText="1"/>
    </xf>
    <xf numFmtId="0" fontId="1" fillId="2" borderId="0" xfId="0" applyFont="1" applyFill="1" applyAlignment="1">
      <alignment horizontal="left" wrapText="1"/>
    </xf>
    <xf numFmtId="0" fontId="3" fillId="2" borderId="0" xfId="0" applyFont="1" applyFill="1" applyAlignment="1">
      <alignment horizontal="left" wrapText="1"/>
    </xf>
    <xf numFmtId="0" fontId="3" fillId="2" borderId="1" xfId="0" applyNumberFormat="1" applyFont="1" applyFill="1" applyBorder="1" applyAlignment="1">
      <alignment horizontal="left" vertical="center" wrapText="1"/>
    </xf>
    <xf numFmtId="0" fontId="46" fillId="12" borderId="3" xfId="0" applyFont="1" applyFill="1" applyBorder="1" applyAlignment="1">
      <alignment horizontal="left" vertical="center"/>
    </xf>
    <xf numFmtId="0" fontId="46" fillId="12" borderId="4" xfId="0" applyFont="1" applyFill="1" applyBorder="1" applyAlignment="1">
      <alignment horizontal="left" vertical="center"/>
    </xf>
    <xf numFmtId="0" fontId="46" fillId="12" borderId="16" xfId="0" applyFont="1" applyFill="1" applyBorder="1" applyAlignment="1">
      <alignment horizontal="left" vertical="center"/>
    </xf>
    <xf numFmtId="0" fontId="54" fillId="16" borderId="21" xfId="0" applyFont="1" applyFill="1" applyBorder="1" applyAlignment="1">
      <alignment horizontal="left" vertical="center" wrapText="1"/>
    </xf>
    <xf numFmtId="0" fontId="5" fillId="0" borderId="1" xfId="0" applyFont="1" applyBorder="1" applyAlignment="1" applyProtection="1">
      <alignment horizontal="justify" vertical="top"/>
      <protection locked="0"/>
    </xf>
    <xf numFmtId="0" fontId="29" fillId="8" borderId="0" xfId="0" applyFont="1" applyFill="1" applyAlignment="1" applyProtection="1">
      <alignment horizontal="center" vertical="center"/>
      <protection locked="0"/>
    </xf>
    <xf numFmtId="0" fontId="26" fillId="8" borderId="8" xfId="0" applyFont="1" applyFill="1" applyBorder="1" applyAlignment="1" applyProtection="1">
      <alignment horizontal="left"/>
      <protection locked="0"/>
    </xf>
    <xf numFmtId="0" fontId="26" fillId="8" borderId="9" xfId="0" applyFont="1" applyFill="1" applyBorder="1" applyAlignment="1" applyProtection="1">
      <alignment horizontal="left"/>
      <protection locked="0"/>
    </xf>
    <xf numFmtId="0" fontId="0" fillId="0" borderId="33" xfId="0" applyFill="1" applyBorder="1" applyAlignment="1" applyProtection="1">
      <alignment horizontal="center" vertical="center"/>
      <protection hidden="1"/>
    </xf>
    <xf numFmtId="0" fontId="0" fillId="0" borderId="34" xfId="0" applyFill="1" applyBorder="1" applyAlignment="1" applyProtection="1">
      <alignment horizontal="center" vertical="center"/>
      <protection hidden="1"/>
    </xf>
    <xf numFmtId="0" fontId="0" fillId="0" borderId="45" xfId="0" applyFill="1" applyBorder="1" applyAlignment="1" applyProtection="1">
      <alignment horizontal="center" vertical="center"/>
      <protection hidden="1"/>
    </xf>
    <xf numFmtId="0" fontId="26" fillId="8" borderId="11" xfId="0" applyFont="1" applyFill="1" applyBorder="1" applyAlignment="1" applyProtection="1">
      <alignment horizontal="left"/>
      <protection locked="0"/>
    </xf>
    <xf numFmtId="0" fontId="26" fillId="8" borderId="12" xfId="0" applyFont="1" applyFill="1" applyBorder="1" applyAlignment="1" applyProtection="1">
      <alignment horizontal="left"/>
      <protection locked="0"/>
    </xf>
    <xf numFmtId="0" fontId="0" fillId="0" borderId="46" xfId="0" applyFill="1" applyBorder="1" applyAlignment="1" applyProtection="1">
      <alignment horizontal="center" vertical="center"/>
      <protection hidden="1"/>
    </xf>
    <xf numFmtId="0" fontId="0" fillId="0" borderId="47" xfId="0" applyFill="1" applyBorder="1" applyAlignment="1" applyProtection="1">
      <alignment horizontal="center" vertical="center"/>
      <protection hidden="1"/>
    </xf>
    <xf numFmtId="0" fontId="0" fillId="0" borderId="48" xfId="0" applyFill="1" applyBorder="1" applyAlignment="1" applyProtection="1">
      <alignment horizontal="center" vertical="center"/>
      <protection hidden="1"/>
    </xf>
    <xf numFmtId="0" fontId="3" fillId="5" borderId="1" xfId="0" applyFont="1" applyFill="1" applyBorder="1" applyAlignment="1" applyProtection="1">
      <alignment horizontal="left"/>
      <protection locked="0"/>
    </xf>
    <xf numFmtId="0" fontId="27" fillId="8" borderId="24" xfId="0" applyFont="1" applyFill="1" applyBorder="1" applyAlignment="1" applyProtection="1">
      <alignment horizontal="left" vertical="center"/>
      <protection locked="0"/>
    </xf>
    <xf numFmtId="0" fontId="27" fillId="8" borderId="7" xfId="0" applyFont="1" applyFill="1" applyBorder="1" applyAlignment="1" applyProtection="1">
      <alignment horizontal="left" vertical="center"/>
      <protection locked="0"/>
    </xf>
    <xf numFmtId="0" fontId="27" fillId="8" borderId="26" xfId="0" applyFont="1" applyFill="1" applyBorder="1" applyAlignment="1" applyProtection="1">
      <alignment horizontal="left" vertical="center"/>
      <protection locked="0"/>
    </xf>
    <xf numFmtId="0" fontId="23" fillId="2" borderId="5" xfId="0" applyFont="1" applyFill="1" applyBorder="1" applyAlignment="1" applyProtection="1">
      <alignment horizontal="center" vertical="center" wrapText="1"/>
      <protection locked="0"/>
    </xf>
    <xf numFmtId="0" fontId="23" fillId="2" borderId="6" xfId="0" applyFont="1" applyFill="1" applyBorder="1" applyAlignment="1" applyProtection="1">
      <alignment horizontal="center" vertical="center" wrapText="1"/>
      <protection locked="0"/>
    </xf>
    <xf numFmtId="0" fontId="0" fillId="0" borderId="0" xfId="0" applyBorder="1" applyAlignment="1" applyProtection="1">
      <alignment horizontal="center"/>
      <protection locked="0"/>
    </xf>
    <xf numFmtId="0" fontId="3" fillId="0" borderId="1" xfId="0" applyFont="1" applyBorder="1" applyAlignment="1" applyProtection="1">
      <alignment horizontal="justify" vertical="top" wrapText="1"/>
      <protection locked="0"/>
    </xf>
    <xf numFmtId="0" fontId="27" fillId="8" borderId="2" xfId="0" applyFont="1" applyFill="1" applyBorder="1" applyAlignment="1" applyProtection="1">
      <alignment horizontal="left" vertical="center"/>
      <protection locked="0"/>
    </xf>
    <xf numFmtId="0" fontId="27" fillId="8" borderId="5" xfId="0" applyFont="1" applyFill="1" applyBorder="1" applyAlignment="1" applyProtection="1">
      <alignment horizontal="left" vertical="center"/>
      <protection locked="0"/>
    </xf>
    <xf numFmtId="0" fontId="27" fillId="8" borderId="6" xfId="0" applyFont="1" applyFill="1" applyBorder="1" applyAlignment="1" applyProtection="1">
      <alignment horizontal="left" vertical="center"/>
      <protection locked="0"/>
    </xf>
    <xf numFmtId="0" fontId="3" fillId="9" borderId="2" xfId="0" applyFont="1" applyFill="1" applyBorder="1" applyAlignment="1" applyProtection="1">
      <alignment horizontal="center"/>
      <protection locked="0"/>
    </xf>
    <xf numFmtId="0" fontId="3" fillId="9" borderId="5" xfId="0" applyFont="1" applyFill="1" applyBorder="1" applyAlignment="1" applyProtection="1">
      <alignment horizontal="center"/>
      <protection locked="0"/>
    </xf>
    <xf numFmtId="0" fontId="3" fillId="9" borderId="6" xfId="0" applyFont="1" applyFill="1" applyBorder="1" applyAlignment="1" applyProtection="1">
      <alignment horizontal="center"/>
      <protection locked="0"/>
    </xf>
    <xf numFmtId="0" fontId="3" fillId="0" borderId="1" xfId="0" applyFont="1" applyFill="1" applyBorder="1" applyAlignment="1" applyProtection="1">
      <alignment horizontal="justify" vertical="top" wrapText="1"/>
      <protection locked="0"/>
    </xf>
    <xf numFmtId="0" fontId="11" fillId="0" borderId="19" xfId="0" applyFont="1" applyBorder="1" applyAlignment="1" applyProtection="1">
      <alignment horizontal="center"/>
      <protection locked="0"/>
    </xf>
    <xf numFmtId="0" fontId="13" fillId="8" borderId="1" xfId="0" applyFont="1" applyFill="1" applyBorder="1" applyAlignment="1" applyProtection="1">
      <alignment horizontal="left"/>
      <protection locked="0"/>
    </xf>
    <xf numFmtId="0" fontId="0" fillId="0" borderId="1" xfId="0" applyFont="1" applyBorder="1" applyAlignment="1" applyProtection="1">
      <alignment horizontal="center"/>
      <protection locked="0"/>
    </xf>
    <xf numFmtId="0" fontId="27" fillId="6" borderId="1" xfId="0" applyFont="1" applyFill="1" applyBorder="1" applyAlignment="1" applyProtection="1">
      <alignment horizontal="center" vertical="center" wrapText="1"/>
      <protection locked="0"/>
    </xf>
    <xf numFmtId="0" fontId="27" fillId="6" borderId="20" xfId="0" applyFont="1" applyFill="1" applyBorder="1" applyAlignment="1" applyProtection="1">
      <alignment horizontal="center" vertical="center" wrapText="1"/>
      <protection locked="0"/>
    </xf>
    <xf numFmtId="0" fontId="27" fillId="6" borderId="21" xfId="0" applyFont="1" applyFill="1" applyBorder="1" applyAlignment="1" applyProtection="1">
      <alignment horizontal="center" vertical="center" wrapText="1"/>
      <protection locked="0"/>
    </xf>
    <xf numFmtId="0" fontId="3" fillId="0" borderId="0" xfId="0" applyFont="1" applyBorder="1" applyAlignment="1" applyProtection="1">
      <alignment horizontal="center"/>
      <protection locked="0"/>
    </xf>
    <xf numFmtId="0" fontId="3" fillId="5" borderId="1" xfId="0" applyFont="1" applyFill="1" applyBorder="1" applyAlignment="1" applyProtection="1">
      <alignment horizontal="left" vertical="center"/>
      <protection locked="0"/>
    </xf>
    <xf numFmtId="0" fontId="0" fillId="0" borderId="1" xfId="0" applyFont="1" applyBorder="1" applyAlignment="1">
      <alignment vertical="center"/>
    </xf>
    <xf numFmtId="0" fontId="3" fillId="5" borderId="2" xfId="0" applyFont="1" applyFill="1" applyBorder="1" applyAlignment="1" applyProtection="1">
      <alignment horizontal="left" vertical="center"/>
      <protection locked="0"/>
    </xf>
    <xf numFmtId="0" fontId="3" fillId="5" borderId="5" xfId="0" applyFont="1" applyFill="1" applyBorder="1" applyAlignment="1" applyProtection="1">
      <alignment horizontal="left" vertical="center"/>
      <protection locked="0"/>
    </xf>
    <xf numFmtId="0" fontId="0" fillId="0" borderId="5" xfId="0" applyFont="1" applyBorder="1" applyAlignment="1"/>
    <xf numFmtId="0" fontId="0" fillId="0" borderId="6" xfId="0" applyFont="1" applyBorder="1" applyAlignment="1"/>
    <xf numFmtId="0" fontId="0" fillId="0" borderId="2" xfId="0" applyFont="1" applyBorder="1" applyAlignment="1" applyProtection="1">
      <alignment horizontal="center"/>
      <protection locked="0"/>
    </xf>
    <xf numFmtId="0" fontId="0" fillId="0" borderId="5" xfId="0" applyFont="1" applyBorder="1" applyAlignment="1">
      <alignment horizontal="center"/>
    </xf>
    <xf numFmtId="0" fontId="0" fillId="0" borderId="6" xfId="0" applyFont="1" applyBorder="1" applyAlignment="1">
      <alignment horizontal="center"/>
    </xf>
    <xf numFmtId="49" fontId="3" fillId="0" borderId="2" xfId="0" applyNumberFormat="1" applyFont="1" applyBorder="1" applyAlignment="1" applyProtection="1">
      <alignment horizontal="left" wrapText="1"/>
    </xf>
    <xf numFmtId="49" fontId="3" fillId="0" borderId="5" xfId="0" applyNumberFormat="1" applyFont="1" applyBorder="1" applyAlignment="1" applyProtection="1">
      <alignment horizontal="left" wrapText="1"/>
    </xf>
    <xf numFmtId="49" fontId="3" fillId="0" borderId="6" xfId="0" applyNumberFormat="1" applyFont="1" applyBorder="1" applyAlignment="1" applyProtection="1">
      <alignment horizontal="left" wrapText="1"/>
    </xf>
    <xf numFmtId="49" fontId="3" fillId="0" borderId="2" xfId="0" applyNumberFormat="1" applyFont="1" applyFill="1" applyBorder="1" applyAlignment="1" applyProtection="1">
      <alignment horizontal="left" wrapText="1"/>
    </xf>
    <xf numFmtId="49" fontId="3" fillId="0" borderId="5" xfId="0" applyNumberFormat="1" applyFont="1" applyFill="1" applyBorder="1" applyAlignment="1" applyProtection="1">
      <alignment horizontal="left" wrapText="1"/>
    </xf>
    <xf numFmtId="49" fontId="3" fillId="0" borderId="6" xfId="0" applyNumberFormat="1" applyFont="1" applyFill="1" applyBorder="1" applyAlignment="1" applyProtection="1">
      <alignment horizontal="left" wrapText="1"/>
    </xf>
    <xf numFmtId="0" fontId="12" fillId="7" borderId="24" xfId="0" applyFont="1" applyFill="1" applyBorder="1" applyAlignment="1" applyProtection="1">
      <alignment horizontal="center" vertical="center" wrapText="1"/>
    </xf>
    <xf numFmtId="0" fontId="12" fillId="7" borderId="26" xfId="0" applyFont="1" applyFill="1" applyBorder="1" applyAlignment="1" applyProtection="1">
      <alignment horizontal="center" vertical="center" wrapText="1"/>
    </xf>
    <xf numFmtId="0" fontId="12" fillId="7" borderId="7" xfId="0" applyFont="1" applyFill="1" applyBorder="1" applyAlignment="1" applyProtection="1">
      <alignment horizontal="center" vertical="center" wrapText="1"/>
    </xf>
    <xf numFmtId="49" fontId="10" fillId="9" borderId="2" xfId="0" applyNumberFormat="1" applyFont="1" applyFill="1" applyBorder="1" applyAlignment="1" applyProtection="1">
      <alignment horizontal="left" vertical="center" wrapText="1"/>
      <protection locked="0"/>
    </xf>
    <xf numFmtId="49" fontId="10" fillId="9" borderId="6" xfId="0" applyNumberFormat="1" applyFont="1" applyFill="1" applyBorder="1" applyAlignment="1" applyProtection="1">
      <alignment horizontal="left" vertical="center" wrapText="1"/>
      <protection locked="0"/>
    </xf>
    <xf numFmtId="0" fontId="5" fillId="9" borderId="2" xfId="0" applyFont="1" applyFill="1" applyBorder="1" applyAlignment="1" applyProtection="1">
      <alignment horizontal="left" vertical="center" wrapText="1"/>
      <protection locked="0"/>
    </xf>
    <xf numFmtId="0" fontId="5" fillId="9" borderId="5" xfId="0" applyFont="1" applyFill="1" applyBorder="1" applyAlignment="1" applyProtection="1">
      <alignment horizontal="left" vertical="center" wrapText="1"/>
      <protection locked="0"/>
    </xf>
    <xf numFmtId="0" fontId="5" fillId="9" borderId="6" xfId="0" applyFont="1" applyFill="1" applyBorder="1" applyAlignment="1" applyProtection="1">
      <alignment horizontal="left" vertical="center" wrapText="1"/>
      <protection locked="0"/>
    </xf>
    <xf numFmtId="49" fontId="10" fillId="0" borderId="2" xfId="0" applyNumberFormat="1" applyFont="1" applyFill="1" applyBorder="1" applyAlignment="1" applyProtection="1">
      <alignment horizontal="left" vertical="center" wrapText="1"/>
      <protection locked="0"/>
    </xf>
    <xf numFmtId="49" fontId="10" fillId="0" borderId="6" xfId="0" applyNumberFormat="1" applyFont="1" applyFill="1" applyBorder="1" applyAlignment="1" applyProtection="1">
      <alignment horizontal="left" vertical="center" wrapText="1"/>
      <protection locked="0"/>
    </xf>
    <xf numFmtId="0" fontId="5" fillId="2" borderId="2" xfId="0" applyFont="1" applyFill="1" applyBorder="1" applyAlignment="1" applyProtection="1">
      <alignment horizontal="left" vertical="center" wrapText="1"/>
      <protection locked="0"/>
    </xf>
    <xf numFmtId="0" fontId="5" fillId="2" borderId="5" xfId="0" applyFont="1" applyFill="1" applyBorder="1" applyAlignment="1" applyProtection="1">
      <alignment horizontal="left" vertical="center" wrapText="1"/>
      <protection locked="0"/>
    </xf>
    <xf numFmtId="0" fontId="5" fillId="2" borderId="6" xfId="0" applyFont="1" applyFill="1" applyBorder="1" applyAlignment="1" applyProtection="1">
      <alignment horizontal="left" vertical="center" wrapText="1"/>
      <protection locked="0"/>
    </xf>
    <xf numFmtId="0" fontId="6" fillId="11" borderId="20" xfId="0" applyFont="1" applyFill="1" applyBorder="1" applyAlignment="1" applyProtection="1">
      <alignment horizontal="left" wrapText="1"/>
      <protection locked="0"/>
    </xf>
    <xf numFmtId="0" fontId="6" fillId="12" borderId="25" xfId="0" applyFont="1" applyFill="1" applyBorder="1" applyAlignment="1" applyProtection="1">
      <alignment horizontal="left" wrapText="1"/>
      <protection locked="0"/>
    </xf>
    <xf numFmtId="0" fontId="6" fillId="12" borderId="27" xfId="0" applyFont="1" applyFill="1" applyBorder="1" applyAlignment="1" applyProtection="1">
      <alignment horizontal="left" wrapText="1"/>
      <protection locked="0"/>
    </xf>
    <xf numFmtId="0" fontId="6" fillId="12" borderId="31" xfId="0" applyFont="1" applyFill="1" applyBorder="1" applyAlignment="1" applyProtection="1">
      <alignment horizontal="left" wrapText="1"/>
      <protection locked="0"/>
    </xf>
    <xf numFmtId="0" fontId="1" fillId="12" borderId="40" xfId="0" applyFont="1" applyFill="1" applyBorder="1" applyAlignment="1">
      <alignment horizontal="left" vertical="center"/>
    </xf>
    <xf numFmtId="0" fontId="1" fillId="12" borderId="41" xfId="0" applyFont="1" applyFill="1" applyBorder="1" applyAlignment="1">
      <alignment horizontal="left" vertical="center"/>
    </xf>
    <xf numFmtId="0" fontId="1" fillId="12" borderId="42" xfId="0" applyFont="1" applyFill="1" applyBorder="1" applyAlignment="1">
      <alignment horizontal="left" vertical="center"/>
    </xf>
    <xf numFmtId="9" fontId="3" fillId="0" borderId="39" xfId="0" applyNumberFormat="1" applyFont="1" applyBorder="1" applyAlignment="1" applyProtection="1">
      <alignment horizontal="center"/>
    </xf>
    <xf numFmtId="9" fontId="3" fillId="0" borderId="36" xfId="0" applyNumberFormat="1" applyFont="1" applyBorder="1" applyAlignment="1" applyProtection="1">
      <alignment horizontal="center"/>
    </xf>
    <xf numFmtId="0" fontId="5" fillId="10" borderId="37" xfId="0" applyFont="1" applyFill="1" applyBorder="1" applyAlignment="1">
      <alignment horizontal="left" vertical="center"/>
    </xf>
    <xf numFmtId="0" fontId="5" fillId="10" borderId="38" xfId="0" applyFont="1" applyFill="1" applyBorder="1" applyAlignment="1">
      <alignment horizontal="left" vertical="center"/>
    </xf>
    <xf numFmtId="49" fontId="5" fillId="0" borderId="2" xfId="0" applyNumberFormat="1" applyFont="1" applyFill="1" applyBorder="1" applyAlignment="1" applyProtection="1">
      <alignment horizontal="justify" vertical="top" wrapText="1"/>
    </xf>
    <xf numFmtId="49" fontId="5" fillId="0" borderId="5" xfId="0" applyNumberFormat="1" applyFont="1" applyFill="1" applyBorder="1" applyAlignment="1" applyProtection="1">
      <alignment horizontal="justify" vertical="top" wrapText="1"/>
    </xf>
    <xf numFmtId="49" fontId="5" fillId="0" borderId="6" xfId="0" applyNumberFormat="1" applyFont="1" applyFill="1" applyBorder="1" applyAlignment="1" applyProtection="1">
      <alignment horizontal="justify" vertical="top" wrapText="1"/>
    </xf>
    <xf numFmtId="0" fontId="0" fillId="0" borderId="8" xfId="0" applyFill="1" applyBorder="1" applyAlignment="1" applyProtection="1">
      <alignment horizontal="left" vertical="center"/>
      <protection hidden="1"/>
    </xf>
    <xf numFmtId="0" fontId="0" fillId="0" borderId="9" xfId="0" applyFill="1" applyBorder="1" applyAlignment="1" applyProtection="1">
      <alignment horizontal="left" vertical="center"/>
      <protection hidden="1"/>
    </xf>
    <xf numFmtId="0" fontId="0" fillId="0" borderId="10" xfId="0" applyFill="1" applyBorder="1" applyAlignment="1" applyProtection="1">
      <alignment horizontal="left" vertical="center"/>
      <protection hidden="1"/>
    </xf>
    <xf numFmtId="0" fontId="0" fillId="0" borderId="14" xfId="0" applyFill="1" applyBorder="1" applyAlignment="1" applyProtection="1">
      <alignment horizontal="left" vertical="center"/>
      <protection hidden="1"/>
    </xf>
    <xf numFmtId="0" fontId="0" fillId="0" borderId="1" xfId="0" applyFill="1" applyBorder="1" applyAlignment="1" applyProtection="1">
      <alignment horizontal="left" vertical="center"/>
      <protection hidden="1"/>
    </xf>
    <xf numFmtId="0" fontId="0" fillId="0" borderId="15" xfId="0" applyFill="1" applyBorder="1" applyAlignment="1" applyProtection="1">
      <alignment horizontal="left" vertical="center"/>
      <protection hidden="1"/>
    </xf>
    <xf numFmtId="0" fontId="6" fillId="9" borderId="25" xfId="0" applyFont="1" applyFill="1" applyBorder="1" applyAlignment="1" applyProtection="1">
      <alignment horizontal="left" vertical="center" wrapText="1"/>
      <protection locked="0"/>
    </xf>
    <xf numFmtId="0" fontId="6" fillId="9" borderId="27" xfId="0" applyFont="1" applyFill="1" applyBorder="1" applyAlignment="1" applyProtection="1">
      <alignment horizontal="left" vertical="center" wrapText="1"/>
      <protection locked="0"/>
    </xf>
    <xf numFmtId="0" fontId="6" fillId="9" borderId="51" xfId="0" applyFont="1" applyFill="1" applyBorder="1" applyAlignment="1" applyProtection="1">
      <alignment horizontal="left" vertical="center" wrapText="1"/>
      <protection locked="0"/>
    </xf>
    <xf numFmtId="49" fontId="3" fillId="0" borderId="1" xfId="0" applyNumberFormat="1" applyFont="1" applyFill="1" applyBorder="1" applyAlignment="1" applyProtection="1">
      <alignment horizontal="left" wrapText="1"/>
    </xf>
    <xf numFmtId="0" fontId="1" fillId="0" borderId="0" xfId="0" applyFont="1" applyAlignment="1" applyProtection="1">
      <alignment horizontal="left" wrapText="1"/>
    </xf>
    <xf numFmtId="0" fontId="3" fillId="0" borderId="0" xfId="0" applyFont="1" applyAlignment="1" applyProtection="1">
      <alignment horizontal="left" wrapText="1"/>
    </xf>
    <xf numFmtId="49" fontId="3" fillId="0" borderId="2" xfId="0" applyNumberFormat="1" applyFont="1" applyFill="1" applyBorder="1" applyAlignment="1" applyProtection="1">
      <alignment horizontal="left" vertical="top" wrapText="1"/>
    </xf>
    <xf numFmtId="49" fontId="3" fillId="0" borderId="5" xfId="0" applyNumberFormat="1" applyFont="1" applyFill="1" applyBorder="1" applyAlignment="1" applyProtection="1">
      <alignment horizontal="left" vertical="top" wrapText="1"/>
    </xf>
    <xf numFmtId="49" fontId="3" fillId="0" borderId="6" xfId="0" applyNumberFormat="1" applyFont="1" applyFill="1" applyBorder="1" applyAlignment="1" applyProtection="1">
      <alignment horizontal="left" vertical="top" wrapText="1"/>
    </xf>
    <xf numFmtId="0" fontId="0" fillId="0" borderId="11" xfId="0" applyFill="1" applyBorder="1" applyAlignment="1" applyProtection="1">
      <alignment horizontal="left" vertical="center"/>
      <protection hidden="1"/>
    </xf>
    <xf numFmtId="0" fontId="0" fillId="0" borderId="12" xfId="0" applyFill="1" applyBorder="1" applyAlignment="1" applyProtection="1">
      <alignment horizontal="left" vertical="center"/>
      <protection hidden="1"/>
    </xf>
    <xf numFmtId="0" fontId="0" fillId="0" borderId="13" xfId="0" applyFill="1" applyBorder="1" applyAlignment="1" applyProtection="1">
      <alignment horizontal="left" vertical="center"/>
      <protection hidden="1"/>
    </xf>
    <xf numFmtId="0" fontId="12" fillId="7" borderId="33" xfId="0" applyFont="1" applyFill="1" applyBorder="1" applyAlignment="1" applyProtection="1">
      <alignment horizontal="center" vertical="center" wrapText="1"/>
    </xf>
    <xf numFmtId="0" fontId="12" fillId="7" borderId="17" xfId="0" applyFont="1" applyFill="1" applyBorder="1" applyAlignment="1" applyProtection="1">
      <alignment horizontal="center" vertical="center" wrapText="1"/>
    </xf>
    <xf numFmtId="0" fontId="12" fillId="7" borderId="34" xfId="0" applyFont="1" applyFill="1" applyBorder="1" applyAlignment="1" applyProtection="1">
      <alignment horizontal="center" vertical="center" wrapText="1"/>
    </xf>
    <xf numFmtId="0" fontId="31" fillId="10" borderId="3" xfId="0" applyFont="1" applyFill="1" applyBorder="1" applyAlignment="1" applyProtection="1">
      <alignment horizontal="left" vertical="center" wrapText="1"/>
    </xf>
    <xf numFmtId="0" fontId="28" fillId="10" borderId="4" xfId="0" applyFont="1" applyFill="1" applyBorder="1" applyAlignment="1" applyProtection="1">
      <alignment horizontal="left" vertical="center" wrapText="1"/>
    </xf>
    <xf numFmtId="0" fontId="28" fillId="10" borderId="16" xfId="0" applyFont="1" applyFill="1" applyBorder="1" applyAlignment="1" applyProtection="1">
      <alignment horizontal="left" vertical="center" wrapText="1"/>
    </xf>
    <xf numFmtId="0" fontId="6" fillId="11" borderId="1" xfId="0" applyFont="1" applyFill="1" applyBorder="1" applyAlignment="1" applyProtection="1">
      <alignment horizontal="left" vertical="center" wrapText="1"/>
      <protection locked="0"/>
    </xf>
    <xf numFmtId="0" fontId="31" fillId="10" borderId="3" xfId="0" applyFont="1" applyFill="1" applyBorder="1" applyAlignment="1" applyProtection="1">
      <alignment horizontal="left" vertical="center"/>
    </xf>
    <xf numFmtId="0" fontId="28" fillId="10" borderId="4" xfId="0" applyFont="1" applyFill="1" applyBorder="1" applyAlignment="1" applyProtection="1">
      <alignment horizontal="left" vertical="center"/>
    </xf>
    <xf numFmtId="0" fontId="28" fillId="10" borderId="16" xfId="0" applyFont="1" applyFill="1" applyBorder="1" applyAlignment="1" applyProtection="1">
      <alignment horizontal="left" vertical="center"/>
    </xf>
    <xf numFmtId="0" fontId="6" fillId="3" borderId="25" xfId="0" applyFont="1" applyFill="1" applyBorder="1" applyAlignment="1" applyProtection="1">
      <alignment horizontal="left" vertical="center" wrapText="1"/>
      <protection locked="0"/>
    </xf>
    <xf numFmtId="0" fontId="6" fillId="3" borderId="27" xfId="0" applyFont="1" applyFill="1" applyBorder="1" applyAlignment="1" applyProtection="1">
      <alignment horizontal="left" vertical="center" wrapText="1"/>
      <protection locked="0"/>
    </xf>
    <xf numFmtId="0" fontId="6" fillId="3" borderId="31" xfId="0" applyFont="1" applyFill="1" applyBorder="1" applyAlignment="1" applyProtection="1">
      <alignment horizontal="left" vertical="center" wrapText="1"/>
      <protection locked="0"/>
    </xf>
    <xf numFmtId="49" fontId="5" fillId="0" borderId="0" xfId="0" applyNumberFormat="1" applyFont="1" applyFill="1" applyAlignment="1" applyProtection="1">
      <alignment horizontal="left" wrapText="1"/>
    </xf>
    <xf numFmtId="0" fontId="3" fillId="0" borderId="1" xfId="0" applyFont="1" applyBorder="1" applyAlignment="1" applyProtection="1">
      <alignment horizontal="center" wrapText="1"/>
      <protection locked="0"/>
    </xf>
    <xf numFmtId="0" fontId="8" fillId="0" borderId="1" xfId="0" applyFont="1" applyBorder="1" applyAlignment="1" applyProtection="1">
      <alignment horizontal="justify" vertical="top" wrapText="1"/>
      <protection locked="0"/>
    </xf>
    <xf numFmtId="0" fontId="0" fillId="0" borderId="0" xfId="0" applyFont="1" applyBorder="1" applyAlignment="1" applyProtection="1">
      <alignment horizontal="center"/>
      <protection locked="0"/>
    </xf>
    <xf numFmtId="0" fontId="5" fillId="2" borderId="5" xfId="0" applyFont="1" applyFill="1" applyBorder="1" applyAlignment="1" applyProtection="1">
      <alignment horizontal="center" vertical="center" wrapText="1"/>
      <protection locked="0"/>
    </xf>
    <xf numFmtId="0" fontId="5" fillId="2" borderId="6" xfId="0" applyFont="1" applyFill="1" applyBorder="1" applyAlignment="1" applyProtection="1">
      <alignment horizontal="center" vertical="center" wrapText="1"/>
      <protection locked="0"/>
    </xf>
    <xf numFmtId="0" fontId="29" fillId="8" borderId="0" xfId="0" applyFont="1" applyFill="1" applyAlignment="1" applyProtection="1">
      <alignment horizontal="center"/>
      <protection locked="0"/>
    </xf>
    <xf numFmtId="0" fontId="3" fillId="0" borderId="1" xfId="0" applyFont="1" applyBorder="1" applyAlignment="1" applyProtection="1">
      <alignment horizontal="center"/>
      <protection locked="0"/>
    </xf>
    <xf numFmtId="0" fontId="3" fillId="5" borderId="6" xfId="0" applyFont="1" applyFill="1" applyBorder="1" applyAlignment="1" applyProtection="1">
      <alignment horizontal="left" vertical="center"/>
      <protection locked="0"/>
    </xf>
    <xf numFmtId="0" fontId="0" fillId="0" borderId="5" xfId="0" applyFont="1" applyBorder="1" applyAlignment="1" applyProtection="1">
      <alignment horizontal="center"/>
      <protection locked="0"/>
    </xf>
    <xf numFmtId="0" fontId="0" fillId="0" borderId="6" xfId="0" applyFont="1" applyBorder="1" applyAlignment="1" applyProtection="1">
      <alignment horizontal="center"/>
      <protection locked="0"/>
    </xf>
    <xf numFmtId="0" fontId="11" fillId="0" borderId="0" xfId="0" applyFont="1" applyAlignment="1" applyProtection="1">
      <alignment horizontal="center"/>
      <protection locked="0"/>
    </xf>
    <xf numFmtId="0" fontId="3" fillId="5" borderId="2" xfId="0" applyFont="1" applyFill="1" applyBorder="1" applyAlignment="1" applyProtection="1">
      <alignment horizontal="left"/>
      <protection locked="0"/>
    </xf>
    <xf numFmtId="0" fontId="3" fillId="5" borderId="5" xfId="0" applyFont="1" applyFill="1" applyBorder="1" applyAlignment="1" applyProtection="1">
      <alignment horizontal="left"/>
      <protection locked="0"/>
    </xf>
    <xf numFmtId="0" fontId="3" fillId="5" borderId="6" xfId="0" applyFont="1" applyFill="1" applyBorder="1" applyAlignment="1" applyProtection="1">
      <alignment horizontal="left"/>
      <protection locked="0"/>
    </xf>
    <xf numFmtId="0" fontId="2" fillId="0" borderId="1" xfId="0" applyFont="1" applyFill="1" applyBorder="1" applyAlignment="1" applyProtection="1">
      <alignment horizontal="justify" vertical="top" wrapText="1"/>
      <protection locked="0"/>
    </xf>
    <xf numFmtId="0" fontId="2" fillId="0" borderId="1" xfId="0" applyFont="1" applyBorder="1" applyAlignment="1" applyProtection="1">
      <alignment horizontal="justify" vertical="top" wrapText="1"/>
      <protection locked="0"/>
    </xf>
    <xf numFmtId="49" fontId="3" fillId="0" borderId="1" xfId="0" applyNumberFormat="1" applyFont="1" applyFill="1" applyBorder="1" applyAlignment="1">
      <alignment horizontal="center"/>
    </xf>
    <xf numFmtId="0" fontId="39" fillId="2" borderId="0" xfId="0" applyFont="1" applyFill="1" applyAlignment="1">
      <alignment horizontal="right"/>
    </xf>
    <xf numFmtId="0" fontId="57" fillId="2" borderId="0" xfId="0" applyFont="1" applyFill="1" applyAlignment="1">
      <alignment horizontal="justify" vertical="justify" wrapText="1"/>
    </xf>
    <xf numFmtId="0" fontId="57" fillId="2" borderId="0" xfId="0" applyFont="1" applyFill="1" applyAlignment="1">
      <alignment horizontal="left" vertical="justify"/>
    </xf>
    <xf numFmtId="0" fontId="57" fillId="2" borderId="7" xfId="0" applyFont="1" applyFill="1" applyBorder="1" applyAlignment="1">
      <alignment horizontal="center" vertical="justify" wrapText="1"/>
    </xf>
    <xf numFmtId="0" fontId="3" fillId="0" borderId="1" xfId="0" applyNumberFormat="1" applyFont="1" applyFill="1" applyBorder="1" applyAlignment="1">
      <alignment horizontal="center"/>
    </xf>
    <xf numFmtId="0" fontId="64" fillId="5" borderId="2" xfId="0" applyFont="1" applyFill="1" applyBorder="1" applyAlignment="1">
      <alignment horizontal="center" vertical="center"/>
    </xf>
    <xf numFmtId="0" fontId="64" fillId="5" borderId="5" xfId="0" applyFont="1" applyFill="1" applyBorder="1" applyAlignment="1">
      <alignment horizontal="center" vertical="center"/>
    </xf>
    <xf numFmtId="0" fontId="64" fillId="5" borderId="6" xfId="0" applyFont="1" applyFill="1" applyBorder="1" applyAlignment="1">
      <alignment horizontal="center" vertical="center"/>
    </xf>
    <xf numFmtId="0" fontId="65" fillId="2" borderId="53" xfId="0" applyFont="1" applyFill="1" applyBorder="1" applyAlignment="1">
      <alignment horizontal="center" vertical="center" wrapText="1"/>
    </xf>
    <xf numFmtId="0" fontId="3" fillId="2" borderId="66" xfId="0" applyFont="1" applyFill="1" applyBorder="1" applyAlignment="1">
      <alignment horizontal="center" vertical="center" wrapText="1"/>
    </xf>
    <xf numFmtId="0" fontId="29" fillId="8" borderId="43" xfId="0" applyFont="1" applyFill="1" applyBorder="1" applyAlignment="1">
      <alignment horizontal="left" vertical="center" wrapText="1"/>
    </xf>
    <xf numFmtId="0" fontId="29" fillId="8" borderId="34" xfId="0" applyFont="1" applyFill="1" applyBorder="1" applyAlignment="1">
      <alignment horizontal="left" vertical="center" wrapText="1"/>
    </xf>
    <xf numFmtId="0" fontId="29" fillId="8" borderId="45" xfId="0" applyFont="1" applyFill="1" applyBorder="1" applyAlignment="1">
      <alignment horizontal="left" vertical="center" wrapText="1"/>
    </xf>
    <xf numFmtId="0" fontId="10" fillId="9" borderId="1" xfId="0" applyFont="1" applyFill="1" applyBorder="1" applyAlignment="1">
      <alignment horizontal="center" vertical="center" wrapText="1"/>
    </xf>
    <xf numFmtId="0" fontId="10" fillId="9" borderId="15" xfId="0" applyFont="1" applyFill="1" applyBorder="1" applyAlignment="1">
      <alignment horizontal="center" vertical="center" wrapText="1"/>
    </xf>
    <xf numFmtId="0" fontId="4" fillId="0" borderId="44" xfId="0" applyFont="1" applyBorder="1" applyAlignment="1">
      <alignment horizontal="left" vertical="top"/>
    </xf>
    <xf numFmtId="0" fontId="4" fillId="0" borderId="47" xfId="0" applyFont="1" applyBorder="1" applyAlignment="1">
      <alignment horizontal="left" vertical="top"/>
    </xf>
    <xf numFmtId="0" fontId="4" fillId="0" borderId="48" xfId="0" applyFont="1" applyBorder="1" applyAlignment="1">
      <alignment horizontal="left" vertical="top"/>
    </xf>
    <xf numFmtId="0" fontId="10" fillId="9" borderId="2" xfId="0" applyFont="1" applyFill="1" applyBorder="1" applyAlignment="1">
      <alignment horizontal="center" vertical="center" wrapText="1"/>
    </xf>
    <xf numFmtId="0" fontId="10" fillId="9" borderId="5" xfId="0" applyFont="1" applyFill="1" applyBorder="1" applyAlignment="1">
      <alignment horizontal="center" vertical="center" wrapText="1"/>
    </xf>
    <xf numFmtId="0" fontId="10" fillId="9" borderId="60" xfId="0" applyFont="1" applyFill="1" applyBorder="1" applyAlignment="1">
      <alignment horizontal="center" vertical="center" wrapText="1"/>
    </xf>
    <xf numFmtId="0" fontId="72" fillId="2" borderId="0" xfId="0" applyFont="1" applyFill="1" applyAlignment="1">
      <alignment horizontal="left" vertical="center" wrapText="1"/>
    </xf>
    <xf numFmtId="0" fontId="71" fillId="6" borderId="69" xfId="0" applyFont="1" applyFill="1" applyBorder="1" applyAlignment="1">
      <alignment horizontal="left" vertical="center" wrapText="1"/>
    </xf>
    <xf numFmtId="0" fontId="71" fillId="6" borderId="23" xfId="0" applyFont="1" applyFill="1" applyBorder="1" applyAlignment="1">
      <alignment horizontal="left" vertical="center" wrapText="1"/>
    </xf>
    <xf numFmtId="0" fontId="71" fillId="6" borderId="68" xfId="0" applyFont="1" applyFill="1" applyBorder="1" applyAlignment="1">
      <alignment horizontal="center" vertical="center" wrapText="1"/>
    </xf>
    <xf numFmtId="0" fontId="71" fillId="6" borderId="53" xfId="0" applyFont="1" applyFill="1" applyBorder="1" applyAlignment="1">
      <alignment horizontal="center" vertical="center" wrapText="1"/>
    </xf>
    <xf numFmtId="0" fontId="71" fillId="6" borderId="67" xfId="0" applyFont="1" applyFill="1" applyBorder="1" applyAlignment="1">
      <alignment horizontal="center" vertical="center" wrapText="1"/>
    </xf>
    <xf numFmtId="0" fontId="71" fillId="6" borderId="24" xfId="0" applyFont="1" applyFill="1" applyBorder="1" applyAlignment="1">
      <alignment horizontal="center" vertical="center" wrapText="1"/>
    </xf>
    <xf numFmtId="0" fontId="71" fillId="6" borderId="7" xfId="0" applyFont="1" applyFill="1" applyBorder="1" applyAlignment="1">
      <alignment horizontal="center" vertical="center" wrapText="1"/>
    </xf>
    <xf numFmtId="0" fontId="71" fillId="6" borderId="26" xfId="0" applyFont="1" applyFill="1" applyBorder="1" applyAlignment="1">
      <alignment horizontal="center" vertical="center" wrapText="1"/>
    </xf>
    <xf numFmtId="0" fontId="71" fillId="6" borderId="36" xfId="0" applyFont="1" applyFill="1" applyBorder="1" applyAlignment="1">
      <alignment horizontal="center" vertical="center" wrapText="1"/>
    </xf>
    <xf numFmtId="0" fontId="71" fillId="6" borderId="22" xfId="0" applyFont="1" applyFill="1" applyBorder="1" applyAlignment="1">
      <alignment horizontal="center" vertical="center" wrapText="1"/>
    </xf>
    <xf numFmtId="0" fontId="60" fillId="9" borderId="1" xfId="0" applyFont="1" applyFill="1" applyBorder="1" applyAlignment="1">
      <alignment horizontal="center" vertical="center" wrapText="1"/>
    </xf>
    <xf numFmtId="0" fontId="60" fillId="9" borderId="15" xfId="0" applyFont="1" applyFill="1" applyBorder="1" applyAlignment="1">
      <alignment horizontal="center" vertical="center" wrapText="1"/>
    </xf>
    <xf numFmtId="4" fontId="3" fillId="9" borderId="1" xfId="0" applyNumberFormat="1" applyFont="1" applyFill="1" applyBorder="1" applyAlignment="1">
      <alignment horizontal="center" vertical="center" wrapText="1"/>
    </xf>
    <xf numFmtId="0" fontId="3" fillId="9" borderId="1" xfId="0" applyFont="1" applyFill="1" applyBorder="1" applyAlignment="1">
      <alignment horizontal="center" vertical="center" wrapText="1"/>
    </xf>
    <xf numFmtId="0" fontId="3" fillId="9" borderId="15" xfId="0" applyFont="1" applyFill="1" applyBorder="1" applyAlignment="1">
      <alignment horizontal="center" vertical="center" wrapText="1"/>
    </xf>
    <xf numFmtId="0" fontId="3" fillId="0" borderId="20" xfId="0" applyFont="1" applyFill="1" applyBorder="1" applyAlignment="1">
      <alignment horizontal="center" vertical="center" wrapText="1"/>
    </xf>
    <xf numFmtId="0" fontId="3" fillId="0" borderId="52" xfId="0" applyFont="1" applyFill="1" applyBorder="1" applyAlignment="1">
      <alignment horizontal="center" vertical="center" wrapText="1"/>
    </xf>
    <xf numFmtId="4" fontId="8" fillId="12" borderId="31" xfId="0" applyNumberFormat="1" applyFont="1" applyFill="1" applyBorder="1" applyAlignment="1" applyProtection="1">
      <alignment horizontal="center" vertical="center"/>
      <protection locked="0"/>
    </xf>
    <xf numFmtId="4" fontId="8" fillId="12" borderId="4" xfId="0" applyNumberFormat="1" applyFont="1" applyFill="1" applyBorder="1" applyAlignment="1" applyProtection="1">
      <alignment horizontal="center" vertical="center"/>
      <protection locked="0"/>
    </xf>
    <xf numFmtId="4" fontId="8" fillId="12" borderId="16" xfId="0" applyNumberFormat="1" applyFont="1" applyFill="1" applyBorder="1" applyAlignment="1" applyProtection="1">
      <alignment horizontal="center" vertical="center"/>
      <protection locked="0"/>
    </xf>
    <xf numFmtId="3" fontId="57" fillId="0" borderId="3" xfId="0" applyNumberFormat="1" applyFont="1" applyFill="1" applyBorder="1" applyAlignment="1" applyProtection="1">
      <alignment horizontal="center" wrapText="1"/>
      <protection locked="0"/>
    </xf>
    <xf numFmtId="3" fontId="57" fillId="0" borderId="4" xfId="0" applyNumberFormat="1" applyFont="1" applyFill="1" applyBorder="1" applyAlignment="1" applyProtection="1">
      <alignment horizontal="center" wrapText="1"/>
      <protection locked="0"/>
    </xf>
    <xf numFmtId="3" fontId="57" fillId="0" borderId="16" xfId="0" applyNumberFormat="1" applyFont="1" applyFill="1" applyBorder="1" applyAlignment="1" applyProtection="1">
      <alignment horizontal="center" wrapText="1"/>
      <protection locked="0"/>
    </xf>
    <xf numFmtId="0" fontId="11" fillId="0" borderId="43" xfId="0" applyFont="1" applyBorder="1" applyAlignment="1">
      <alignment horizontal="justify" vertical="top" wrapText="1"/>
    </xf>
    <xf numFmtId="0" fontId="11" fillId="0" borderId="34" xfId="0" applyFont="1" applyBorder="1" applyAlignment="1">
      <alignment horizontal="justify" vertical="top" wrapText="1"/>
    </xf>
    <xf numFmtId="0" fontId="11" fillId="0" borderId="45" xfId="0" applyFont="1" applyBorder="1" applyAlignment="1">
      <alignment horizontal="justify" vertical="top" wrapText="1"/>
    </xf>
    <xf numFmtId="0" fontId="11" fillId="0" borderId="49" xfId="0" applyFont="1" applyBorder="1" applyAlignment="1">
      <alignment horizontal="center" vertical="top" wrapText="1"/>
    </xf>
    <xf numFmtId="0" fontId="11" fillId="0" borderId="5" xfId="0" applyFont="1" applyBorder="1" applyAlignment="1">
      <alignment horizontal="center" vertical="top" wrapText="1"/>
    </xf>
    <xf numFmtId="0" fontId="11" fillId="0" borderId="60" xfId="0" applyFont="1" applyBorder="1" applyAlignment="1">
      <alignment horizontal="center" vertical="top" wrapText="1"/>
    </xf>
    <xf numFmtId="0" fontId="3" fillId="0" borderId="43" xfId="0" applyFont="1" applyBorder="1" applyAlignment="1">
      <alignment horizontal="justify" vertical="top" wrapText="1"/>
    </xf>
    <xf numFmtId="0" fontId="3" fillId="0" borderId="4" xfId="0" applyFont="1" applyBorder="1" applyAlignment="1">
      <alignment horizontal="center"/>
    </xf>
    <xf numFmtId="0" fontId="3" fillId="2" borderId="19" xfId="0" applyFont="1" applyFill="1" applyBorder="1" applyAlignment="1">
      <alignment horizontal="center"/>
    </xf>
    <xf numFmtId="0" fontId="0" fillId="2" borderId="0" xfId="0" applyFill="1" applyBorder="1" applyAlignment="1">
      <alignment horizontal="center"/>
    </xf>
    <xf numFmtId="0" fontId="73" fillId="2" borderId="0" xfId="0" applyFont="1" applyFill="1" applyBorder="1" applyAlignment="1" applyProtection="1">
      <alignment horizontal="center"/>
      <protection locked="0"/>
    </xf>
    <xf numFmtId="0" fontId="34" fillId="8" borderId="3" xfId="0" applyFont="1" applyFill="1" applyBorder="1" applyAlignment="1" applyProtection="1">
      <alignment horizontal="center" vertical="center" wrapText="1"/>
    </xf>
    <xf numFmtId="0" fontId="34" fillId="8" borderId="4" xfId="0" applyFont="1" applyFill="1" applyBorder="1" applyAlignment="1" applyProtection="1">
      <alignment horizontal="center" vertical="center" wrapText="1"/>
    </xf>
    <xf numFmtId="0" fontId="34" fillId="8" borderId="16" xfId="0" applyFont="1" applyFill="1" applyBorder="1" applyAlignment="1" applyProtection="1">
      <alignment horizontal="center" vertical="center" wrapText="1"/>
    </xf>
    <xf numFmtId="3" fontId="74" fillId="4" borderId="8" xfId="0" applyNumberFormat="1" applyFont="1" applyFill="1" applyBorder="1" applyAlignment="1" applyProtection="1">
      <alignment horizontal="left" vertical="center" wrapText="1"/>
    </xf>
    <xf numFmtId="3" fontId="74" fillId="4" borderId="10" xfId="0" applyNumberFormat="1" applyFont="1" applyFill="1" applyBorder="1" applyAlignment="1" applyProtection="1">
      <alignment horizontal="left" vertical="center" wrapText="1"/>
    </xf>
    <xf numFmtId="4" fontId="73" fillId="9" borderId="17" xfId="0" applyNumberFormat="1" applyFont="1" applyFill="1" applyBorder="1" applyAlignment="1" applyProtection="1">
      <alignment horizontal="center" vertical="center"/>
    </xf>
    <xf numFmtId="0" fontId="73" fillId="9" borderId="9" xfId="0" applyFont="1" applyFill="1" applyBorder="1" applyAlignment="1" applyProtection="1">
      <alignment horizontal="center" vertical="center"/>
    </xf>
    <xf numFmtId="0" fontId="73" fillId="9" borderId="10" xfId="0" applyFont="1" applyFill="1" applyBorder="1" applyAlignment="1" applyProtection="1">
      <alignment horizontal="center" vertical="center"/>
    </xf>
    <xf numFmtId="0" fontId="33" fillId="4" borderId="8" xfId="0" applyFont="1" applyFill="1" applyBorder="1" applyAlignment="1" applyProtection="1">
      <alignment horizontal="center" vertical="center" wrapText="1"/>
    </xf>
    <xf numFmtId="0" fontId="33" fillId="4" borderId="14" xfId="0" applyFont="1" applyFill="1" applyBorder="1" applyAlignment="1" applyProtection="1">
      <alignment horizontal="center" vertical="center" wrapText="1"/>
    </xf>
    <xf numFmtId="0" fontId="33" fillId="4" borderId="11" xfId="0" applyFont="1" applyFill="1" applyBorder="1" applyAlignment="1" applyProtection="1">
      <alignment horizontal="center" vertical="center" wrapText="1"/>
    </xf>
    <xf numFmtId="0" fontId="33" fillId="5" borderId="10" xfId="0" applyFont="1" applyFill="1" applyBorder="1" applyAlignment="1" applyProtection="1">
      <alignment horizontal="center" vertical="center" wrapText="1"/>
    </xf>
    <xf numFmtId="0" fontId="33" fillId="5" borderId="15" xfId="0" applyFont="1" applyFill="1" applyBorder="1" applyAlignment="1" applyProtection="1">
      <alignment horizontal="center" vertical="center" wrapText="1"/>
    </xf>
    <xf numFmtId="0" fontId="33" fillId="5" borderId="13" xfId="0" applyFont="1" applyFill="1" applyBorder="1" applyAlignment="1" applyProtection="1">
      <alignment horizontal="center" vertical="center" wrapText="1"/>
    </xf>
    <xf numFmtId="0" fontId="74" fillId="2" borderId="0" xfId="0" applyFont="1" applyFill="1" applyBorder="1" applyAlignment="1" applyProtection="1">
      <alignment horizontal="justify" vertical="center" wrapText="1"/>
    </xf>
    <xf numFmtId="0" fontId="75" fillId="2" borderId="0" xfId="0" applyFont="1" applyFill="1" applyBorder="1" applyAlignment="1" applyProtection="1">
      <alignment horizontal="justify" vertical="center" wrapText="1"/>
    </xf>
    <xf numFmtId="0" fontId="73" fillId="2" borderId="19" xfId="0" applyFont="1" applyFill="1" applyBorder="1" applyAlignment="1" applyProtection="1">
      <alignment horizontal="center"/>
      <protection locked="0"/>
    </xf>
    <xf numFmtId="3" fontId="74" fillId="4" borderId="49" xfId="0" applyNumberFormat="1" applyFont="1" applyFill="1" applyBorder="1" applyAlignment="1" applyProtection="1">
      <alignment horizontal="left" vertical="center" wrapText="1"/>
    </xf>
    <xf numFmtId="3" fontId="74" fillId="4" borderId="60" xfId="0" applyNumberFormat="1" applyFont="1" applyFill="1" applyBorder="1" applyAlignment="1" applyProtection="1">
      <alignment horizontal="left" vertical="center" wrapText="1"/>
    </xf>
    <xf numFmtId="0" fontId="73" fillId="0" borderId="6" xfId="0" applyFont="1" applyBorder="1" applyAlignment="1" applyProtection="1">
      <alignment horizontal="center" vertical="center"/>
      <protection locked="0"/>
    </xf>
    <xf numFmtId="0" fontId="73" fillId="0" borderId="1" xfId="0" applyFont="1" applyBorder="1" applyAlignment="1" applyProtection="1">
      <alignment horizontal="center" vertical="center"/>
      <protection locked="0"/>
    </xf>
    <xf numFmtId="0" fontId="73" fillId="0" borderId="15" xfId="0" applyFont="1" applyBorder="1" applyAlignment="1" applyProtection="1">
      <alignment horizontal="center" vertical="center"/>
      <protection locked="0"/>
    </xf>
    <xf numFmtId="3" fontId="74" fillId="3" borderId="11" xfId="0" applyNumberFormat="1" applyFont="1" applyFill="1" applyBorder="1" applyAlignment="1" applyProtection="1">
      <alignment horizontal="left" vertical="center" wrapText="1"/>
    </xf>
    <xf numFmtId="3" fontId="74" fillId="3" borderId="13" xfId="0" applyNumberFormat="1" applyFont="1" applyFill="1" applyBorder="1" applyAlignment="1" applyProtection="1">
      <alignment horizontal="left" vertical="center" wrapText="1"/>
    </xf>
    <xf numFmtId="0" fontId="73" fillId="3" borderId="18" xfId="0" applyFont="1" applyFill="1" applyBorder="1" applyAlignment="1" applyProtection="1">
      <alignment horizontal="center" vertical="center"/>
    </xf>
    <xf numFmtId="0" fontId="73" fillId="3" borderId="12" xfId="0" applyFont="1" applyFill="1" applyBorder="1" applyAlignment="1" applyProtection="1">
      <alignment horizontal="center" vertical="center"/>
    </xf>
    <xf numFmtId="0" fontId="73" fillId="3" borderId="13" xfId="0" applyFont="1" applyFill="1" applyBorder="1" applyAlignment="1" applyProtection="1">
      <alignment horizontal="center" vertical="center"/>
    </xf>
    <xf numFmtId="0" fontId="79" fillId="2" borderId="0" xfId="0" applyFont="1" applyFill="1" applyAlignment="1" applyProtection="1">
      <alignment horizontal="right" vertical="center"/>
    </xf>
    <xf numFmtId="0" fontId="78" fillId="2" borderId="0" xfId="0" applyFont="1" applyFill="1" applyAlignment="1" applyProtection="1">
      <alignment horizontal="center" vertical="center"/>
    </xf>
    <xf numFmtId="0" fontId="41" fillId="0" borderId="1" xfId="0" applyNumberFormat="1" applyFont="1" applyFill="1" applyBorder="1" applyAlignment="1" applyProtection="1">
      <alignment horizontal="left" vertical="center"/>
      <protection locked="0"/>
    </xf>
    <xf numFmtId="49" fontId="41" fillId="0" borderId="1" xfId="0" applyNumberFormat="1" applyFont="1" applyFill="1" applyBorder="1" applyAlignment="1" applyProtection="1">
      <alignment horizontal="left" vertical="center"/>
      <protection locked="0"/>
    </xf>
    <xf numFmtId="0" fontId="77" fillId="0" borderId="0" xfId="0" applyFont="1" applyAlignment="1" applyProtection="1">
      <alignment horizontal="left" vertical="top" wrapText="1"/>
    </xf>
  </cellXfs>
  <cellStyles count="4">
    <cellStyle name="čiarky 2" xfId="3"/>
    <cellStyle name="Normálna" xfId="0" builtinId="0"/>
    <cellStyle name="normálne 2" xfId="1"/>
    <cellStyle name="normální_Financna analyza" xfId="2"/>
  </cellStyles>
  <dxfs count="9">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6.jpeg"/><Relationship Id="rId2" Type="http://schemas.openxmlformats.org/officeDocument/2006/relationships/image" Target="../media/image5.jpeg"/><Relationship Id="rId1" Type="http://schemas.openxmlformats.org/officeDocument/2006/relationships/image" Target="../media/image4.jpeg"/><Relationship Id="rId4" Type="http://schemas.openxmlformats.org/officeDocument/2006/relationships/image" Target="../media/image7.png"/></Relationships>
</file>

<file path=xl/drawings/_rels/drawing2.xml.rels><?xml version="1.0" encoding="UTF-8" standalone="yes"?>
<Relationships xmlns="http://schemas.openxmlformats.org/package/2006/relationships"><Relationship Id="rId3" Type="http://schemas.openxmlformats.org/officeDocument/2006/relationships/image" Target="../media/image6.jpeg"/><Relationship Id="rId2" Type="http://schemas.openxmlformats.org/officeDocument/2006/relationships/image" Target="../media/image5.jpeg"/><Relationship Id="rId1" Type="http://schemas.openxmlformats.org/officeDocument/2006/relationships/image" Target="../media/image4.jpeg"/><Relationship Id="rId4" Type="http://schemas.openxmlformats.org/officeDocument/2006/relationships/image" Target="../media/image7.png"/></Relationships>
</file>

<file path=xl/drawings/_rels/drawing3.xml.rels><?xml version="1.0" encoding="UTF-8" standalone="yes"?>
<Relationships xmlns="http://schemas.openxmlformats.org/package/2006/relationships"><Relationship Id="rId3" Type="http://schemas.openxmlformats.org/officeDocument/2006/relationships/image" Target="../media/image6.jpeg"/><Relationship Id="rId2" Type="http://schemas.openxmlformats.org/officeDocument/2006/relationships/image" Target="../media/image5.jpeg"/><Relationship Id="rId1" Type="http://schemas.openxmlformats.org/officeDocument/2006/relationships/image" Target="../media/image4.jpeg"/><Relationship Id="rId5" Type="http://schemas.openxmlformats.org/officeDocument/2006/relationships/image" Target="../media/image7.png"/><Relationship Id="rId4" Type="http://schemas.openxmlformats.org/officeDocument/2006/relationships/image" Target="../media/image8.jpeg"/></Relationships>
</file>

<file path=xl/drawings/_rels/drawing4.xml.rels><?xml version="1.0" encoding="UTF-8" standalone="yes"?>
<Relationships xmlns="http://schemas.openxmlformats.org/package/2006/relationships"><Relationship Id="rId3" Type="http://schemas.openxmlformats.org/officeDocument/2006/relationships/image" Target="../media/image6.jpeg"/><Relationship Id="rId2" Type="http://schemas.openxmlformats.org/officeDocument/2006/relationships/image" Target="../media/image5.jpeg"/><Relationship Id="rId1" Type="http://schemas.openxmlformats.org/officeDocument/2006/relationships/image" Target="../media/image4.jpeg"/><Relationship Id="rId4" Type="http://schemas.openxmlformats.org/officeDocument/2006/relationships/image" Target="../media/image7.png"/></Relationships>
</file>

<file path=xl/drawings/_rels/drawing5.xml.rels><?xml version="1.0" encoding="UTF-8" standalone="yes"?>
<Relationships xmlns="http://schemas.openxmlformats.org/package/2006/relationships"><Relationship Id="rId3" Type="http://schemas.openxmlformats.org/officeDocument/2006/relationships/image" Target="../media/image6.jpeg"/><Relationship Id="rId2" Type="http://schemas.openxmlformats.org/officeDocument/2006/relationships/image" Target="../media/image5.jpeg"/><Relationship Id="rId1" Type="http://schemas.openxmlformats.org/officeDocument/2006/relationships/image" Target="../media/image4.jpeg"/><Relationship Id="rId4" Type="http://schemas.openxmlformats.org/officeDocument/2006/relationships/image" Target="../media/image7.png"/></Relationships>
</file>

<file path=xl/drawings/_rels/vmlDrawing1.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323850</xdr:colOff>
      <xdr:row>3</xdr:row>
      <xdr:rowOff>38100</xdr:rowOff>
    </xdr:from>
    <xdr:to>
      <xdr:col>8</xdr:col>
      <xdr:colOff>1943100</xdr:colOff>
      <xdr:row>6</xdr:row>
      <xdr:rowOff>28575</xdr:rowOff>
    </xdr:to>
    <xdr:grpSp>
      <xdr:nvGrpSpPr>
        <xdr:cNvPr id="2" name="Skupina 5">
          <a:extLst>
            <a:ext uri="{FF2B5EF4-FFF2-40B4-BE49-F238E27FC236}">
              <a16:creationId xmlns:a16="http://schemas.microsoft.com/office/drawing/2014/main" id="{00000000-0008-0000-1000-000002000000}"/>
            </a:ext>
          </a:extLst>
        </xdr:cNvPr>
        <xdr:cNvGrpSpPr>
          <a:grpSpLocks/>
        </xdr:cNvGrpSpPr>
      </xdr:nvGrpSpPr>
      <xdr:grpSpPr bwMode="auto">
        <a:xfrm>
          <a:off x="323850" y="582386"/>
          <a:ext cx="9103179" cy="521153"/>
          <a:chOff x="0" y="0"/>
          <a:chExt cx="5834418" cy="388962"/>
        </a:xfrm>
      </xdr:grpSpPr>
      <xdr:pic>
        <xdr:nvPicPr>
          <xdr:cNvPr id="3" name="Obrázok 1" descr="logoOPKZPppt.jpg">
            <a:extLst>
              <a:ext uri="{FF2B5EF4-FFF2-40B4-BE49-F238E27FC236}">
                <a16:creationId xmlns:a16="http://schemas.microsoft.com/office/drawing/2014/main" id="{00000000-0008-0000-1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27296"/>
            <a:ext cx="1910686" cy="361666"/>
          </a:xfrm>
          <a:prstGeom prst="rect">
            <a:avLst/>
          </a:prstGeom>
          <a:noFill/>
          <a:ln w="9525">
            <a:noFill/>
            <a:miter lim="800000"/>
            <a:headEnd/>
            <a:tailEnd/>
          </a:ln>
        </xdr:spPr>
      </xdr:pic>
      <xdr:pic>
        <xdr:nvPicPr>
          <xdr:cNvPr id="4" name="Obrázok 2" descr="C:\Users\ruzickova\AppData\Local\Microsoft\Windows\Temporary Internet Files\Content.Word\EU-EFRR-HORIZ-COLOR.JPG">
            <a:extLst>
              <a:ext uri="{FF2B5EF4-FFF2-40B4-BE49-F238E27FC236}">
                <a16:creationId xmlns:a16="http://schemas.microsoft.com/office/drawing/2014/main" id="{00000000-0008-0000-1000-000004000000}"/>
              </a:ext>
            </a:extLst>
          </xdr:cNvPr>
          <xdr:cNvPicPr>
            <a:picLocks noChangeAspect="1"/>
          </xdr:cNvPicPr>
        </xdr:nvPicPr>
        <xdr:blipFill>
          <a:blip xmlns:r="http://schemas.openxmlformats.org/officeDocument/2006/relationships" r:embed="rId2" cstate="print"/>
          <a:srcRect/>
          <a:stretch>
            <a:fillRect/>
          </a:stretch>
        </xdr:blipFill>
        <xdr:spPr bwMode="auto">
          <a:xfrm>
            <a:off x="2081283" y="27296"/>
            <a:ext cx="2074460" cy="354842"/>
          </a:xfrm>
          <a:prstGeom prst="rect">
            <a:avLst/>
          </a:prstGeom>
          <a:noFill/>
          <a:ln w="9525">
            <a:noFill/>
            <a:miter lim="800000"/>
            <a:headEnd/>
            <a:tailEnd/>
          </a:ln>
        </xdr:spPr>
      </xdr:pic>
      <xdr:pic>
        <xdr:nvPicPr>
          <xdr:cNvPr id="5" name="Obrázok 6" descr="SZSRppt.jpg">
            <a:extLst>
              <a:ext uri="{FF2B5EF4-FFF2-40B4-BE49-F238E27FC236}">
                <a16:creationId xmlns:a16="http://schemas.microsoft.com/office/drawing/2014/main" id="{00000000-0008-0000-1000-000005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527343" y="27296"/>
            <a:ext cx="307075" cy="348018"/>
          </a:xfrm>
          <a:prstGeom prst="rect">
            <a:avLst/>
          </a:prstGeom>
          <a:noFill/>
          <a:ln w="9525">
            <a:noFill/>
            <a:miter lim="800000"/>
            <a:headEnd/>
            <a:tailEnd/>
          </a:ln>
        </xdr:spPr>
      </xdr:pic>
      <xdr:pic>
        <xdr:nvPicPr>
          <xdr:cNvPr id="6" name="Obrázok 4" descr="C:\Users\rakovska\AppData\Local\Microsoft\Windows\Temporary Internet Files\Content.Word\Nový obrázok.bmp">
            <a:extLst>
              <a:ext uri="{FF2B5EF4-FFF2-40B4-BE49-F238E27FC236}">
                <a16:creationId xmlns:a16="http://schemas.microsoft.com/office/drawing/2014/main" id="{00000000-0008-0000-1000-000006000000}"/>
              </a:ext>
            </a:extLst>
          </xdr:cNvPr>
          <xdr:cNvPicPr>
            <a:picLocks noChangeAspect="1"/>
          </xdr:cNvPicPr>
        </xdr:nvPicPr>
        <xdr:blipFill>
          <a:blip xmlns:r="http://schemas.openxmlformats.org/officeDocument/2006/relationships" r:embed="rId4" cstate="print"/>
          <a:srcRect/>
          <a:stretch>
            <a:fillRect/>
          </a:stretch>
        </xdr:blipFill>
        <xdr:spPr bwMode="auto">
          <a:xfrm>
            <a:off x="4380931" y="0"/>
            <a:ext cx="805218" cy="382138"/>
          </a:xfrm>
          <a:prstGeom prst="rect">
            <a:avLst/>
          </a:prstGeom>
          <a:noFill/>
          <a:ln w="9525">
            <a:noFill/>
            <a:miter lim="800000"/>
            <a:headEnd/>
            <a:tailEnd/>
          </a:ln>
        </xdr:spPr>
      </xdr:pic>
    </xdr:grp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323850</xdr:colOff>
      <xdr:row>3</xdr:row>
      <xdr:rowOff>38100</xdr:rowOff>
    </xdr:from>
    <xdr:to>
      <xdr:col>8</xdr:col>
      <xdr:colOff>1943100</xdr:colOff>
      <xdr:row>6</xdr:row>
      <xdr:rowOff>28575</xdr:rowOff>
    </xdr:to>
    <xdr:grpSp>
      <xdr:nvGrpSpPr>
        <xdr:cNvPr id="2" name="Skupina 5">
          <a:extLst>
            <a:ext uri="{FF2B5EF4-FFF2-40B4-BE49-F238E27FC236}">
              <a16:creationId xmlns:a16="http://schemas.microsoft.com/office/drawing/2014/main" id="{00000000-0008-0000-1100-000002000000}"/>
            </a:ext>
          </a:extLst>
        </xdr:cNvPr>
        <xdr:cNvGrpSpPr>
          <a:grpSpLocks/>
        </xdr:cNvGrpSpPr>
      </xdr:nvGrpSpPr>
      <xdr:grpSpPr bwMode="auto">
        <a:xfrm>
          <a:off x="323850" y="582386"/>
          <a:ext cx="9103179" cy="521153"/>
          <a:chOff x="0" y="0"/>
          <a:chExt cx="5834418" cy="388962"/>
        </a:xfrm>
      </xdr:grpSpPr>
      <xdr:pic>
        <xdr:nvPicPr>
          <xdr:cNvPr id="3" name="Obrázok 1" descr="logoOPKZPppt.jpg">
            <a:extLst>
              <a:ext uri="{FF2B5EF4-FFF2-40B4-BE49-F238E27FC236}">
                <a16:creationId xmlns:a16="http://schemas.microsoft.com/office/drawing/2014/main" id="{00000000-0008-0000-11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27296"/>
            <a:ext cx="1910686" cy="361666"/>
          </a:xfrm>
          <a:prstGeom prst="rect">
            <a:avLst/>
          </a:prstGeom>
          <a:noFill/>
          <a:ln w="9525">
            <a:noFill/>
            <a:miter lim="800000"/>
            <a:headEnd/>
            <a:tailEnd/>
          </a:ln>
        </xdr:spPr>
      </xdr:pic>
      <xdr:pic>
        <xdr:nvPicPr>
          <xdr:cNvPr id="4" name="Obrázok 2" descr="C:\Users\ruzickova\AppData\Local\Microsoft\Windows\Temporary Internet Files\Content.Word\EU-EFRR-HORIZ-COLOR.JPG">
            <a:extLst>
              <a:ext uri="{FF2B5EF4-FFF2-40B4-BE49-F238E27FC236}">
                <a16:creationId xmlns:a16="http://schemas.microsoft.com/office/drawing/2014/main" id="{00000000-0008-0000-1100-000004000000}"/>
              </a:ext>
            </a:extLst>
          </xdr:cNvPr>
          <xdr:cNvPicPr>
            <a:picLocks noChangeAspect="1"/>
          </xdr:cNvPicPr>
        </xdr:nvPicPr>
        <xdr:blipFill>
          <a:blip xmlns:r="http://schemas.openxmlformats.org/officeDocument/2006/relationships" r:embed="rId2" cstate="print"/>
          <a:srcRect/>
          <a:stretch>
            <a:fillRect/>
          </a:stretch>
        </xdr:blipFill>
        <xdr:spPr bwMode="auto">
          <a:xfrm>
            <a:off x="2081283" y="27296"/>
            <a:ext cx="2074460" cy="354842"/>
          </a:xfrm>
          <a:prstGeom prst="rect">
            <a:avLst/>
          </a:prstGeom>
          <a:noFill/>
          <a:ln w="9525">
            <a:noFill/>
            <a:miter lim="800000"/>
            <a:headEnd/>
            <a:tailEnd/>
          </a:ln>
        </xdr:spPr>
      </xdr:pic>
      <xdr:pic>
        <xdr:nvPicPr>
          <xdr:cNvPr id="5" name="Obrázok 6" descr="SZSRppt.jpg">
            <a:extLst>
              <a:ext uri="{FF2B5EF4-FFF2-40B4-BE49-F238E27FC236}">
                <a16:creationId xmlns:a16="http://schemas.microsoft.com/office/drawing/2014/main" id="{00000000-0008-0000-1100-000005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527343" y="27296"/>
            <a:ext cx="307075" cy="348018"/>
          </a:xfrm>
          <a:prstGeom prst="rect">
            <a:avLst/>
          </a:prstGeom>
          <a:noFill/>
          <a:ln w="9525">
            <a:noFill/>
            <a:miter lim="800000"/>
            <a:headEnd/>
            <a:tailEnd/>
          </a:ln>
        </xdr:spPr>
      </xdr:pic>
      <xdr:pic>
        <xdr:nvPicPr>
          <xdr:cNvPr id="6" name="Obrázok 4" descr="C:\Users\rakovska\AppData\Local\Microsoft\Windows\Temporary Internet Files\Content.Word\Nový obrázok.bmp">
            <a:extLst>
              <a:ext uri="{FF2B5EF4-FFF2-40B4-BE49-F238E27FC236}">
                <a16:creationId xmlns:a16="http://schemas.microsoft.com/office/drawing/2014/main" id="{00000000-0008-0000-1100-000006000000}"/>
              </a:ext>
            </a:extLst>
          </xdr:cNvPr>
          <xdr:cNvPicPr>
            <a:picLocks noChangeAspect="1"/>
          </xdr:cNvPicPr>
        </xdr:nvPicPr>
        <xdr:blipFill>
          <a:blip xmlns:r="http://schemas.openxmlformats.org/officeDocument/2006/relationships" r:embed="rId4" cstate="print"/>
          <a:srcRect/>
          <a:stretch>
            <a:fillRect/>
          </a:stretch>
        </xdr:blipFill>
        <xdr:spPr bwMode="auto">
          <a:xfrm>
            <a:off x="4380931" y="0"/>
            <a:ext cx="805218" cy="382138"/>
          </a:xfrm>
          <a:prstGeom prst="rect">
            <a:avLst/>
          </a:prstGeom>
          <a:noFill/>
          <a:ln w="9525">
            <a:noFill/>
            <a:miter lim="800000"/>
            <a:headEnd/>
            <a:tailEnd/>
          </a:ln>
        </xdr:spPr>
      </xdr:pic>
    </xdr:grp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0</xdr:colOff>
      <xdr:row>3</xdr:row>
      <xdr:rowOff>0</xdr:rowOff>
    </xdr:from>
    <xdr:to>
      <xdr:col>4</xdr:col>
      <xdr:colOff>390525</xdr:colOff>
      <xdr:row>3</xdr:row>
      <xdr:rowOff>0</xdr:rowOff>
    </xdr:to>
    <xdr:grpSp>
      <xdr:nvGrpSpPr>
        <xdr:cNvPr id="2" name="Skupina 1">
          <a:extLst>
            <a:ext uri="{FF2B5EF4-FFF2-40B4-BE49-F238E27FC236}">
              <a16:creationId xmlns:a16="http://schemas.microsoft.com/office/drawing/2014/main" id="{00000000-0008-0000-0F00-000002000000}"/>
            </a:ext>
          </a:extLst>
        </xdr:cNvPr>
        <xdr:cNvGrpSpPr>
          <a:grpSpLocks/>
        </xdr:cNvGrpSpPr>
      </xdr:nvGrpSpPr>
      <xdr:grpSpPr bwMode="auto">
        <a:xfrm>
          <a:off x="5891893" y="530679"/>
          <a:ext cx="2948668" cy="0"/>
          <a:chOff x="0" y="0"/>
          <a:chExt cx="5643349" cy="375313"/>
        </a:xfrm>
      </xdr:grpSpPr>
      <xdr:pic>
        <xdr:nvPicPr>
          <xdr:cNvPr id="3" name="Obrázok 3" descr="logoOPKZPppt.jpg">
            <a:extLst>
              <a:ext uri="{FF2B5EF4-FFF2-40B4-BE49-F238E27FC236}">
                <a16:creationId xmlns:a16="http://schemas.microsoft.com/office/drawing/2014/main" id="{00000000-0008-0000-0F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4119"/>
            <a:ext cx="1801504" cy="3411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4" name="Obrázok 4" descr="C:\Users\ruzickova\AppData\Local\Microsoft\Windows\Temporary Internet Files\Content.Word\EU-EFRR-HORIZ-COLOR.JPG">
            <a:extLst>
              <a:ext uri="{FF2B5EF4-FFF2-40B4-BE49-F238E27FC236}">
                <a16:creationId xmlns:a16="http://schemas.microsoft.com/office/drawing/2014/main" id="{00000000-0008-0000-0F00-000004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067636" y="0"/>
            <a:ext cx="2204113" cy="3753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5" name="Obrázok 5" descr="SZSRppt.jpg">
            <a:extLst>
              <a:ext uri="{FF2B5EF4-FFF2-40B4-BE49-F238E27FC236}">
                <a16:creationId xmlns:a16="http://schemas.microsoft.com/office/drawing/2014/main" id="{00000000-0008-0000-0F00-000005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336275" y="13648"/>
            <a:ext cx="307074" cy="3480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6" name="Obrázok 6" descr="nove_logo_SIEA">
            <a:extLst>
              <a:ext uri="{FF2B5EF4-FFF2-40B4-BE49-F238E27FC236}">
                <a16:creationId xmlns:a16="http://schemas.microsoft.com/office/drawing/2014/main" id="{00000000-0008-0000-0F00-0000060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524233" y="13648"/>
            <a:ext cx="518615" cy="3480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2</xdr:col>
      <xdr:colOff>723901</xdr:colOff>
      <xdr:row>1</xdr:row>
      <xdr:rowOff>95249</xdr:rowOff>
    </xdr:from>
    <xdr:to>
      <xdr:col>9</xdr:col>
      <xdr:colOff>123826</xdr:colOff>
      <xdr:row>4</xdr:row>
      <xdr:rowOff>19049</xdr:rowOff>
    </xdr:to>
    <xdr:grpSp>
      <xdr:nvGrpSpPr>
        <xdr:cNvPr id="7" name="Skupina 5">
          <a:extLst>
            <a:ext uri="{FF2B5EF4-FFF2-40B4-BE49-F238E27FC236}">
              <a16:creationId xmlns:a16="http://schemas.microsoft.com/office/drawing/2014/main" id="{00000000-0008-0000-0F00-000007000000}"/>
            </a:ext>
          </a:extLst>
        </xdr:cNvPr>
        <xdr:cNvGrpSpPr>
          <a:grpSpLocks/>
        </xdr:cNvGrpSpPr>
      </xdr:nvGrpSpPr>
      <xdr:grpSpPr bwMode="auto">
        <a:xfrm>
          <a:off x="6615794" y="272142"/>
          <a:ext cx="8707211" cy="454478"/>
          <a:chOff x="0" y="0"/>
          <a:chExt cx="5834418" cy="388962"/>
        </a:xfrm>
      </xdr:grpSpPr>
      <xdr:pic>
        <xdr:nvPicPr>
          <xdr:cNvPr id="8" name="Obrázok 1" descr="logoOPKZPppt.jpg">
            <a:extLst>
              <a:ext uri="{FF2B5EF4-FFF2-40B4-BE49-F238E27FC236}">
                <a16:creationId xmlns:a16="http://schemas.microsoft.com/office/drawing/2014/main" id="{00000000-0008-0000-0F00-00000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27296"/>
            <a:ext cx="1910686" cy="361666"/>
          </a:xfrm>
          <a:prstGeom prst="rect">
            <a:avLst/>
          </a:prstGeom>
          <a:noFill/>
          <a:ln w="9525">
            <a:noFill/>
            <a:miter lim="800000"/>
            <a:headEnd/>
            <a:tailEnd/>
          </a:ln>
        </xdr:spPr>
      </xdr:pic>
      <xdr:pic>
        <xdr:nvPicPr>
          <xdr:cNvPr id="9" name="Obrázok 2" descr="C:\Users\ruzickova\AppData\Local\Microsoft\Windows\Temporary Internet Files\Content.Word\EU-EFRR-HORIZ-COLOR.JPG">
            <a:extLst>
              <a:ext uri="{FF2B5EF4-FFF2-40B4-BE49-F238E27FC236}">
                <a16:creationId xmlns:a16="http://schemas.microsoft.com/office/drawing/2014/main" id="{00000000-0008-0000-0F00-000009000000}"/>
              </a:ext>
            </a:extLst>
          </xdr:cNvPr>
          <xdr:cNvPicPr>
            <a:picLocks noChangeAspect="1"/>
          </xdr:cNvPicPr>
        </xdr:nvPicPr>
        <xdr:blipFill>
          <a:blip xmlns:r="http://schemas.openxmlformats.org/officeDocument/2006/relationships" r:embed="rId2" cstate="print"/>
          <a:srcRect/>
          <a:stretch>
            <a:fillRect/>
          </a:stretch>
        </xdr:blipFill>
        <xdr:spPr bwMode="auto">
          <a:xfrm>
            <a:off x="2081283" y="27296"/>
            <a:ext cx="2074460" cy="354842"/>
          </a:xfrm>
          <a:prstGeom prst="rect">
            <a:avLst/>
          </a:prstGeom>
          <a:noFill/>
          <a:ln w="9525">
            <a:noFill/>
            <a:miter lim="800000"/>
            <a:headEnd/>
            <a:tailEnd/>
          </a:ln>
        </xdr:spPr>
      </xdr:pic>
      <xdr:pic>
        <xdr:nvPicPr>
          <xdr:cNvPr id="10" name="Obrázok 6" descr="SZSRppt.jpg">
            <a:extLst>
              <a:ext uri="{FF2B5EF4-FFF2-40B4-BE49-F238E27FC236}">
                <a16:creationId xmlns:a16="http://schemas.microsoft.com/office/drawing/2014/main" id="{00000000-0008-0000-0F00-00000A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527343" y="27296"/>
            <a:ext cx="307075" cy="348018"/>
          </a:xfrm>
          <a:prstGeom prst="rect">
            <a:avLst/>
          </a:prstGeom>
          <a:noFill/>
          <a:ln w="9525">
            <a:noFill/>
            <a:miter lim="800000"/>
            <a:headEnd/>
            <a:tailEnd/>
          </a:ln>
        </xdr:spPr>
      </xdr:pic>
      <xdr:pic>
        <xdr:nvPicPr>
          <xdr:cNvPr id="11" name="Obrázok 4" descr="C:\Users\rakovska\AppData\Local\Microsoft\Windows\Temporary Internet Files\Content.Word\Nový obrázok.bmp">
            <a:extLst>
              <a:ext uri="{FF2B5EF4-FFF2-40B4-BE49-F238E27FC236}">
                <a16:creationId xmlns:a16="http://schemas.microsoft.com/office/drawing/2014/main" id="{00000000-0008-0000-0F00-00000B000000}"/>
              </a:ext>
            </a:extLst>
          </xdr:cNvPr>
          <xdr:cNvPicPr>
            <a:picLocks noChangeAspect="1"/>
          </xdr:cNvPicPr>
        </xdr:nvPicPr>
        <xdr:blipFill>
          <a:blip xmlns:r="http://schemas.openxmlformats.org/officeDocument/2006/relationships" r:embed="rId5" cstate="print"/>
          <a:srcRect/>
          <a:stretch>
            <a:fillRect/>
          </a:stretch>
        </xdr:blipFill>
        <xdr:spPr bwMode="auto">
          <a:xfrm>
            <a:off x="4380931" y="0"/>
            <a:ext cx="805218" cy="382138"/>
          </a:xfrm>
          <a:prstGeom prst="rect">
            <a:avLst/>
          </a:prstGeom>
          <a:noFill/>
          <a:ln w="9525">
            <a:noFill/>
            <a:miter lim="800000"/>
            <a:headEnd/>
            <a:tailEnd/>
          </a:ln>
        </xdr:spPr>
      </xdr:pic>
    </xdr:grp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3</xdr:row>
      <xdr:rowOff>0</xdr:rowOff>
    </xdr:from>
    <xdr:to>
      <xdr:col>5</xdr:col>
      <xdr:colOff>2240</xdr:colOff>
      <xdr:row>6</xdr:row>
      <xdr:rowOff>11206</xdr:rowOff>
    </xdr:to>
    <xdr:grpSp>
      <xdr:nvGrpSpPr>
        <xdr:cNvPr id="2" name="Skupina 1"/>
        <xdr:cNvGrpSpPr/>
      </xdr:nvGrpSpPr>
      <xdr:grpSpPr>
        <a:xfrm>
          <a:off x="0" y="544286"/>
          <a:ext cx="10316454" cy="541884"/>
          <a:chOff x="0" y="0"/>
          <a:chExt cx="5834418" cy="388962"/>
        </a:xfrm>
      </xdr:grpSpPr>
      <xdr:pic>
        <xdr:nvPicPr>
          <xdr:cNvPr id="3" name="Obrázok 2" descr="logoOPKZPppt.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7296"/>
            <a:ext cx="1910686" cy="361666"/>
          </a:xfrm>
          <a:prstGeom prst="rect">
            <a:avLst/>
          </a:prstGeom>
          <a:noFill/>
          <a:ln>
            <a:noFill/>
          </a:ln>
        </xdr:spPr>
      </xdr:pic>
      <xdr:pic>
        <xdr:nvPicPr>
          <xdr:cNvPr id="4" name="Obrázok 3" descr="C:\Users\ruzickova\AppData\Local\Microsoft\Windows\Temporary Internet Files\Content.Word\EU-EFRR-HORIZ-COLOR.JPG"/>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081283" y="27296"/>
            <a:ext cx="2074460" cy="354842"/>
          </a:xfrm>
          <a:prstGeom prst="rect">
            <a:avLst/>
          </a:prstGeom>
          <a:noFill/>
          <a:ln>
            <a:noFill/>
          </a:ln>
        </xdr:spPr>
      </xdr:pic>
      <xdr:pic>
        <xdr:nvPicPr>
          <xdr:cNvPr id="5" name="Obrázok 4" descr="SZSRppt.jpg"/>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527343" y="27296"/>
            <a:ext cx="307075" cy="348018"/>
          </a:xfrm>
          <a:prstGeom prst="rect">
            <a:avLst/>
          </a:prstGeom>
          <a:noFill/>
          <a:ln>
            <a:noFill/>
          </a:ln>
        </xdr:spPr>
      </xdr:pic>
      <xdr:pic>
        <xdr:nvPicPr>
          <xdr:cNvPr id="6" name="Obrázok 5" descr="C:\Users\rakovska\AppData\Local\Microsoft\Windows\Temporary Internet Files\Content.Word\Nový obrázok.bmp"/>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380931" y="0"/>
            <a:ext cx="805218" cy="382138"/>
          </a:xfrm>
          <a:prstGeom prst="rect">
            <a:avLst/>
          </a:prstGeom>
          <a:noFill/>
          <a:ln>
            <a:noFill/>
          </a:ln>
        </xdr:spPr>
      </xdr:pic>
    </xdr:grp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428624</xdr:colOff>
      <xdr:row>3</xdr:row>
      <xdr:rowOff>107157</xdr:rowOff>
    </xdr:from>
    <xdr:to>
      <xdr:col>4</xdr:col>
      <xdr:colOff>1476374</xdr:colOff>
      <xdr:row>6</xdr:row>
      <xdr:rowOff>97632</xdr:rowOff>
    </xdr:to>
    <xdr:grpSp>
      <xdr:nvGrpSpPr>
        <xdr:cNvPr id="2" name="Skupina 5"/>
        <xdr:cNvGrpSpPr>
          <a:grpSpLocks/>
        </xdr:cNvGrpSpPr>
      </xdr:nvGrpSpPr>
      <xdr:grpSpPr bwMode="auto">
        <a:xfrm>
          <a:off x="428624" y="651443"/>
          <a:ext cx="7892143" cy="521153"/>
          <a:chOff x="0" y="0"/>
          <a:chExt cx="5834418" cy="388962"/>
        </a:xfrm>
      </xdr:grpSpPr>
      <xdr:pic>
        <xdr:nvPicPr>
          <xdr:cNvPr id="3" name="Obrázok 1" descr="logoOPKZPppt.jpg"/>
          <xdr:cNvPicPr>
            <a:picLocks noChangeAspect="1" noChangeArrowheads="1"/>
          </xdr:cNvPicPr>
        </xdr:nvPicPr>
        <xdr:blipFill>
          <a:blip xmlns:r="http://schemas.openxmlformats.org/officeDocument/2006/relationships" r:embed="rId1" cstate="print"/>
          <a:srcRect/>
          <a:stretch>
            <a:fillRect/>
          </a:stretch>
        </xdr:blipFill>
        <xdr:spPr bwMode="auto">
          <a:xfrm>
            <a:off x="0" y="27296"/>
            <a:ext cx="1910686" cy="361666"/>
          </a:xfrm>
          <a:prstGeom prst="rect">
            <a:avLst/>
          </a:prstGeom>
          <a:noFill/>
          <a:ln w="9525">
            <a:noFill/>
            <a:miter lim="800000"/>
            <a:headEnd/>
            <a:tailEnd/>
          </a:ln>
        </xdr:spPr>
      </xdr:pic>
      <xdr:pic>
        <xdr:nvPicPr>
          <xdr:cNvPr id="4" name="Obrázok 2" descr="C:\Users\ruzickova\AppData\Local\Microsoft\Windows\Temporary Internet Files\Content.Word\EU-EFRR-HORIZ-COLOR.JPG"/>
          <xdr:cNvPicPr>
            <a:picLocks noChangeAspect="1"/>
          </xdr:cNvPicPr>
        </xdr:nvPicPr>
        <xdr:blipFill>
          <a:blip xmlns:r="http://schemas.openxmlformats.org/officeDocument/2006/relationships" r:embed="rId2" cstate="print"/>
          <a:srcRect/>
          <a:stretch>
            <a:fillRect/>
          </a:stretch>
        </xdr:blipFill>
        <xdr:spPr bwMode="auto">
          <a:xfrm>
            <a:off x="2081283" y="27296"/>
            <a:ext cx="2074460" cy="354842"/>
          </a:xfrm>
          <a:prstGeom prst="rect">
            <a:avLst/>
          </a:prstGeom>
          <a:noFill/>
          <a:ln w="9525">
            <a:noFill/>
            <a:miter lim="800000"/>
            <a:headEnd/>
            <a:tailEnd/>
          </a:ln>
        </xdr:spPr>
      </xdr:pic>
      <xdr:pic>
        <xdr:nvPicPr>
          <xdr:cNvPr id="5" name="Obrázok 6" descr="SZSRppt.jpg"/>
          <xdr:cNvPicPr>
            <a:picLocks noChangeAspect="1" noChangeArrowheads="1"/>
          </xdr:cNvPicPr>
        </xdr:nvPicPr>
        <xdr:blipFill>
          <a:blip xmlns:r="http://schemas.openxmlformats.org/officeDocument/2006/relationships" r:embed="rId3" cstate="print"/>
          <a:srcRect/>
          <a:stretch>
            <a:fillRect/>
          </a:stretch>
        </xdr:blipFill>
        <xdr:spPr bwMode="auto">
          <a:xfrm>
            <a:off x="5527343" y="27296"/>
            <a:ext cx="307075" cy="348018"/>
          </a:xfrm>
          <a:prstGeom prst="rect">
            <a:avLst/>
          </a:prstGeom>
          <a:noFill/>
          <a:ln w="9525">
            <a:noFill/>
            <a:miter lim="800000"/>
            <a:headEnd/>
            <a:tailEnd/>
          </a:ln>
        </xdr:spPr>
      </xdr:pic>
      <xdr:pic>
        <xdr:nvPicPr>
          <xdr:cNvPr id="6" name="Obrázok 4" descr="C:\Users\rakovska\AppData\Local\Microsoft\Windows\Temporary Internet Files\Content.Word\Nový obrázok.bmp"/>
          <xdr:cNvPicPr>
            <a:picLocks noChangeAspect="1"/>
          </xdr:cNvPicPr>
        </xdr:nvPicPr>
        <xdr:blipFill>
          <a:blip xmlns:r="http://schemas.openxmlformats.org/officeDocument/2006/relationships" r:embed="rId4" cstate="print"/>
          <a:srcRect/>
          <a:stretch>
            <a:fillRect/>
          </a:stretch>
        </xdr:blipFill>
        <xdr:spPr bwMode="auto">
          <a:xfrm>
            <a:off x="4380931" y="0"/>
            <a:ext cx="805218" cy="382138"/>
          </a:xfrm>
          <a:prstGeom prst="rect">
            <a:avLst/>
          </a:prstGeom>
          <a:noFill/>
          <a:ln w="9525">
            <a:noFill/>
            <a:miter lim="800000"/>
            <a:headEnd/>
            <a:tailEnd/>
          </a:ln>
        </xdr:spPr>
      </xdr:pic>
    </xdr:grpSp>
    <xdr:clientData/>
  </xdr:twoCellAnchor>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4.xml"/><Relationship Id="rId1" Type="http://schemas.openxmlformats.org/officeDocument/2006/relationships/printerSettings" Target="../printerSettings/printerSettings9.bin"/><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L107"/>
  <sheetViews>
    <sheetView showGridLines="0" view="pageBreakPreview" topLeftCell="A34" zoomScaleNormal="100" zoomScaleSheetLayoutView="100" workbookViewId="0">
      <selection activeCell="A57" sqref="A57:A60"/>
    </sheetView>
  </sheetViews>
  <sheetFormatPr defaultColWidth="9.140625" defaultRowHeight="15" x14ac:dyDescent="0.25"/>
  <cols>
    <col min="1" max="1" width="31.5703125" style="1" customWidth="1"/>
    <col min="2" max="2" width="8.7109375" style="2" customWidth="1"/>
    <col min="3" max="3" width="9" style="3" customWidth="1"/>
    <col min="4" max="4" width="13.42578125" style="3" customWidth="1"/>
    <col min="5" max="5" width="15" style="3" customWidth="1"/>
    <col min="6" max="6" width="15.28515625" style="3" customWidth="1"/>
    <col min="7" max="7" width="66.85546875" style="1" customWidth="1"/>
    <col min="8" max="8" width="51.28515625" style="1" customWidth="1"/>
    <col min="9" max="9" width="16" style="14" customWidth="1"/>
    <col min="10" max="10" width="30" style="1" customWidth="1"/>
    <col min="11" max="30" width="9.140625" style="1" customWidth="1"/>
    <col min="31" max="16384" width="9.140625" style="1"/>
  </cols>
  <sheetData>
    <row r="1" spans="1:12" ht="14.45" x14ac:dyDescent="0.3">
      <c r="A1" s="17"/>
      <c r="B1" s="17"/>
      <c r="C1" s="17"/>
      <c r="D1" s="17"/>
      <c r="E1" s="17"/>
      <c r="F1" s="17"/>
      <c r="G1" s="17"/>
      <c r="H1" s="14"/>
      <c r="J1" s="14"/>
    </row>
    <row r="2" spans="1:12" ht="14.45" x14ac:dyDescent="0.3">
      <c r="A2" s="17"/>
      <c r="B2" s="17"/>
      <c r="C2" s="17"/>
      <c r="D2" s="17"/>
      <c r="E2" s="17"/>
      <c r="F2" s="17"/>
      <c r="G2" s="17"/>
      <c r="H2" s="14"/>
      <c r="J2" s="14"/>
    </row>
    <row r="3" spans="1:12" ht="24" customHeight="1" thickBot="1" x14ac:dyDescent="0.3">
      <c r="A3" s="405" t="s">
        <v>86</v>
      </c>
      <c r="B3" s="406"/>
      <c r="C3" s="406"/>
      <c r="D3" s="406"/>
      <c r="E3" s="406"/>
      <c r="F3" s="406"/>
      <c r="G3" s="406"/>
      <c r="H3" s="407"/>
    </row>
    <row r="4" spans="1:12" ht="35.25" customHeight="1" x14ac:dyDescent="0.25">
      <c r="A4" s="404" t="s">
        <v>108</v>
      </c>
      <c r="B4" s="404"/>
      <c r="C4" s="404"/>
      <c r="D4" s="404"/>
      <c r="E4" s="404"/>
      <c r="F4" s="404"/>
      <c r="G4" s="404"/>
      <c r="H4" s="404"/>
    </row>
    <row r="5" spans="1:12" ht="21.6" thickBot="1" x14ac:dyDescent="0.45">
      <c r="A5" s="45"/>
      <c r="B5" s="42"/>
      <c r="C5" s="42"/>
      <c r="D5" s="42"/>
      <c r="E5" s="42"/>
      <c r="F5" s="42"/>
      <c r="G5" s="42"/>
      <c r="H5" s="14"/>
    </row>
    <row r="6" spans="1:12" x14ac:dyDescent="0.25">
      <c r="A6" s="116" t="s">
        <v>0</v>
      </c>
      <c r="B6" s="425"/>
      <c r="C6" s="425"/>
      <c r="D6" s="425"/>
      <c r="E6" s="425"/>
      <c r="F6" s="425"/>
      <c r="G6" s="425"/>
      <c r="H6" s="426"/>
    </row>
    <row r="7" spans="1:12" x14ac:dyDescent="0.25">
      <c r="A7" s="117" t="s">
        <v>1</v>
      </c>
      <c r="B7" s="427"/>
      <c r="C7" s="427"/>
      <c r="D7" s="427"/>
      <c r="E7" s="427"/>
      <c r="F7" s="427"/>
      <c r="G7" s="427"/>
      <c r="H7" s="428"/>
    </row>
    <row r="8" spans="1:12" ht="15.75" thickBot="1" x14ac:dyDescent="0.3">
      <c r="A8" s="118" t="s">
        <v>89</v>
      </c>
      <c r="B8" s="417" t="s">
        <v>114</v>
      </c>
      <c r="C8" s="418"/>
      <c r="D8" s="418"/>
      <c r="E8" s="418"/>
      <c r="F8" s="418"/>
      <c r="G8" s="418"/>
      <c r="H8" s="419"/>
    </row>
    <row r="9" spans="1:12" ht="14.45" x14ac:dyDescent="0.3">
      <c r="B9" s="19"/>
      <c r="C9" s="20"/>
      <c r="D9" s="20"/>
      <c r="E9" s="20"/>
      <c r="F9" s="20"/>
      <c r="G9" s="18"/>
      <c r="H9" s="14"/>
    </row>
    <row r="10" spans="1:12" ht="15.75" x14ac:dyDescent="0.25">
      <c r="A10" s="63" t="s">
        <v>87</v>
      </c>
      <c r="B10" s="1"/>
      <c r="C10" s="1"/>
      <c r="D10" s="1"/>
      <c r="E10" s="1"/>
      <c r="F10" s="1"/>
    </row>
    <row r="11" spans="1:12" ht="24" customHeight="1" x14ac:dyDescent="0.25">
      <c r="A11" s="420" t="s">
        <v>103</v>
      </c>
      <c r="B11" s="421"/>
      <c r="C11" s="421"/>
      <c r="D11" s="421"/>
      <c r="E11" s="421"/>
      <c r="F11" s="421"/>
      <c r="G11" s="422"/>
    </row>
    <row r="12" spans="1:12" ht="38.25" x14ac:dyDescent="0.25">
      <c r="A12" s="49" t="s">
        <v>2</v>
      </c>
      <c r="B12" s="47" t="s">
        <v>3</v>
      </c>
      <c r="C12" s="47" t="s">
        <v>4</v>
      </c>
      <c r="D12" s="47" t="s">
        <v>28</v>
      </c>
      <c r="E12" s="47" t="s">
        <v>25</v>
      </c>
      <c r="F12" s="47" t="s">
        <v>44</v>
      </c>
      <c r="G12" s="47" t="s">
        <v>33</v>
      </c>
      <c r="H12" s="48" t="s">
        <v>34</v>
      </c>
    </row>
    <row r="13" spans="1:12" x14ac:dyDescent="0.25">
      <c r="A13" s="7"/>
      <c r="B13" s="40"/>
      <c r="C13" s="4"/>
      <c r="D13" s="83"/>
      <c r="E13" s="85">
        <f>C13*D13</f>
        <v>0</v>
      </c>
      <c r="F13" s="85">
        <f>E13*20/100+E13</f>
        <v>0</v>
      </c>
      <c r="G13" s="5" t="s">
        <v>159</v>
      </c>
      <c r="H13" s="52"/>
      <c r="I13" s="24"/>
      <c r="K13" s="6"/>
      <c r="L13" s="6"/>
    </row>
    <row r="14" spans="1:12" ht="14.45" x14ac:dyDescent="0.3">
      <c r="A14" s="7"/>
      <c r="B14" s="40"/>
      <c r="C14" s="4"/>
      <c r="D14" s="83"/>
      <c r="E14" s="85">
        <f t="shared" ref="E14:E22" si="0">C14*D14</f>
        <v>0</v>
      </c>
      <c r="F14" s="85">
        <f t="shared" ref="F14:F22" si="1">E14*20/100+E14</f>
        <v>0</v>
      </c>
      <c r="G14" s="5"/>
      <c r="H14" s="52"/>
      <c r="I14" s="24"/>
      <c r="K14" s="6"/>
      <c r="L14" s="6"/>
    </row>
    <row r="15" spans="1:12" ht="14.45" x14ac:dyDescent="0.3">
      <c r="A15" s="7"/>
      <c r="B15" s="40"/>
      <c r="C15" s="4"/>
      <c r="D15" s="83"/>
      <c r="E15" s="85">
        <f t="shared" si="0"/>
        <v>0</v>
      </c>
      <c r="F15" s="85">
        <f t="shared" si="1"/>
        <v>0</v>
      </c>
      <c r="G15" s="5"/>
      <c r="H15" s="52"/>
      <c r="I15" s="24"/>
      <c r="K15" s="6"/>
      <c r="L15" s="6"/>
    </row>
    <row r="16" spans="1:12" ht="14.45" x14ac:dyDescent="0.3">
      <c r="A16" s="7"/>
      <c r="B16" s="40"/>
      <c r="C16" s="4"/>
      <c r="D16" s="83"/>
      <c r="E16" s="85">
        <f t="shared" si="0"/>
        <v>0</v>
      </c>
      <c r="F16" s="85">
        <f t="shared" si="1"/>
        <v>0</v>
      </c>
      <c r="G16" s="5"/>
      <c r="H16" s="52"/>
      <c r="I16" s="24"/>
      <c r="K16" s="6"/>
      <c r="L16" s="6"/>
    </row>
    <row r="17" spans="1:12" ht="14.45" x14ac:dyDescent="0.3">
      <c r="A17" s="7"/>
      <c r="B17" s="40"/>
      <c r="C17" s="4"/>
      <c r="D17" s="83"/>
      <c r="E17" s="85">
        <f t="shared" si="0"/>
        <v>0</v>
      </c>
      <c r="F17" s="85">
        <f t="shared" si="1"/>
        <v>0</v>
      </c>
      <c r="G17" s="5"/>
      <c r="H17" s="52"/>
      <c r="I17" s="24"/>
      <c r="K17" s="6"/>
      <c r="L17" s="6"/>
    </row>
    <row r="18" spans="1:12" ht="14.45" x14ac:dyDescent="0.3">
      <c r="A18" s="7"/>
      <c r="B18" s="40"/>
      <c r="C18" s="4"/>
      <c r="D18" s="83"/>
      <c r="E18" s="85">
        <f t="shared" si="0"/>
        <v>0</v>
      </c>
      <c r="F18" s="85">
        <f t="shared" si="1"/>
        <v>0</v>
      </c>
      <c r="G18" s="5"/>
      <c r="H18" s="52"/>
      <c r="I18" s="24"/>
      <c r="K18" s="6"/>
      <c r="L18" s="6"/>
    </row>
    <row r="19" spans="1:12" ht="14.45" x14ac:dyDescent="0.3">
      <c r="A19" s="7"/>
      <c r="B19" s="40"/>
      <c r="C19" s="4"/>
      <c r="D19" s="83"/>
      <c r="E19" s="85">
        <f t="shared" si="0"/>
        <v>0</v>
      </c>
      <c r="F19" s="85">
        <f t="shared" si="1"/>
        <v>0</v>
      </c>
      <c r="G19" s="5"/>
      <c r="H19" s="52"/>
      <c r="I19" s="24"/>
      <c r="K19" s="6"/>
      <c r="L19" s="6"/>
    </row>
    <row r="20" spans="1:12" ht="14.45" x14ac:dyDescent="0.3">
      <c r="A20" s="7"/>
      <c r="B20" s="41"/>
      <c r="C20" s="4"/>
      <c r="D20" s="83"/>
      <c r="E20" s="85">
        <f t="shared" si="0"/>
        <v>0</v>
      </c>
      <c r="F20" s="85">
        <f t="shared" si="1"/>
        <v>0</v>
      </c>
      <c r="G20" s="5"/>
      <c r="H20" s="52"/>
      <c r="I20" s="24"/>
      <c r="K20" s="6"/>
      <c r="L20" s="6"/>
    </row>
    <row r="21" spans="1:12" ht="14.45" x14ac:dyDescent="0.3">
      <c r="A21" s="7"/>
      <c r="B21" s="9"/>
      <c r="C21" s="4"/>
      <c r="D21" s="83"/>
      <c r="E21" s="85">
        <f t="shared" si="0"/>
        <v>0</v>
      </c>
      <c r="F21" s="85">
        <f t="shared" si="1"/>
        <v>0</v>
      </c>
      <c r="G21" s="5"/>
      <c r="H21" s="52"/>
      <c r="I21" s="24"/>
      <c r="K21" s="6"/>
      <c r="L21" s="6"/>
    </row>
    <row r="22" spans="1:12" thickBot="1" x14ac:dyDescent="0.35">
      <c r="A22" s="133"/>
      <c r="B22" s="138"/>
      <c r="C22" s="62"/>
      <c r="D22" s="84"/>
      <c r="E22" s="135">
        <f t="shared" si="0"/>
        <v>0</v>
      </c>
      <c r="F22" s="135">
        <f t="shared" si="1"/>
        <v>0</v>
      </c>
      <c r="G22" s="5"/>
      <c r="H22" s="52"/>
      <c r="I22" s="24"/>
      <c r="K22" s="6"/>
      <c r="L22" s="6"/>
    </row>
    <row r="23" spans="1:12" ht="15.75" thickBot="1" x14ac:dyDescent="0.3">
      <c r="A23" s="408" t="s">
        <v>27</v>
      </c>
      <c r="B23" s="409"/>
      <c r="C23" s="409"/>
      <c r="D23" s="409"/>
      <c r="E23" s="139">
        <f>SUM(E13:E22)</f>
        <v>0</v>
      </c>
      <c r="F23" s="140">
        <f>SUM(F13:F22)</f>
        <v>0</v>
      </c>
      <c r="G23" s="50"/>
      <c r="H23" s="51"/>
      <c r="I23" s="24"/>
      <c r="K23" s="6"/>
      <c r="L23" s="6"/>
    </row>
    <row r="24" spans="1:12" ht="14.45" x14ac:dyDescent="0.3">
      <c r="A24" s="68"/>
      <c r="B24" s="68"/>
      <c r="C24" s="68"/>
      <c r="D24" s="68"/>
      <c r="E24" s="100"/>
      <c r="F24" s="100"/>
      <c r="G24" s="69"/>
      <c r="H24" s="33"/>
      <c r="I24" s="24"/>
      <c r="K24" s="6"/>
      <c r="L24" s="6"/>
    </row>
    <row r="25" spans="1:12" ht="24" customHeight="1" x14ac:dyDescent="0.25">
      <c r="A25" s="423" t="s">
        <v>104</v>
      </c>
      <c r="B25" s="424"/>
      <c r="C25" s="424"/>
      <c r="D25" s="424"/>
      <c r="E25" s="424"/>
      <c r="F25" s="424"/>
      <c r="G25" s="424"/>
      <c r="H25" s="51"/>
      <c r="I25" s="24"/>
      <c r="K25" s="6"/>
      <c r="L25" s="6"/>
    </row>
    <row r="26" spans="1:12" ht="38.25" x14ac:dyDescent="0.25">
      <c r="A26" s="49" t="s">
        <v>2</v>
      </c>
      <c r="B26" s="47" t="s">
        <v>3</v>
      </c>
      <c r="C26" s="47" t="s">
        <v>4</v>
      </c>
      <c r="D26" s="47" t="s">
        <v>28</v>
      </c>
      <c r="E26" s="47" t="s">
        <v>25</v>
      </c>
      <c r="F26" s="47" t="s">
        <v>44</v>
      </c>
      <c r="G26" s="47" t="s">
        <v>33</v>
      </c>
      <c r="H26" s="48" t="s">
        <v>34</v>
      </c>
      <c r="I26" s="24"/>
      <c r="K26" s="6"/>
      <c r="L26" s="6"/>
    </row>
    <row r="27" spans="1:12" ht="14.45" x14ac:dyDescent="0.3">
      <c r="A27" s="7"/>
      <c r="B27" s="40"/>
      <c r="C27" s="4"/>
      <c r="D27" s="83"/>
      <c r="E27" s="85">
        <f t="shared" ref="E27:E36" si="2">C27*D27</f>
        <v>0</v>
      </c>
      <c r="F27" s="85">
        <f t="shared" ref="F27:F36" si="3">E27*20/100+E27</f>
        <v>0</v>
      </c>
      <c r="G27" s="5"/>
      <c r="H27" s="52"/>
      <c r="I27" s="24"/>
      <c r="K27" s="6"/>
      <c r="L27" s="6"/>
    </row>
    <row r="28" spans="1:12" ht="14.45" x14ac:dyDescent="0.3">
      <c r="A28" s="7"/>
      <c r="B28" s="40"/>
      <c r="C28" s="4"/>
      <c r="D28" s="83"/>
      <c r="E28" s="85">
        <f t="shared" si="2"/>
        <v>0</v>
      </c>
      <c r="F28" s="85">
        <f t="shared" si="3"/>
        <v>0</v>
      </c>
      <c r="G28" s="5"/>
      <c r="H28" s="52"/>
      <c r="I28" s="24"/>
      <c r="K28" s="6"/>
      <c r="L28" s="6"/>
    </row>
    <row r="29" spans="1:12" ht="14.45" x14ac:dyDescent="0.3">
      <c r="A29" s="7"/>
      <c r="B29" s="40"/>
      <c r="C29" s="4"/>
      <c r="D29" s="83"/>
      <c r="E29" s="85">
        <f t="shared" si="2"/>
        <v>0</v>
      </c>
      <c r="F29" s="85">
        <f t="shared" si="3"/>
        <v>0</v>
      </c>
      <c r="G29" s="5"/>
      <c r="H29" s="52"/>
      <c r="I29" s="24"/>
      <c r="K29" s="6"/>
      <c r="L29" s="6"/>
    </row>
    <row r="30" spans="1:12" ht="14.45" x14ac:dyDescent="0.3">
      <c r="A30" s="7"/>
      <c r="B30" s="40"/>
      <c r="C30" s="4"/>
      <c r="D30" s="83"/>
      <c r="E30" s="85">
        <f t="shared" si="2"/>
        <v>0</v>
      </c>
      <c r="F30" s="85">
        <f t="shared" si="3"/>
        <v>0</v>
      </c>
      <c r="G30" s="5"/>
      <c r="H30" s="52"/>
      <c r="I30" s="24"/>
      <c r="K30" s="6"/>
      <c r="L30" s="6"/>
    </row>
    <row r="31" spans="1:12" ht="14.45" x14ac:dyDescent="0.3">
      <c r="A31" s="7"/>
      <c r="B31" s="40"/>
      <c r="C31" s="4"/>
      <c r="D31" s="83"/>
      <c r="E31" s="85">
        <f t="shared" si="2"/>
        <v>0</v>
      </c>
      <c r="F31" s="85">
        <f t="shared" si="3"/>
        <v>0</v>
      </c>
      <c r="G31" s="5"/>
      <c r="H31" s="52"/>
      <c r="I31" s="24"/>
      <c r="K31" s="6"/>
      <c r="L31" s="6"/>
    </row>
    <row r="32" spans="1:12" ht="14.45" x14ac:dyDescent="0.3">
      <c r="A32" s="7"/>
      <c r="B32" s="40"/>
      <c r="C32" s="4"/>
      <c r="D32" s="83"/>
      <c r="E32" s="85">
        <f t="shared" si="2"/>
        <v>0</v>
      </c>
      <c r="F32" s="85">
        <f t="shared" si="3"/>
        <v>0</v>
      </c>
      <c r="G32" s="5"/>
      <c r="H32" s="52"/>
      <c r="I32" s="24"/>
      <c r="K32" s="6"/>
      <c r="L32" s="6"/>
    </row>
    <row r="33" spans="1:12" ht="14.45" x14ac:dyDescent="0.3">
      <c r="A33" s="7"/>
      <c r="B33" s="40"/>
      <c r="C33" s="4"/>
      <c r="D33" s="83"/>
      <c r="E33" s="85">
        <f t="shared" si="2"/>
        <v>0</v>
      </c>
      <c r="F33" s="85">
        <f t="shared" si="3"/>
        <v>0</v>
      </c>
      <c r="G33" s="5"/>
      <c r="H33" s="52"/>
      <c r="I33" s="24"/>
      <c r="K33" s="6"/>
      <c r="L33" s="6"/>
    </row>
    <row r="34" spans="1:12" ht="14.45" x14ac:dyDescent="0.3">
      <c r="A34" s="7"/>
      <c r="B34" s="41"/>
      <c r="C34" s="4"/>
      <c r="D34" s="83"/>
      <c r="E34" s="85">
        <f t="shared" si="2"/>
        <v>0</v>
      </c>
      <c r="F34" s="85">
        <f t="shared" si="3"/>
        <v>0</v>
      </c>
      <c r="G34" s="5"/>
      <c r="H34" s="52"/>
      <c r="I34" s="24"/>
      <c r="K34" s="6"/>
      <c r="L34" s="6"/>
    </row>
    <row r="35" spans="1:12" ht="14.45" x14ac:dyDescent="0.3">
      <c r="A35" s="7"/>
      <c r="B35" s="9"/>
      <c r="C35" s="4"/>
      <c r="D35" s="83"/>
      <c r="E35" s="85">
        <f t="shared" si="2"/>
        <v>0</v>
      </c>
      <c r="F35" s="85">
        <f t="shared" si="3"/>
        <v>0</v>
      </c>
      <c r="G35" s="5"/>
      <c r="H35" s="52"/>
      <c r="I35" s="24"/>
      <c r="K35" s="6"/>
      <c r="L35" s="6"/>
    </row>
    <row r="36" spans="1:12" thickBot="1" x14ac:dyDescent="0.35">
      <c r="A36" s="133"/>
      <c r="B36" s="138"/>
      <c r="C36" s="62"/>
      <c r="D36" s="84"/>
      <c r="E36" s="135">
        <f t="shared" si="2"/>
        <v>0</v>
      </c>
      <c r="F36" s="135">
        <f t="shared" si="3"/>
        <v>0</v>
      </c>
      <c r="G36" s="5"/>
      <c r="H36" s="52"/>
      <c r="I36" s="24"/>
      <c r="K36" s="6"/>
      <c r="L36" s="6"/>
    </row>
    <row r="37" spans="1:12" ht="15.75" thickBot="1" x14ac:dyDescent="0.3">
      <c r="A37" s="408" t="s">
        <v>27</v>
      </c>
      <c r="B37" s="409"/>
      <c r="C37" s="409"/>
      <c r="D37" s="409"/>
      <c r="E37" s="139">
        <f>SUM(E27:E36)</f>
        <v>0</v>
      </c>
      <c r="F37" s="140">
        <f>SUM(F27:F36)</f>
        <v>0</v>
      </c>
      <c r="G37" s="69"/>
      <c r="H37" s="33"/>
      <c r="I37" s="24"/>
      <c r="K37" s="6"/>
      <c r="L37" s="6"/>
    </row>
    <row r="38" spans="1:12" ht="16.5" customHeight="1" thickBot="1" x14ac:dyDescent="0.3">
      <c r="A38" s="413" t="s">
        <v>85</v>
      </c>
      <c r="B38" s="414"/>
      <c r="C38" s="414"/>
      <c r="D38" s="415"/>
      <c r="E38" s="82">
        <f>E23+E37</f>
        <v>0</v>
      </c>
      <c r="F38" s="82">
        <f>F23+F37</f>
        <v>0</v>
      </c>
      <c r="G38" s="86"/>
      <c r="H38" s="33"/>
      <c r="I38" s="24"/>
      <c r="K38" s="6"/>
      <c r="L38" s="6"/>
    </row>
    <row r="39" spans="1:12" ht="14.45" x14ac:dyDescent="0.3">
      <c r="A39" s="11"/>
      <c r="B39" s="12"/>
      <c r="C39" s="13"/>
      <c r="D39" s="13"/>
      <c r="E39" s="13"/>
      <c r="F39" s="13"/>
      <c r="G39" s="87"/>
      <c r="H39" s="71"/>
    </row>
    <row r="40" spans="1:12" x14ac:dyDescent="0.25">
      <c r="A40" s="11" t="s">
        <v>50</v>
      </c>
      <c r="B40" s="12"/>
      <c r="C40" s="13"/>
      <c r="D40" s="13"/>
      <c r="E40" s="13"/>
      <c r="F40" s="13"/>
      <c r="G40" s="87"/>
      <c r="H40" s="88"/>
    </row>
    <row r="41" spans="1:12" x14ac:dyDescent="0.25">
      <c r="A41" s="11"/>
      <c r="B41" s="12"/>
      <c r="C41" s="13"/>
      <c r="D41" s="13"/>
      <c r="E41" s="13"/>
      <c r="F41" s="13"/>
      <c r="G41" s="11"/>
      <c r="H41" s="2" t="s">
        <v>41</v>
      </c>
    </row>
    <row r="42" spans="1:12" ht="14.45" x14ac:dyDescent="0.3">
      <c r="A42" s="11"/>
      <c r="B42" s="12"/>
      <c r="C42" s="13"/>
      <c r="D42" s="13"/>
      <c r="E42" s="13"/>
      <c r="F42" s="13"/>
      <c r="G42" s="11"/>
    </row>
    <row r="43" spans="1:12" ht="14.45" x14ac:dyDescent="0.3">
      <c r="A43" s="416" t="s">
        <v>40</v>
      </c>
      <c r="B43" s="416"/>
      <c r="C43" s="416"/>
      <c r="D43" s="416"/>
      <c r="E43" s="416"/>
      <c r="F43" s="416"/>
      <c r="G43" s="416"/>
      <c r="H43" s="89"/>
    </row>
    <row r="44" spans="1:12" ht="16.5" x14ac:dyDescent="0.3">
      <c r="A44" s="412" t="s">
        <v>120</v>
      </c>
      <c r="B44" s="412"/>
      <c r="C44" s="412"/>
      <c r="D44" s="412"/>
      <c r="E44" s="412"/>
      <c r="F44" s="412"/>
      <c r="G44" s="412"/>
      <c r="H44" s="412"/>
    </row>
    <row r="45" spans="1:12" ht="46.5" customHeight="1" x14ac:dyDescent="0.3">
      <c r="A45" s="411" t="s">
        <v>121</v>
      </c>
      <c r="B45" s="411"/>
      <c r="C45" s="411"/>
      <c r="D45" s="411"/>
      <c r="E45" s="411"/>
      <c r="F45" s="411"/>
      <c r="G45" s="411"/>
      <c r="H45" s="411"/>
    </row>
    <row r="46" spans="1:12" ht="33" customHeight="1" x14ac:dyDescent="0.3">
      <c r="A46" s="411" t="s">
        <v>122</v>
      </c>
      <c r="B46" s="411"/>
      <c r="C46" s="411"/>
      <c r="D46" s="411"/>
      <c r="E46" s="411"/>
      <c r="F46" s="411"/>
      <c r="G46" s="411"/>
      <c r="H46" s="411"/>
    </row>
    <row r="47" spans="1:12" ht="14.45" x14ac:dyDescent="0.3">
      <c r="A47" s="410"/>
      <c r="B47" s="410"/>
      <c r="C47" s="410"/>
      <c r="D47" s="410"/>
      <c r="E47" s="410"/>
      <c r="F47" s="410"/>
      <c r="G47" s="410"/>
      <c r="H47" s="410"/>
    </row>
    <row r="48" spans="1:12" ht="14.45" x14ac:dyDescent="0.3">
      <c r="A48" s="21"/>
      <c r="B48" s="22"/>
      <c r="C48" s="23"/>
      <c r="D48" s="23"/>
      <c r="E48" s="23"/>
      <c r="F48" s="23"/>
      <c r="G48" s="21"/>
      <c r="H48" s="14"/>
    </row>
    <row r="49" spans="1:8" x14ac:dyDescent="0.25">
      <c r="A49" s="14"/>
      <c r="B49" s="15"/>
      <c r="C49" s="16"/>
      <c r="D49" s="16"/>
      <c r="E49" s="16"/>
      <c r="F49" s="16"/>
      <c r="G49" s="14"/>
      <c r="H49" s="14"/>
    </row>
    <row r="50" spans="1:8" x14ac:dyDescent="0.25">
      <c r="A50" s="37"/>
      <c r="B50" s="37"/>
      <c r="C50" s="37"/>
      <c r="D50" s="37"/>
      <c r="E50" s="37"/>
      <c r="F50" s="37"/>
      <c r="G50" s="37"/>
      <c r="H50" s="14"/>
    </row>
    <row r="51" spans="1:8" x14ac:dyDescent="0.25">
      <c r="A51" s="14"/>
      <c r="B51" s="38"/>
      <c r="C51" s="39"/>
      <c r="E51" s="39"/>
      <c r="F51" s="39"/>
      <c r="G51" s="43"/>
      <c r="H51" s="14"/>
    </row>
    <row r="52" spans="1:8" x14ac:dyDescent="0.25">
      <c r="A52" s="14"/>
      <c r="B52" s="15"/>
      <c r="C52" s="16"/>
      <c r="E52" s="16"/>
      <c r="F52" s="16"/>
      <c r="G52" s="14"/>
      <c r="H52" s="14"/>
    </row>
    <row r="53" spans="1:8" x14ac:dyDescent="0.25">
      <c r="A53" s="24"/>
      <c r="B53" s="15"/>
      <c r="C53" s="16"/>
      <c r="E53" s="16"/>
      <c r="F53" s="16"/>
      <c r="G53" s="14"/>
      <c r="H53" s="14"/>
    </row>
    <row r="54" spans="1:8" x14ac:dyDescent="0.25">
      <c r="A54" s="24"/>
      <c r="B54" s="15"/>
      <c r="C54" s="16"/>
      <c r="E54" s="16"/>
      <c r="F54" s="16"/>
      <c r="G54" s="14"/>
      <c r="H54" s="14"/>
    </row>
    <row r="55" spans="1:8" x14ac:dyDescent="0.25">
      <c r="A55" s="90"/>
      <c r="B55" s="55"/>
      <c r="C55" s="53"/>
      <c r="E55" s="16"/>
      <c r="F55" s="16"/>
      <c r="G55" s="14"/>
      <c r="H55" s="14"/>
    </row>
    <row r="56" spans="1:8" x14ac:dyDescent="0.25">
      <c r="A56" s="53"/>
      <c r="B56" s="55"/>
      <c r="C56" s="53"/>
      <c r="E56" s="16"/>
      <c r="F56" s="16"/>
      <c r="G56" s="14"/>
      <c r="H56" s="14"/>
    </row>
    <row r="57" spans="1:8" x14ac:dyDescent="0.25">
      <c r="A57" s="54" t="s">
        <v>99</v>
      </c>
      <c r="B57" s="55"/>
      <c r="C57" s="53"/>
      <c r="E57" s="16"/>
      <c r="F57" s="16"/>
      <c r="G57" s="14"/>
      <c r="H57" s="14"/>
    </row>
    <row r="58" spans="1:8" x14ac:dyDescent="0.25">
      <c r="A58" s="54" t="s">
        <v>70</v>
      </c>
      <c r="B58" s="55"/>
      <c r="C58" s="53"/>
      <c r="E58" s="16"/>
      <c r="F58" s="16"/>
      <c r="G58" s="14"/>
      <c r="H58" s="14"/>
    </row>
    <row r="59" spans="1:8" x14ac:dyDescent="0.25">
      <c r="A59" s="54" t="s">
        <v>53</v>
      </c>
      <c r="B59" s="55"/>
      <c r="C59" s="53"/>
      <c r="E59" s="16"/>
      <c r="F59" s="16"/>
      <c r="G59" s="14"/>
      <c r="H59" s="14"/>
    </row>
    <row r="60" spans="1:8" x14ac:dyDescent="0.25">
      <c r="A60" s="54" t="s">
        <v>71</v>
      </c>
      <c r="B60" s="55"/>
      <c r="C60" s="53"/>
      <c r="E60" s="16"/>
      <c r="F60" s="16"/>
      <c r="G60" s="14"/>
      <c r="H60" s="14"/>
    </row>
    <row r="61" spans="1:8" x14ac:dyDescent="0.25">
      <c r="A61" s="53"/>
      <c r="B61" s="55"/>
      <c r="C61" s="53"/>
      <c r="E61" s="16"/>
      <c r="F61" s="16"/>
      <c r="G61" s="14"/>
      <c r="H61" s="14"/>
    </row>
    <row r="62" spans="1:8" x14ac:dyDescent="0.25">
      <c r="A62" s="53"/>
      <c r="B62" s="55"/>
      <c r="C62" s="53"/>
      <c r="E62" s="46"/>
      <c r="F62" s="46"/>
      <c r="G62" s="46"/>
      <c r="H62" s="46"/>
    </row>
    <row r="63" spans="1:8" x14ac:dyDescent="0.25">
      <c r="A63" s="54" t="s">
        <v>56</v>
      </c>
      <c r="B63" s="55"/>
      <c r="C63" s="53"/>
      <c r="E63" s="16"/>
      <c r="F63" s="16"/>
      <c r="G63" s="14"/>
      <c r="H63" s="14"/>
    </row>
    <row r="64" spans="1:8" x14ac:dyDescent="0.25">
      <c r="A64" s="54" t="s">
        <v>55</v>
      </c>
      <c r="B64" s="55"/>
      <c r="C64" s="53"/>
      <c r="D64" s="16"/>
      <c r="E64" s="16"/>
      <c r="F64" s="16"/>
      <c r="G64" s="14"/>
      <c r="H64" s="14"/>
    </row>
    <row r="65" spans="1:8" x14ac:dyDescent="0.25">
      <c r="A65" s="54" t="s">
        <v>88</v>
      </c>
      <c r="B65" s="55"/>
      <c r="C65" s="53"/>
      <c r="D65" s="16"/>
      <c r="E65" s="16"/>
      <c r="F65" s="16"/>
      <c r="G65" s="14"/>
      <c r="H65" s="14"/>
    </row>
    <row r="66" spans="1:8" x14ac:dyDescent="0.25">
      <c r="A66" s="54"/>
      <c r="B66" s="55"/>
      <c r="C66" s="53"/>
      <c r="D66" s="16"/>
      <c r="E66" s="16"/>
      <c r="F66" s="16"/>
      <c r="G66" s="14"/>
      <c r="H66" s="14"/>
    </row>
    <row r="67" spans="1:8" x14ac:dyDescent="0.25">
      <c r="A67" s="54"/>
      <c r="B67" s="55"/>
      <c r="C67" s="53"/>
      <c r="D67" s="16"/>
      <c r="E67" s="16"/>
      <c r="F67" s="16"/>
      <c r="G67" s="14"/>
      <c r="H67" s="14"/>
    </row>
    <row r="68" spans="1:8" x14ac:dyDescent="0.25">
      <c r="A68" s="54" t="s">
        <v>60</v>
      </c>
      <c r="B68" s="55"/>
      <c r="C68" s="53"/>
      <c r="D68" s="16"/>
      <c r="E68" s="16"/>
      <c r="F68" s="16"/>
      <c r="G68" s="14"/>
      <c r="H68" s="14"/>
    </row>
    <row r="69" spans="1:8" x14ac:dyDescent="0.25">
      <c r="A69" s="54" t="s">
        <v>61</v>
      </c>
      <c r="B69" s="55"/>
      <c r="C69" s="53"/>
      <c r="D69" s="16"/>
      <c r="E69" s="16"/>
      <c r="F69" s="16"/>
      <c r="G69" s="14"/>
      <c r="H69" s="14"/>
    </row>
    <row r="70" spans="1:8" x14ac:dyDescent="0.25">
      <c r="A70" s="91"/>
      <c r="B70" s="55"/>
      <c r="C70" s="53"/>
      <c r="D70" s="16"/>
      <c r="E70" s="16"/>
      <c r="F70" s="16"/>
      <c r="G70" s="14"/>
      <c r="H70" s="14"/>
    </row>
    <row r="71" spans="1:8" x14ac:dyDescent="0.25">
      <c r="A71" s="54"/>
      <c r="B71" s="55"/>
      <c r="C71" s="53"/>
      <c r="D71" s="16"/>
      <c r="E71" s="16"/>
      <c r="F71" s="16"/>
      <c r="G71" s="14"/>
      <c r="H71" s="14"/>
    </row>
    <row r="72" spans="1:8" x14ac:dyDescent="0.25">
      <c r="A72" s="14"/>
      <c r="B72" s="15"/>
      <c r="C72" s="16"/>
      <c r="D72" s="16"/>
      <c r="E72" s="16"/>
      <c r="F72" s="16"/>
      <c r="G72" s="14"/>
      <c r="H72" s="14"/>
    </row>
    <row r="73" spans="1:8" x14ac:dyDescent="0.25">
      <c r="A73" s="14"/>
      <c r="B73" s="15"/>
      <c r="C73" s="16"/>
      <c r="D73" s="16"/>
      <c r="E73" s="16"/>
      <c r="F73" s="16"/>
      <c r="G73" s="14"/>
      <c r="H73" s="14"/>
    </row>
    <row r="74" spans="1:8" x14ac:dyDescent="0.25">
      <c r="A74" s="14"/>
      <c r="B74" s="15"/>
      <c r="C74" s="16"/>
      <c r="D74" s="16"/>
      <c r="E74" s="16"/>
      <c r="F74" s="16"/>
      <c r="G74" s="14"/>
      <c r="H74" s="14"/>
    </row>
    <row r="75" spans="1:8" x14ac:dyDescent="0.25">
      <c r="A75" s="14"/>
      <c r="B75" s="15"/>
      <c r="C75" s="16"/>
      <c r="D75" s="16"/>
      <c r="E75" s="16"/>
      <c r="F75" s="16"/>
      <c r="G75" s="14"/>
      <c r="H75" s="14"/>
    </row>
    <row r="76" spans="1:8" x14ac:dyDescent="0.25">
      <c r="A76" s="14"/>
      <c r="B76" s="15"/>
      <c r="C76" s="16"/>
      <c r="D76" s="16"/>
      <c r="E76" s="16"/>
      <c r="F76" s="16"/>
      <c r="G76" s="14"/>
      <c r="H76" s="14"/>
    </row>
    <row r="77" spans="1:8" x14ac:dyDescent="0.25">
      <c r="A77" s="14"/>
      <c r="B77" s="15"/>
      <c r="C77" s="16"/>
      <c r="D77" s="16"/>
      <c r="E77" s="16"/>
      <c r="F77" s="16"/>
      <c r="G77" s="14"/>
      <c r="H77" s="14"/>
    </row>
    <row r="78" spans="1:8" x14ac:dyDescent="0.25">
      <c r="A78" s="14"/>
      <c r="B78" s="15"/>
      <c r="C78" s="16"/>
      <c r="D78" s="16"/>
      <c r="E78" s="16"/>
      <c r="F78" s="16"/>
      <c r="G78" s="14"/>
      <c r="H78" s="14"/>
    </row>
    <row r="79" spans="1:8" x14ac:dyDescent="0.25">
      <c r="A79" s="14"/>
      <c r="B79" s="15"/>
      <c r="C79" s="16"/>
      <c r="D79" s="16"/>
      <c r="E79" s="16"/>
      <c r="F79" s="16"/>
      <c r="G79" s="14"/>
      <c r="H79" s="14"/>
    </row>
    <row r="80" spans="1:8" x14ac:dyDescent="0.25">
      <c r="A80" s="14"/>
      <c r="B80" s="15"/>
      <c r="C80" s="16"/>
      <c r="D80" s="16"/>
      <c r="E80" s="16"/>
      <c r="F80" s="16"/>
      <c r="G80" s="14"/>
      <c r="H80" s="14"/>
    </row>
    <row r="81" spans="1:8" x14ac:dyDescent="0.25">
      <c r="A81" s="14"/>
      <c r="B81" s="15"/>
      <c r="C81" s="16"/>
      <c r="D81" s="16"/>
      <c r="E81" s="16"/>
      <c r="F81" s="16"/>
      <c r="G81" s="14"/>
      <c r="H81" s="14"/>
    </row>
    <row r="82" spans="1:8" x14ac:dyDescent="0.25">
      <c r="A82" s="14"/>
      <c r="B82" s="15"/>
      <c r="C82" s="16"/>
      <c r="D82" s="16"/>
      <c r="E82" s="16"/>
      <c r="F82" s="16"/>
      <c r="G82" s="14"/>
      <c r="H82" s="14"/>
    </row>
    <row r="83" spans="1:8" x14ac:dyDescent="0.25">
      <c r="A83" s="14"/>
      <c r="B83" s="15"/>
      <c r="C83" s="16"/>
      <c r="D83" s="16"/>
      <c r="E83" s="16"/>
      <c r="F83" s="16"/>
      <c r="G83" s="14"/>
      <c r="H83" s="14"/>
    </row>
    <row r="84" spans="1:8" x14ac:dyDescent="0.25">
      <c r="A84" s="14"/>
      <c r="B84" s="15"/>
      <c r="C84" s="16"/>
      <c r="D84" s="16"/>
      <c r="E84" s="16"/>
      <c r="F84" s="16"/>
      <c r="G84" s="14"/>
      <c r="H84" s="14"/>
    </row>
    <row r="85" spans="1:8" x14ac:dyDescent="0.25">
      <c r="A85" s="14"/>
      <c r="B85" s="15"/>
      <c r="C85" s="16"/>
      <c r="D85" s="16"/>
      <c r="E85" s="16"/>
      <c r="F85" s="16"/>
      <c r="G85" s="14"/>
      <c r="H85" s="14"/>
    </row>
    <row r="86" spans="1:8" x14ac:dyDescent="0.25">
      <c r="A86" s="14"/>
      <c r="B86" s="15"/>
      <c r="C86" s="16"/>
      <c r="D86" s="16"/>
      <c r="E86" s="16"/>
      <c r="F86" s="16"/>
      <c r="G86" s="14"/>
      <c r="H86" s="14"/>
    </row>
    <row r="87" spans="1:8" x14ac:dyDescent="0.25">
      <c r="A87" s="14"/>
      <c r="B87" s="15"/>
      <c r="C87" s="16"/>
      <c r="D87" s="16"/>
      <c r="E87" s="16"/>
      <c r="F87" s="16"/>
      <c r="G87" s="14"/>
      <c r="H87" s="14"/>
    </row>
    <row r="88" spans="1:8" x14ac:dyDescent="0.25">
      <c r="A88" s="14"/>
      <c r="B88" s="15"/>
      <c r="C88" s="16"/>
      <c r="D88" s="16"/>
      <c r="E88" s="16"/>
      <c r="F88" s="16"/>
      <c r="G88" s="14"/>
      <c r="H88" s="14"/>
    </row>
    <row r="89" spans="1:8" x14ac:dyDescent="0.25">
      <c r="A89" s="14"/>
      <c r="B89" s="15"/>
      <c r="C89" s="16"/>
      <c r="D89" s="16"/>
      <c r="E89" s="16"/>
      <c r="F89" s="16"/>
      <c r="G89" s="14"/>
      <c r="H89" s="14"/>
    </row>
    <row r="90" spans="1:8" x14ac:dyDescent="0.25">
      <c r="A90" s="14"/>
      <c r="B90" s="15"/>
      <c r="C90" s="16"/>
      <c r="D90" s="16"/>
      <c r="E90" s="16"/>
      <c r="F90" s="16"/>
      <c r="G90" s="14"/>
      <c r="H90" s="14"/>
    </row>
    <row r="91" spans="1:8" x14ac:dyDescent="0.25">
      <c r="A91" s="14"/>
      <c r="B91" s="15"/>
      <c r="C91" s="16"/>
      <c r="D91" s="16"/>
      <c r="E91" s="16"/>
      <c r="F91" s="16"/>
      <c r="G91" s="14"/>
      <c r="H91" s="14"/>
    </row>
    <row r="92" spans="1:8" x14ac:dyDescent="0.25">
      <c r="A92" s="14"/>
      <c r="B92" s="15"/>
      <c r="C92" s="16"/>
      <c r="D92" s="16"/>
      <c r="E92" s="16"/>
      <c r="F92" s="16"/>
      <c r="G92" s="14"/>
      <c r="H92" s="14"/>
    </row>
    <row r="93" spans="1:8" x14ac:dyDescent="0.25">
      <c r="A93" s="14"/>
      <c r="B93" s="15"/>
      <c r="C93" s="16"/>
      <c r="D93" s="16"/>
      <c r="E93" s="16"/>
      <c r="F93" s="16"/>
      <c r="G93" s="14"/>
      <c r="H93" s="14"/>
    </row>
    <row r="94" spans="1:8" x14ac:dyDescent="0.25">
      <c r="A94" s="14"/>
      <c r="B94" s="15"/>
      <c r="C94" s="16"/>
      <c r="D94" s="16"/>
      <c r="E94" s="16"/>
      <c r="F94" s="16"/>
      <c r="G94" s="14"/>
      <c r="H94" s="14"/>
    </row>
    <row r="95" spans="1:8" x14ac:dyDescent="0.25">
      <c r="A95" s="14"/>
      <c r="B95" s="15"/>
      <c r="C95" s="16"/>
      <c r="D95" s="16"/>
      <c r="E95" s="16"/>
      <c r="F95" s="16"/>
      <c r="G95" s="14"/>
      <c r="H95" s="14"/>
    </row>
    <row r="96" spans="1:8" x14ac:dyDescent="0.25">
      <c r="A96" s="14"/>
      <c r="B96" s="15"/>
      <c r="C96" s="16"/>
      <c r="D96" s="16"/>
      <c r="E96" s="16"/>
      <c r="F96" s="16"/>
      <c r="G96" s="14"/>
      <c r="H96" s="14"/>
    </row>
    <row r="97" spans="1:8" x14ac:dyDescent="0.25">
      <c r="A97" s="14"/>
      <c r="B97" s="15"/>
      <c r="C97" s="16"/>
      <c r="D97" s="16"/>
      <c r="E97" s="16"/>
      <c r="F97" s="16"/>
      <c r="G97" s="14"/>
      <c r="H97" s="14"/>
    </row>
    <row r="98" spans="1:8" x14ac:dyDescent="0.25">
      <c r="A98" s="14"/>
      <c r="B98" s="15"/>
      <c r="C98" s="16"/>
      <c r="D98" s="16"/>
      <c r="E98" s="16"/>
      <c r="F98" s="16"/>
      <c r="G98" s="14"/>
      <c r="H98" s="14"/>
    </row>
    <row r="99" spans="1:8" x14ac:dyDescent="0.25">
      <c r="A99" s="14"/>
      <c r="B99" s="15"/>
      <c r="C99" s="16"/>
      <c r="D99" s="16"/>
      <c r="E99" s="16"/>
      <c r="F99" s="16"/>
      <c r="G99" s="14"/>
      <c r="H99" s="14"/>
    </row>
    <row r="100" spans="1:8" x14ac:dyDescent="0.25">
      <c r="A100" s="14"/>
      <c r="B100" s="15"/>
      <c r="C100" s="16"/>
      <c r="D100" s="16"/>
      <c r="E100" s="16"/>
      <c r="F100" s="16"/>
      <c r="G100" s="14"/>
      <c r="H100" s="14"/>
    </row>
    <row r="101" spans="1:8" x14ac:dyDescent="0.25">
      <c r="A101" s="14"/>
      <c r="B101" s="15"/>
      <c r="C101" s="16"/>
      <c r="D101" s="16"/>
      <c r="E101" s="16"/>
      <c r="F101" s="16"/>
      <c r="G101" s="14"/>
      <c r="H101" s="14"/>
    </row>
    <row r="102" spans="1:8" x14ac:dyDescent="0.25">
      <c r="A102" s="14"/>
      <c r="B102" s="15"/>
      <c r="C102" s="16"/>
      <c r="D102" s="16"/>
      <c r="E102" s="16"/>
      <c r="F102" s="16"/>
      <c r="G102" s="14"/>
      <c r="H102" s="14"/>
    </row>
    <row r="103" spans="1:8" x14ac:dyDescent="0.25">
      <c r="A103" s="14"/>
      <c r="B103" s="15"/>
      <c r="C103" s="16"/>
      <c r="D103" s="16"/>
      <c r="E103" s="16"/>
      <c r="F103" s="16"/>
      <c r="G103" s="14"/>
      <c r="H103" s="14"/>
    </row>
    <row r="104" spans="1:8" x14ac:dyDescent="0.25">
      <c r="A104" s="14"/>
      <c r="B104" s="15"/>
      <c r="C104" s="16"/>
      <c r="D104" s="16"/>
      <c r="E104" s="16"/>
      <c r="F104" s="16"/>
      <c r="G104" s="14"/>
      <c r="H104" s="14"/>
    </row>
    <row r="105" spans="1:8" x14ac:dyDescent="0.25">
      <c r="A105" s="14"/>
      <c r="B105" s="15"/>
      <c r="C105" s="16"/>
      <c r="D105" s="16"/>
      <c r="E105" s="16"/>
      <c r="F105" s="16"/>
      <c r="G105" s="14"/>
      <c r="H105" s="14"/>
    </row>
    <row r="106" spans="1:8" x14ac:dyDescent="0.25">
      <c r="A106" s="14"/>
      <c r="B106" s="15"/>
      <c r="C106" s="16"/>
      <c r="D106" s="16"/>
      <c r="E106" s="16"/>
      <c r="F106" s="16"/>
      <c r="G106" s="14"/>
      <c r="H106" s="14"/>
    </row>
    <row r="107" spans="1:8" x14ac:dyDescent="0.25">
      <c r="A107" s="14"/>
      <c r="B107" s="15"/>
      <c r="C107" s="16"/>
      <c r="D107" s="16"/>
      <c r="E107" s="16"/>
      <c r="F107" s="16"/>
      <c r="G107" s="14"/>
      <c r="H107" s="14"/>
    </row>
  </sheetData>
  <protectedRanges>
    <protectedRange sqref="H27:H36 H13:H22" name="Rozsah4"/>
    <protectedRange sqref="A27:A36 A13:A22" name="Rozsah3"/>
    <protectedRange sqref="C35:D36 C21:D22" name="Rozsah2"/>
    <protectedRange sqref="B35:B36 B21:B22" name="Rozsah1"/>
    <protectedRange sqref="C27:D34 C13:D20" name="Rozsah2_1"/>
    <protectedRange sqref="B27:B34 B13:B20" name="Rozsah1_1"/>
  </protectedRanges>
  <mergeCells count="15">
    <mergeCell ref="A4:H4"/>
    <mergeCell ref="A3:H3"/>
    <mergeCell ref="A37:D37"/>
    <mergeCell ref="A47:H47"/>
    <mergeCell ref="A46:H46"/>
    <mergeCell ref="A45:H45"/>
    <mergeCell ref="A44:H44"/>
    <mergeCell ref="A38:D38"/>
    <mergeCell ref="A43:G43"/>
    <mergeCell ref="A23:D23"/>
    <mergeCell ref="B8:H8"/>
    <mergeCell ref="A11:G11"/>
    <mergeCell ref="A25:G25"/>
    <mergeCell ref="B6:H6"/>
    <mergeCell ref="B7:H7"/>
  </mergeCells>
  <conditionalFormatting sqref="B6">
    <cfRule type="containsBlanks" dxfId="8" priority="2">
      <formula>LEN(TRIM(B6))=0</formula>
    </cfRule>
  </conditionalFormatting>
  <conditionalFormatting sqref="B7">
    <cfRule type="containsBlanks" dxfId="7" priority="1">
      <formula>LEN(TRIM(B7))=0</formula>
    </cfRule>
  </conditionalFormatting>
  <dataValidations count="3">
    <dataValidation allowBlank="1" showInputMessage="1" showErrorMessage="1" prompt="Rešpektujte stanovené finančné limity na osobné výdavky, ktoré sú uvedené v Prílohe č. 2 Príručky k oprávnenosti výdavkov - Finančné a percentuálne limity." sqref="D20 D34"/>
    <dataValidation allowBlank="1" showInputMessage="1" showErrorMessage="1" prompt="Stručne špecifikujte jednotlivé výdavky z hľadiska ich predmetu, resp. rozsahu. To znamená, že v prípade, ak výdavok pozostáva z viacerých položiek, je potrebné výdavok bližšie špecifikovať a zdôvodniť jeho nevyhnutnosť.  " sqref="H27:H36 H13:H22"/>
    <dataValidation type="list" allowBlank="1" showInputMessage="1" showErrorMessage="1" prompt="Z roletového menu vyberte príslušný spôsob stanovenia výšky výdavku. V prípade potreby špecifikujte spôsob stanovenia výšky výdavku v poli &quot;Vecný popis výdavku&quot;" sqref="G27:G36 G13:G22">
      <formula1>$A$57:$A$60</formula1>
    </dataValidation>
  </dataValidations>
  <printOptions horizontalCentered="1"/>
  <pageMargins left="0.70866141732283472" right="0.70866141732283472" top="1.7322834645669292" bottom="0.74803149606299213" header="0.70866141732283472" footer="0.31496062992125984"/>
  <pageSetup paperSize="9" scale="41" orientation="portrait" r:id="rId1"/>
  <headerFooter>
    <oddHeader>&amp;LPríloha ŽoNFP č. 13 - Podporná dokumentácia k oprávnenosti výdavkov a výpočtu výšky NFP - rozpočet kontrafaktuálny scenár
&amp;G&amp;C
&amp;G&amp;R
&amp;G</oddHeader>
    <oddFooter>&amp;R&amp;P/&amp;N</oddFoot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E39"/>
  <sheetViews>
    <sheetView view="pageBreakPreview" topLeftCell="A19" zoomScale="70" zoomScaleNormal="100" zoomScaleSheetLayoutView="70" workbookViewId="0">
      <selection activeCell="H7" sqref="H7"/>
    </sheetView>
  </sheetViews>
  <sheetFormatPr defaultColWidth="9.140625" defaultRowHeight="15" x14ac:dyDescent="0.25"/>
  <cols>
    <col min="1" max="1" width="39.42578125" style="290" customWidth="1"/>
    <col min="2" max="2" width="21.5703125" style="290" customWidth="1"/>
    <col min="3" max="3" width="20.42578125" style="290" customWidth="1"/>
    <col min="4" max="4" width="21.28515625" style="290" customWidth="1"/>
    <col min="5" max="5" width="45.85546875" style="290" customWidth="1"/>
    <col min="6" max="16384" width="9.140625" style="290"/>
  </cols>
  <sheetData>
    <row r="1" spans="1:5" ht="14.45" x14ac:dyDescent="0.3">
      <c r="A1" s="182"/>
      <c r="B1" s="182"/>
      <c r="C1" s="182"/>
      <c r="D1" s="182"/>
      <c r="E1" s="182"/>
    </row>
    <row r="2" spans="1:5" x14ac:dyDescent="0.25">
      <c r="A2" s="722" t="s">
        <v>201</v>
      </c>
      <c r="B2" s="722"/>
      <c r="C2" s="722"/>
      <c r="D2" s="722"/>
      <c r="E2" s="722"/>
    </row>
    <row r="3" spans="1:5" ht="14.45" x14ac:dyDescent="0.3">
      <c r="A3" s="182"/>
      <c r="B3" s="182"/>
      <c r="C3" s="182"/>
      <c r="D3" s="182"/>
      <c r="E3" s="182"/>
    </row>
    <row r="4" spans="1:5" ht="14.45" x14ac:dyDescent="0.3">
      <c r="A4" s="182"/>
      <c r="B4" s="182"/>
      <c r="C4" s="182"/>
      <c r="D4" s="182"/>
      <c r="E4" s="182"/>
    </row>
    <row r="5" spans="1:5" ht="14.45" x14ac:dyDescent="0.3">
      <c r="A5" s="182"/>
      <c r="B5" s="182"/>
      <c r="C5" s="182"/>
      <c r="D5" s="182"/>
      <c r="E5" s="182"/>
    </row>
    <row r="6" spans="1:5" ht="14.45" x14ac:dyDescent="0.3">
      <c r="A6" s="182"/>
      <c r="B6" s="182"/>
      <c r="C6" s="182"/>
      <c r="D6" s="182"/>
      <c r="E6" s="182"/>
    </row>
    <row r="7" spans="1:5" ht="14.45" x14ac:dyDescent="0.3">
      <c r="A7" s="182"/>
      <c r="B7" s="182"/>
      <c r="C7" s="182"/>
      <c r="D7" s="182"/>
      <c r="E7" s="182"/>
    </row>
    <row r="8" spans="1:5" ht="14.45" x14ac:dyDescent="0.3">
      <c r="A8" s="182"/>
      <c r="B8" s="182"/>
      <c r="C8" s="182"/>
      <c r="D8" s="182"/>
      <c r="E8" s="182"/>
    </row>
    <row r="9" spans="1:5" ht="14.45" x14ac:dyDescent="0.3">
      <c r="A9" s="182"/>
      <c r="B9" s="182"/>
      <c r="C9" s="182"/>
      <c r="D9" s="182"/>
      <c r="E9" s="182"/>
    </row>
    <row r="10" spans="1:5" ht="14.45" x14ac:dyDescent="0.3">
      <c r="A10" s="182"/>
      <c r="B10" s="182"/>
      <c r="C10" s="182"/>
      <c r="D10" s="182"/>
      <c r="E10" s="182"/>
    </row>
    <row r="11" spans="1:5" ht="23.25" customHeight="1" x14ac:dyDescent="0.25">
      <c r="A11" s="723" t="s">
        <v>200</v>
      </c>
      <c r="B11" s="723"/>
      <c r="C11" s="723"/>
      <c r="D11" s="723"/>
      <c r="E11" s="723"/>
    </row>
    <row r="12" spans="1:5" ht="15" customHeight="1" x14ac:dyDescent="0.35">
      <c r="A12" s="307"/>
      <c r="B12" s="307"/>
      <c r="C12" s="307"/>
      <c r="D12" s="307"/>
      <c r="E12" s="307"/>
    </row>
    <row r="13" spans="1:5" ht="15" customHeight="1" x14ac:dyDescent="0.35">
      <c r="A13" s="307"/>
      <c r="B13" s="307"/>
      <c r="C13" s="307"/>
      <c r="D13" s="307"/>
      <c r="E13" s="307"/>
    </row>
    <row r="14" spans="1:5" ht="16.5" x14ac:dyDescent="0.25">
      <c r="A14" s="298" t="s">
        <v>0</v>
      </c>
      <c r="B14" s="724"/>
      <c r="C14" s="724"/>
      <c r="D14" s="724"/>
      <c r="E14" s="724"/>
    </row>
    <row r="15" spans="1:5" ht="16.5" x14ac:dyDescent="0.25">
      <c r="A15" s="298" t="s">
        <v>1</v>
      </c>
      <c r="B15" s="725"/>
      <c r="C15" s="725"/>
      <c r="D15" s="725"/>
      <c r="E15" s="725"/>
    </row>
    <row r="16" spans="1:5" ht="15" customHeight="1" x14ac:dyDescent="0.3">
      <c r="A16" s="310"/>
      <c r="B16" s="310"/>
      <c r="C16" s="310"/>
      <c r="D16" s="310"/>
      <c r="E16" s="310"/>
    </row>
    <row r="17" spans="1:5" ht="63" customHeight="1" x14ac:dyDescent="0.25">
      <c r="A17" s="726" t="s">
        <v>199</v>
      </c>
      <c r="B17" s="726"/>
      <c r="C17" s="726"/>
      <c r="D17" s="726"/>
      <c r="E17" s="726"/>
    </row>
    <row r="18" spans="1:5" ht="16.149999999999999" thickBot="1" x14ac:dyDescent="0.35">
      <c r="A18" s="308"/>
      <c r="B18" s="309"/>
      <c r="C18" s="309"/>
      <c r="D18" s="309"/>
      <c r="E18" s="309"/>
    </row>
    <row r="19" spans="1:5" ht="65.25" customHeight="1" thickBot="1" x14ac:dyDescent="0.3">
      <c r="A19" s="297" t="s">
        <v>26</v>
      </c>
      <c r="B19" s="296" t="s">
        <v>198</v>
      </c>
      <c r="C19" s="296" t="s">
        <v>197</v>
      </c>
      <c r="D19" s="296" t="s">
        <v>22</v>
      </c>
      <c r="E19" s="295" t="s">
        <v>23</v>
      </c>
    </row>
    <row r="20" spans="1:5" ht="22.5" customHeight="1" x14ac:dyDescent="0.25">
      <c r="A20" s="703" t="s">
        <v>212</v>
      </c>
      <c r="B20" s="292" t="s">
        <v>19</v>
      </c>
      <c r="C20" s="292" t="s">
        <v>196</v>
      </c>
      <c r="D20" s="294">
        <v>5</v>
      </c>
      <c r="E20" s="706" t="s">
        <v>195</v>
      </c>
    </row>
    <row r="21" spans="1:5" ht="22.5" customHeight="1" x14ac:dyDescent="0.25">
      <c r="A21" s="704"/>
      <c r="B21" s="292" t="s">
        <v>20</v>
      </c>
      <c r="C21" s="292" t="s">
        <v>194</v>
      </c>
      <c r="D21" s="293">
        <v>10</v>
      </c>
      <c r="E21" s="707"/>
    </row>
    <row r="22" spans="1:5" ht="22.5" customHeight="1" thickBot="1" x14ac:dyDescent="0.3">
      <c r="A22" s="705"/>
      <c r="B22" s="292" t="s">
        <v>21</v>
      </c>
      <c r="C22" s="292" t="s">
        <v>193</v>
      </c>
      <c r="D22" s="291">
        <v>15</v>
      </c>
      <c r="E22" s="708"/>
    </row>
    <row r="23" spans="1:5" ht="16.5" x14ac:dyDescent="0.3">
      <c r="A23" s="310"/>
      <c r="B23" s="311"/>
      <c r="C23" s="311"/>
      <c r="D23" s="311"/>
      <c r="E23" s="311"/>
    </row>
    <row r="24" spans="1:5" ht="13.5" customHeight="1" x14ac:dyDescent="0.3">
      <c r="A24" s="310"/>
      <c r="B24" s="311"/>
      <c r="C24" s="311"/>
      <c r="D24" s="311"/>
      <c r="E24" s="311"/>
    </row>
    <row r="25" spans="1:5" ht="120.75" customHeight="1" x14ac:dyDescent="0.25">
      <c r="A25" s="709" t="s">
        <v>192</v>
      </c>
      <c r="B25" s="710"/>
      <c r="C25" s="710"/>
      <c r="D25" s="710"/>
      <c r="E25" s="710"/>
    </row>
    <row r="26" spans="1:5" ht="12" customHeight="1" x14ac:dyDescent="0.25">
      <c r="A26" s="312"/>
      <c r="B26" s="312"/>
      <c r="C26" s="312"/>
      <c r="D26" s="312"/>
      <c r="E26" s="312"/>
    </row>
    <row r="27" spans="1:5" ht="14.25" customHeight="1" thickBot="1" x14ac:dyDescent="0.35">
      <c r="A27" s="310"/>
      <c r="B27" s="310"/>
      <c r="C27" s="310"/>
      <c r="D27" s="310"/>
      <c r="E27" s="310"/>
    </row>
    <row r="28" spans="1:5" ht="38.1" customHeight="1" thickBot="1" x14ac:dyDescent="0.3">
      <c r="A28" s="695" t="s">
        <v>213</v>
      </c>
      <c r="B28" s="696"/>
      <c r="C28" s="696"/>
      <c r="D28" s="696"/>
      <c r="E28" s="697"/>
    </row>
    <row r="29" spans="1:5" ht="33.950000000000003" customHeight="1" x14ac:dyDescent="0.25">
      <c r="A29" s="698" t="s">
        <v>39</v>
      </c>
      <c r="B29" s="699"/>
      <c r="C29" s="700">
        <f>'Rozpočet projektu'!H45</f>
        <v>0</v>
      </c>
      <c r="D29" s="701"/>
      <c r="E29" s="702"/>
    </row>
    <row r="30" spans="1:5" ht="33.950000000000003" customHeight="1" x14ac:dyDescent="0.25">
      <c r="A30" s="712" t="s">
        <v>217</v>
      </c>
      <c r="B30" s="713"/>
      <c r="C30" s="714"/>
      <c r="D30" s="715"/>
      <c r="E30" s="716"/>
    </row>
    <row r="31" spans="1:5" ht="33.950000000000003" customHeight="1" thickBot="1" x14ac:dyDescent="0.3">
      <c r="A31" s="717" t="s">
        <v>24</v>
      </c>
      <c r="B31" s="718"/>
      <c r="C31" s="719" t="e">
        <f>C29/C30</f>
        <v>#DIV/0!</v>
      </c>
      <c r="D31" s="720"/>
      <c r="E31" s="721"/>
    </row>
    <row r="32" spans="1:5" ht="16.5" x14ac:dyDescent="0.3">
      <c r="A32" s="310"/>
      <c r="B32" s="310"/>
      <c r="C32" s="310"/>
      <c r="D32" s="310"/>
      <c r="E32" s="310"/>
    </row>
    <row r="33" spans="1:5" ht="16.5" x14ac:dyDescent="0.3">
      <c r="A33" s="310"/>
      <c r="B33" s="310"/>
      <c r="C33" s="310"/>
      <c r="D33" s="310"/>
      <c r="E33" s="310"/>
    </row>
    <row r="34" spans="1:5" ht="16.5" x14ac:dyDescent="0.3">
      <c r="A34" s="310"/>
      <c r="B34" s="310"/>
      <c r="C34" s="310"/>
      <c r="D34" s="310"/>
      <c r="E34" s="310"/>
    </row>
    <row r="35" spans="1:5" ht="16.5" x14ac:dyDescent="0.3">
      <c r="A35" s="313"/>
      <c r="B35" s="313"/>
      <c r="C35" s="313"/>
      <c r="D35" s="313"/>
      <c r="E35" s="313"/>
    </row>
    <row r="36" spans="1:5" ht="16.5" x14ac:dyDescent="0.3">
      <c r="A36" s="314" t="s">
        <v>191</v>
      </c>
      <c r="B36" s="315"/>
      <c r="C36" s="315"/>
      <c r="D36" s="711" t="s">
        <v>41</v>
      </c>
      <c r="E36" s="711"/>
    </row>
    <row r="37" spans="1:5" ht="16.5" x14ac:dyDescent="0.3">
      <c r="A37" s="314"/>
      <c r="B37" s="315"/>
      <c r="C37" s="315"/>
      <c r="D37" s="694"/>
      <c r="E37" s="694"/>
    </row>
    <row r="38" spans="1:5" x14ac:dyDescent="0.25">
      <c r="A38" s="1"/>
      <c r="B38" s="1"/>
      <c r="C38" s="1"/>
      <c r="D38" s="1"/>
      <c r="E38" s="1"/>
    </row>
    <row r="39" spans="1:5" x14ac:dyDescent="0.25">
      <c r="A39" s="1"/>
      <c r="B39" s="1"/>
      <c r="C39" s="1"/>
      <c r="D39" s="1"/>
      <c r="E39" s="1"/>
    </row>
  </sheetData>
  <mergeCells count="17">
    <mergeCell ref="A2:E2"/>
    <mergeCell ref="A11:E11"/>
    <mergeCell ref="B14:E14"/>
    <mergeCell ref="B15:E15"/>
    <mergeCell ref="A17:E17"/>
    <mergeCell ref="D37:E37"/>
    <mergeCell ref="A28:E28"/>
    <mergeCell ref="A29:B29"/>
    <mergeCell ref="C29:E29"/>
    <mergeCell ref="A20:A22"/>
    <mergeCell ref="E20:E22"/>
    <mergeCell ref="A25:E25"/>
    <mergeCell ref="D36:E36"/>
    <mergeCell ref="A30:B30"/>
    <mergeCell ref="C30:E30"/>
    <mergeCell ref="A31:B31"/>
    <mergeCell ref="C31:E31"/>
  </mergeCells>
  <pageMargins left="0.7" right="0.7" top="0.75" bottom="0.75" header="0.3" footer="0.3"/>
  <pageSetup paperSize="9" scale="57"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8"/>
  <sheetViews>
    <sheetView zoomScale="90" zoomScaleNormal="90" workbookViewId="0">
      <selection activeCell="D5" sqref="D5"/>
    </sheetView>
  </sheetViews>
  <sheetFormatPr defaultRowHeight="15" x14ac:dyDescent="0.25"/>
  <cols>
    <col min="1" max="1" width="4" style="216" customWidth="1"/>
    <col min="2" max="2" width="141.7109375" customWidth="1"/>
  </cols>
  <sheetData>
    <row r="1" spans="2:2" thickBot="1" x14ac:dyDescent="0.35"/>
    <row r="2" spans="2:2" x14ac:dyDescent="0.25">
      <c r="B2" s="244" t="s">
        <v>33</v>
      </c>
    </row>
    <row r="3" spans="2:2" s="232" customFormat="1" ht="45" x14ac:dyDescent="0.25">
      <c r="B3" s="239" t="s">
        <v>249</v>
      </c>
    </row>
    <row r="4" spans="2:2" s="232" customFormat="1" ht="30" x14ac:dyDescent="0.25">
      <c r="B4" s="240" t="s">
        <v>247</v>
      </c>
    </row>
    <row r="5" spans="2:2" s="232" customFormat="1" ht="45" x14ac:dyDescent="0.25">
      <c r="B5" s="240" t="s">
        <v>245</v>
      </c>
    </row>
    <row r="6" spans="2:2" s="232" customFormat="1" ht="30" x14ac:dyDescent="0.25">
      <c r="B6" s="388" t="s">
        <v>246</v>
      </c>
    </row>
    <row r="7" spans="2:2" s="232" customFormat="1" ht="30.75" thickBot="1" x14ac:dyDescent="0.3">
      <c r="B7" s="245" t="s">
        <v>225</v>
      </c>
    </row>
    <row r="8" spans="2:2" s="232" customFormat="1" ht="14.45" x14ac:dyDescent="0.3">
      <c r="B8" s="233"/>
    </row>
    <row r="9" spans="2:2" s="232" customFormat="1" thickBot="1" x14ac:dyDescent="0.35"/>
    <row r="10" spans="2:2" s="232" customFormat="1" ht="14.45" x14ac:dyDescent="0.3">
      <c r="B10" s="238" t="s">
        <v>123</v>
      </c>
    </row>
    <row r="11" spans="2:2" s="232" customFormat="1" x14ac:dyDescent="0.25">
      <c r="B11" s="240" t="s">
        <v>205</v>
      </c>
    </row>
    <row r="12" spans="2:2" s="232" customFormat="1" x14ac:dyDescent="0.25">
      <c r="B12" s="240" t="s">
        <v>206</v>
      </c>
    </row>
    <row r="13" spans="2:2" s="232" customFormat="1" x14ac:dyDescent="0.25">
      <c r="B13" s="241" t="s">
        <v>207</v>
      </c>
    </row>
    <row r="14" spans="2:2" s="232" customFormat="1" ht="30" x14ac:dyDescent="0.25">
      <c r="B14" s="242" t="s">
        <v>208</v>
      </c>
    </row>
    <row r="15" spans="2:2" s="232" customFormat="1" x14ac:dyDescent="0.25">
      <c r="B15" s="242" t="s">
        <v>209</v>
      </c>
    </row>
    <row r="16" spans="2:2" s="232" customFormat="1" ht="30" x14ac:dyDescent="0.25">
      <c r="B16" s="242" t="s">
        <v>210</v>
      </c>
    </row>
    <row r="17" spans="2:2" s="232" customFormat="1" ht="15.75" thickBot="1" x14ac:dyDescent="0.3">
      <c r="B17" s="243" t="s">
        <v>211</v>
      </c>
    </row>
    <row r="18" spans="2:2" s="232" customFormat="1" x14ac:dyDescent="0.25">
      <c r="B18" s="234"/>
    </row>
    <row r="19" spans="2:2" ht="15.75" thickBot="1" x14ac:dyDescent="0.3"/>
    <row r="20" spans="2:2" x14ac:dyDescent="0.25">
      <c r="B20" s="244" t="s">
        <v>162</v>
      </c>
    </row>
    <row r="21" spans="2:2" x14ac:dyDescent="0.25">
      <c r="B21" s="242" t="s">
        <v>160</v>
      </c>
    </row>
    <row r="22" spans="2:2" ht="15.75" thickBot="1" x14ac:dyDescent="0.3">
      <c r="B22" s="243" t="s">
        <v>161</v>
      </c>
    </row>
    <row r="24" spans="2:2" ht="15.75" thickBot="1" x14ac:dyDescent="0.3"/>
    <row r="25" spans="2:2" x14ac:dyDescent="0.25">
      <c r="B25" s="244" t="s">
        <v>218</v>
      </c>
    </row>
    <row r="26" spans="2:2" x14ac:dyDescent="0.25">
      <c r="B26" s="389" t="s">
        <v>140</v>
      </c>
    </row>
    <row r="27" spans="2:2" x14ac:dyDescent="0.25">
      <c r="B27" s="389" t="s">
        <v>141</v>
      </c>
    </row>
    <row r="28" spans="2:2" ht="15.75" thickBot="1" x14ac:dyDescent="0.3">
      <c r="B28" s="390" t="s">
        <v>226</v>
      </c>
    </row>
    <row r="29" spans="2:2" ht="15.75" thickBot="1" x14ac:dyDescent="0.3"/>
    <row r="30" spans="2:2" ht="15.75" thickBot="1" x14ac:dyDescent="0.3">
      <c r="B30" s="238" t="s">
        <v>222</v>
      </c>
    </row>
    <row r="31" spans="2:2" x14ac:dyDescent="0.25">
      <c r="B31" s="402" t="s">
        <v>241</v>
      </c>
    </row>
    <row r="32" spans="2:2" s="387" customFormat="1" ht="30" x14ac:dyDescent="0.25">
      <c r="B32" s="399" t="s">
        <v>242</v>
      </c>
    </row>
    <row r="33" spans="2:2" s="400" customFormat="1" x14ac:dyDescent="0.25">
      <c r="B33" s="403" t="s">
        <v>243</v>
      </c>
    </row>
    <row r="34" spans="2:2" ht="15.75" thickBot="1" x14ac:dyDescent="0.3">
      <c r="B34" s="401" t="s">
        <v>248</v>
      </c>
    </row>
    <row r="35" spans="2:2" ht="15.75" thickBot="1" x14ac:dyDescent="0.3"/>
    <row r="36" spans="2:2" x14ac:dyDescent="0.25">
      <c r="B36" s="244" t="s">
        <v>228</v>
      </c>
    </row>
    <row r="37" spans="2:2" x14ac:dyDescent="0.25">
      <c r="B37" s="389" t="s">
        <v>229</v>
      </c>
    </row>
    <row r="38" spans="2:2" x14ac:dyDescent="0.25">
      <c r="B38" s="389" t="s">
        <v>230</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80"/>
  <sheetViews>
    <sheetView showGridLines="0" view="pageBreakPreview" zoomScale="70" zoomScaleNormal="100" zoomScaleSheetLayoutView="70" workbookViewId="0">
      <selection activeCell="H17" sqref="H17"/>
    </sheetView>
  </sheetViews>
  <sheetFormatPr defaultColWidth="9.140625" defaultRowHeight="15" x14ac:dyDescent="0.25"/>
  <cols>
    <col min="1" max="1" width="9.140625" style="1" customWidth="1"/>
    <col min="2" max="2" width="18.28515625" style="1" customWidth="1"/>
    <col min="3" max="3" width="7.7109375" style="1" customWidth="1"/>
    <col min="4" max="4" width="5.140625" style="1" customWidth="1"/>
    <col min="5" max="5" width="4.7109375" style="1" customWidth="1"/>
    <col min="6" max="7" width="20.7109375" style="1" customWidth="1"/>
    <col min="8" max="8" width="25.5703125" style="1" customWidth="1"/>
    <col min="9" max="9" width="34.140625" style="1" customWidth="1"/>
    <col min="10" max="14" width="9.140625" style="1" customWidth="1"/>
    <col min="15" max="16384" width="9.140625" style="1"/>
  </cols>
  <sheetData>
    <row r="1" spans="1:9" ht="14.45" x14ac:dyDescent="0.3">
      <c r="A1" s="185"/>
      <c r="B1" s="185"/>
      <c r="C1" s="185"/>
      <c r="D1" s="185"/>
      <c r="E1" s="185"/>
      <c r="F1" s="185"/>
      <c r="G1" s="185"/>
      <c r="H1" s="185"/>
      <c r="I1" s="185"/>
    </row>
    <row r="2" spans="1:9" x14ac:dyDescent="0.25">
      <c r="A2" s="429" t="s">
        <v>201</v>
      </c>
      <c r="B2" s="429"/>
      <c r="C2" s="429"/>
      <c r="D2" s="429"/>
      <c r="E2" s="429"/>
      <c r="F2" s="429"/>
      <c r="G2" s="429"/>
      <c r="H2" s="429"/>
      <c r="I2" s="429"/>
    </row>
    <row r="3" spans="1:9" ht="14.45" x14ac:dyDescent="0.3">
      <c r="A3" s="219"/>
      <c r="B3" s="219"/>
      <c r="C3" s="219"/>
      <c r="D3" s="219"/>
      <c r="E3" s="219"/>
      <c r="F3" s="219"/>
      <c r="G3" s="219"/>
      <c r="H3" s="219"/>
      <c r="I3" s="219"/>
    </row>
    <row r="4" spans="1:9" ht="14.45" x14ac:dyDescent="0.3">
      <c r="A4" s="219"/>
      <c r="B4" s="219"/>
      <c r="C4" s="219"/>
      <c r="D4" s="219"/>
      <c r="E4" s="219"/>
      <c r="F4" s="219"/>
      <c r="G4" s="219"/>
      <c r="H4" s="219"/>
      <c r="I4" s="219"/>
    </row>
    <row r="5" spans="1:9" ht="14.45" x14ac:dyDescent="0.3">
      <c r="A5" s="185"/>
      <c r="B5" s="185"/>
      <c r="C5" s="185"/>
      <c r="D5" s="185"/>
      <c r="E5" s="185"/>
      <c r="F5" s="185"/>
      <c r="G5" s="185"/>
      <c r="H5" s="185"/>
      <c r="I5" s="185"/>
    </row>
    <row r="6" spans="1:9" ht="14.45" x14ac:dyDescent="0.3">
      <c r="A6" s="185"/>
      <c r="B6" s="185"/>
      <c r="C6" s="185"/>
      <c r="D6" s="185"/>
      <c r="E6" s="185"/>
      <c r="F6" s="185"/>
      <c r="G6" s="185"/>
      <c r="H6" s="185"/>
      <c r="I6" s="185"/>
    </row>
    <row r="7" spans="1:9" ht="14.45" x14ac:dyDescent="0.3">
      <c r="A7" s="185"/>
      <c r="B7" s="185"/>
      <c r="C7" s="185"/>
      <c r="D7" s="185"/>
      <c r="E7" s="185"/>
      <c r="F7" s="185"/>
      <c r="G7" s="185"/>
      <c r="H7" s="185"/>
      <c r="I7" s="185"/>
    </row>
    <row r="8" spans="1:9" ht="14.45" x14ac:dyDescent="0.3">
      <c r="A8" s="185"/>
      <c r="B8" s="185"/>
      <c r="C8" s="185"/>
      <c r="D8" s="185"/>
      <c r="E8" s="185"/>
      <c r="F8" s="185"/>
      <c r="G8" s="185"/>
      <c r="H8" s="185"/>
      <c r="I8" s="185"/>
    </row>
    <row r="9" spans="1:9" ht="14.45" x14ac:dyDescent="0.3">
      <c r="A9" s="220"/>
      <c r="B9" s="220"/>
      <c r="C9" s="221"/>
      <c r="D9" s="221"/>
      <c r="E9" s="221"/>
      <c r="F9" s="221"/>
      <c r="G9" s="221"/>
      <c r="H9" s="221"/>
      <c r="I9" s="221"/>
    </row>
    <row r="10" spans="1:9" ht="14.45" x14ac:dyDescent="0.3">
      <c r="A10" s="220"/>
      <c r="B10" s="220"/>
      <c r="C10" s="221"/>
      <c r="D10" s="221"/>
      <c r="E10" s="221"/>
      <c r="F10" s="221"/>
      <c r="G10" s="221"/>
      <c r="H10" s="221"/>
      <c r="I10" s="221"/>
    </row>
    <row r="11" spans="1:9" ht="20.25" x14ac:dyDescent="0.3">
      <c r="A11" s="430" t="s">
        <v>223</v>
      </c>
      <c r="B11" s="430"/>
      <c r="C11" s="430"/>
      <c r="D11" s="430"/>
      <c r="E11" s="430"/>
      <c r="F11" s="430"/>
      <c r="G11" s="430"/>
      <c r="H11" s="430"/>
      <c r="I11" s="430"/>
    </row>
    <row r="12" spans="1:9" ht="14.45" x14ac:dyDescent="0.3">
      <c r="A12" s="220"/>
      <c r="B12" s="220"/>
      <c r="C12" s="221"/>
      <c r="D12" s="221"/>
      <c r="E12" s="221"/>
      <c r="F12" s="221"/>
      <c r="G12" s="221"/>
      <c r="H12" s="221"/>
      <c r="I12" s="221"/>
    </row>
    <row r="13" spans="1:9" thickBot="1" x14ac:dyDescent="0.35">
      <c r="A13" s="220"/>
      <c r="B13" s="220"/>
      <c r="C13" s="221"/>
      <c r="D13" s="221"/>
      <c r="E13" s="221"/>
      <c r="F13" s="221"/>
      <c r="G13" s="221"/>
      <c r="H13" s="221"/>
      <c r="I13" s="221"/>
    </row>
    <row r="14" spans="1:9" ht="18" customHeight="1" x14ac:dyDescent="0.25">
      <c r="A14" s="431" t="s">
        <v>0</v>
      </c>
      <c r="B14" s="432"/>
      <c r="C14" s="433"/>
      <c r="D14" s="433"/>
      <c r="E14" s="433"/>
      <c r="F14" s="433"/>
      <c r="G14" s="433"/>
      <c r="H14" s="433"/>
      <c r="I14" s="434"/>
    </row>
    <row r="15" spans="1:9" ht="18" customHeight="1" x14ac:dyDescent="0.25">
      <c r="A15" s="435" t="s">
        <v>1</v>
      </c>
      <c r="B15" s="436"/>
      <c r="C15" s="437"/>
      <c r="D15" s="437"/>
      <c r="E15" s="437"/>
      <c r="F15" s="437"/>
      <c r="G15" s="437"/>
      <c r="H15" s="437"/>
      <c r="I15" s="438"/>
    </row>
    <row r="16" spans="1:9" ht="18" customHeight="1" thickBot="1" x14ac:dyDescent="0.3">
      <c r="A16" s="439" t="s">
        <v>144</v>
      </c>
      <c r="B16" s="440"/>
      <c r="C16" s="441"/>
      <c r="D16" s="441"/>
      <c r="E16" s="441"/>
      <c r="F16" s="441"/>
      <c r="G16" s="441"/>
      <c r="H16" s="441"/>
      <c r="I16" s="442"/>
    </row>
    <row r="17" spans="1:12" ht="18" customHeight="1" x14ac:dyDescent="0.3">
      <c r="A17" s="185"/>
      <c r="B17" s="185"/>
      <c r="C17" s="185"/>
      <c r="D17" s="185"/>
      <c r="E17" s="185"/>
      <c r="F17" s="185"/>
      <c r="G17" s="185"/>
      <c r="H17" s="185"/>
      <c r="I17" s="185"/>
    </row>
    <row r="18" spans="1:12" ht="18" customHeight="1" x14ac:dyDescent="0.25">
      <c r="A18" s="443" t="s">
        <v>2</v>
      </c>
      <c r="B18" s="443"/>
      <c r="C18" s="443"/>
      <c r="D18" s="443"/>
      <c r="E18" s="444"/>
      <c r="F18" s="444"/>
      <c r="G18" s="444"/>
      <c r="H18" s="444"/>
      <c r="I18" s="444"/>
    </row>
    <row r="19" spans="1:12" ht="18" customHeight="1" x14ac:dyDescent="0.25">
      <c r="A19" s="443" t="s">
        <v>145</v>
      </c>
      <c r="B19" s="443"/>
      <c r="C19" s="443"/>
      <c r="D19" s="443"/>
      <c r="E19" s="444"/>
      <c r="F19" s="444"/>
      <c r="G19" s="444"/>
      <c r="H19" s="444"/>
      <c r="I19" s="444"/>
    </row>
    <row r="20" spans="1:12" ht="14.45" x14ac:dyDescent="0.3">
      <c r="A20" s="185"/>
      <c r="B20" s="185"/>
      <c r="C20" s="185"/>
      <c r="D20" s="185"/>
      <c r="E20" s="185"/>
      <c r="F20" s="185"/>
      <c r="G20" s="185"/>
      <c r="H20" s="185"/>
      <c r="I20" s="185"/>
    </row>
    <row r="21" spans="1:12" ht="15.75" x14ac:dyDescent="0.25">
      <c r="A21" s="445" t="s">
        <v>100</v>
      </c>
      <c r="B21" s="445"/>
      <c r="C21" s="445"/>
      <c r="D21" s="445"/>
      <c r="E21" s="445"/>
      <c r="F21" s="445"/>
      <c r="G21" s="445"/>
      <c r="H21" s="445"/>
      <c r="I21" s="445"/>
    </row>
    <row r="22" spans="1:12" x14ac:dyDescent="0.25">
      <c r="A22" s="185"/>
      <c r="B22" s="185"/>
      <c r="C22" s="185"/>
      <c r="D22" s="185"/>
      <c r="E22" s="185"/>
      <c r="F22" s="185"/>
      <c r="G22" s="185"/>
      <c r="H22" s="185"/>
      <c r="I22" s="185"/>
    </row>
    <row r="23" spans="1:12" ht="15" customHeight="1" x14ac:dyDescent="0.25">
      <c r="A23" s="446" t="s">
        <v>146</v>
      </c>
      <c r="B23" s="446" t="s">
        <v>147</v>
      </c>
      <c r="C23" s="446"/>
      <c r="D23" s="446"/>
      <c r="E23" s="446"/>
      <c r="F23" s="447" t="s">
        <v>148</v>
      </c>
      <c r="G23" s="447" t="s">
        <v>157</v>
      </c>
      <c r="H23" s="446" t="s">
        <v>32</v>
      </c>
      <c r="I23" s="446" t="s">
        <v>149</v>
      </c>
    </row>
    <row r="24" spans="1:12" ht="15.75" customHeight="1" x14ac:dyDescent="0.25">
      <c r="A24" s="446"/>
      <c r="B24" s="446"/>
      <c r="C24" s="446"/>
      <c r="D24" s="446"/>
      <c r="E24" s="446"/>
      <c r="F24" s="448"/>
      <c r="G24" s="448"/>
      <c r="H24" s="446"/>
      <c r="I24" s="446"/>
    </row>
    <row r="25" spans="1:12" ht="23.25" customHeight="1" x14ac:dyDescent="0.25">
      <c r="A25" s="30" t="s">
        <v>13</v>
      </c>
      <c r="B25" s="450"/>
      <c r="C25" s="450"/>
      <c r="D25" s="450"/>
      <c r="E25" s="450"/>
      <c r="F25" s="31"/>
      <c r="G25" s="391">
        <f>ROUND(F25*20/100+F25,2)</f>
        <v>0</v>
      </c>
      <c r="H25" s="32"/>
      <c r="I25" s="32"/>
    </row>
    <row r="26" spans="1:12" ht="23.25" customHeight="1" x14ac:dyDescent="0.25">
      <c r="A26" s="30" t="s">
        <v>14</v>
      </c>
      <c r="B26" s="450"/>
      <c r="C26" s="450"/>
      <c r="D26" s="450"/>
      <c r="E26" s="450"/>
      <c r="F26" s="31"/>
      <c r="G26" s="391">
        <f t="shared" ref="G26:G27" si="0">ROUND(F26*20/100+F26,2)</f>
        <v>0</v>
      </c>
      <c r="H26" s="32"/>
      <c r="I26" s="32"/>
    </row>
    <row r="27" spans="1:12" ht="23.25" customHeight="1" x14ac:dyDescent="0.25">
      <c r="A27" s="30" t="s">
        <v>15</v>
      </c>
      <c r="B27" s="450"/>
      <c r="C27" s="450"/>
      <c r="D27" s="450"/>
      <c r="E27" s="450"/>
      <c r="F27" s="31"/>
      <c r="G27" s="391">
        <f t="shared" si="0"/>
        <v>0</v>
      </c>
      <c r="H27" s="32"/>
      <c r="I27" s="32"/>
    </row>
    <row r="28" spans="1:12" ht="23.25" customHeight="1" x14ac:dyDescent="0.25">
      <c r="A28" s="451" t="s">
        <v>150</v>
      </c>
      <c r="B28" s="452"/>
      <c r="C28" s="452"/>
      <c r="D28" s="452"/>
      <c r="E28" s="453"/>
      <c r="F28" s="206">
        <f>ROUND((F25+F26+F27)/3,2)</f>
        <v>0</v>
      </c>
      <c r="G28" s="214">
        <f>ROUND((G25+G26+G27)/3,2)</f>
        <v>0</v>
      </c>
      <c r="H28" s="178"/>
      <c r="I28" s="10"/>
    </row>
    <row r="29" spans="1:12" x14ac:dyDescent="0.25">
      <c r="A29" s="51"/>
      <c r="B29" s="185"/>
      <c r="C29" s="185"/>
      <c r="D29" s="185"/>
      <c r="E29" s="185"/>
      <c r="F29" s="185"/>
      <c r="G29" s="185"/>
      <c r="H29" s="185"/>
      <c r="I29" s="185"/>
    </row>
    <row r="30" spans="1:12" ht="21.75" customHeight="1" x14ac:dyDescent="0.25">
      <c r="A30" s="451" t="s">
        <v>9</v>
      </c>
      <c r="B30" s="452"/>
      <c r="C30" s="454"/>
      <c r="D30" s="454"/>
      <c r="E30" s="454"/>
      <c r="F30" s="454"/>
      <c r="G30" s="454"/>
      <c r="H30" s="454"/>
      <c r="I30" s="454"/>
    </row>
    <row r="31" spans="1:12" ht="21.75" customHeight="1" x14ac:dyDescent="0.25">
      <c r="A31" s="222"/>
      <c r="B31" s="222"/>
      <c r="C31" s="221"/>
      <c r="D31" s="221"/>
      <c r="E31" s="221"/>
      <c r="F31" s="221"/>
      <c r="G31" s="221"/>
      <c r="H31" s="221"/>
      <c r="I31" s="221"/>
    </row>
    <row r="32" spans="1:12" ht="15.75" x14ac:dyDescent="0.25">
      <c r="A32" s="445" t="s">
        <v>16</v>
      </c>
      <c r="B32" s="445"/>
      <c r="C32" s="445"/>
      <c r="D32" s="445"/>
      <c r="E32" s="445"/>
      <c r="F32" s="445"/>
      <c r="G32" s="445"/>
      <c r="H32" s="445"/>
      <c r="I32" s="445"/>
      <c r="L32" s="34"/>
    </row>
    <row r="33" spans="1:12" ht="15.75" x14ac:dyDescent="0.25">
      <c r="A33" s="223"/>
      <c r="B33" s="223"/>
      <c r="C33" s="223"/>
      <c r="D33" s="223"/>
      <c r="E33" s="223"/>
      <c r="F33" s="223"/>
      <c r="G33" s="223"/>
      <c r="H33" s="223"/>
      <c r="I33" s="223"/>
      <c r="L33" s="34"/>
    </row>
    <row r="34" spans="1:12" ht="49.5" customHeight="1" x14ac:dyDescent="0.25">
      <c r="A34" s="455" t="s">
        <v>151</v>
      </c>
      <c r="B34" s="456"/>
      <c r="C34" s="457">
        <f>F28</f>
        <v>0</v>
      </c>
      <c r="D34" s="457"/>
      <c r="E34" s="457"/>
      <c r="F34" s="457"/>
      <c r="G34" s="457"/>
      <c r="H34" s="457"/>
      <c r="I34" s="457"/>
      <c r="J34" s="209"/>
    </row>
    <row r="35" spans="1:12" ht="29.25" customHeight="1" x14ac:dyDescent="0.25">
      <c r="A35" s="185"/>
      <c r="B35" s="185"/>
      <c r="C35" s="185"/>
      <c r="D35" s="185"/>
      <c r="E35" s="185"/>
      <c r="F35" s="185"/>
      <c r="G35" s="185"/>
      <c r="H35" s="185"/>
      <c r="I35" s="185"/>
    </row>
    <row r="36" spans="1:12" ht="29.25" customHeight="1" x14ac:dyDescent="0.25">
      <c r="A36" s="185"/>
      <c r="B36" s="185"/>
      <c r="C36" s="185"/>
      <c r="D36" s="185"/>
      <c r="E36" s="185"/>
      <c r="F36" s="185"/>
      <c r="G36" s="185"/>
      <c r="H36" s="185"/>
      <c r="I36" s="185"/>
    </row>
    <row r="37" spans="1:12" ht="29.25" customHeight="1" x14ac:dyDescent="0.25">
      <c r="A37" s="185"/>
      <c r="B37" s="185"/>
      <c r="C37" s="185"/>
      <c r="D37" s="185"/>
      <c r="E37" s="185"/>
      <c r="F37" s="224"/>
      <c r="G37" s="224"/>
      <c r="H37" s="225"/>
      <c r="I37" s="225"/>
    </row>
    <row r="38" spans="1:12" x14ac:dyDescent="0.25">
      <c r="A38" s="193" t="s">
        <v>152</v>
      </c>
      <c r="B38" s="193"/>
      <c r="C38" s="193"/>
      <c r="D38" s="193"/>
      <c r="E38" s="193"/>
      <c r="F38" s="185"/>
      <c r="G38" s="185"/>
      <c r="H38" s="458" t="s">
        <v>41</v>
      </c>
      <c r="I38" s="458"/>
    </row>
    <row r="39" spans="1:12" x14ac:dyDescent="0.25">
      <c r="A39" s="193"/>
      <c r="B39" s="193"/>
      <c r="C39" s="193"/>
      <c r="D39" s="193"/>
      <c r="E39" s="193"/>
      <c r="F39" s="185"/>
      <c r="G39" s="185"/>
      <c r="H39" s="226"/>
      <c r="I39" s="226"/>
    </row>
    <row r="40" spans="1:12" x14ac:dyDescent="0.25">
      <c r="A40" s="459" t="s">
        <v>40</v>
      </c>
      <c r="B40" s="459"/>
      <c r="C40" s="193"/>
      <c r="D40" s="193"/>
      <c r="E40" s="193"/>
      <c r="F40" s="185"/>
      <c r="G40" s="185"/>
      <c r="H40" s="226"/>
      <c r="I40" s="226"/>
    </row>
    <row r="41" spans="1:12" ht="143.25" customHeight="1" x14ac:dyDescent="0.25">
      <c r="A41" s="449" t="s">
        <v>153</v>
      </c>
      <c r="B41" s="449"/>
      <c r="C41" s="449"/>
      <c r="D41" s="449"/>
      <c r="E41" s="449"/>
      <c r="F41" s="449"/>
      <c r="G41" s="449"/>
      <c r="H41" s="449"/>
      <c r="I41" s="449"/>
    </row>
    <row r="42" spans="1:12" ht="81.75" customHeight="1" x14ac:dyDescent="0.25">
      <c r="A42" s="449" t="s">
        <v>154</v>
      </c>
      <c r="B42" s="460"/>
      <c r="C42" s="460"/>
      <c r="D42" s="460"/>
      <c r="E42" s="460"/>
      <c r="F42" s="460"/>
      <c r="G42" s="460"/>
      <c r="H42" s="460"/>
      <c r="I42" s="460"/>
    </row>
    <row r="43" spans="1:12" x14ac:dyDescent="0.25">
      <c r="A43" s="227"/>
      <c r="B43" s="227"/>
      <c r="C43" s="193"/>
      <c r="D43" s="193"/>
      <c r="E43" s="193"/>
      <c r="F43" s="185"/>
      <c r="G43" s="185"/>
      <c r="H43" s="226"/>
      <c r="I43" s="226"/>
    </row>
    <row r="44" spans="1:12" x14ac:dyDescent="0.25">
      <c r="A44" s="228"/>
      <c r="B44" s="228"/>
      <c r="C44" s="228"/>
      <c r="D44" s="228"/>
      <c r="E44" s="228"/>
      <c r="F44" s="228"/>
      <c r="G44" s="228"/>
      <c r="H44" s="228"/>
      <c r="I44" s="228"/>
    </row>
    <row r="45" spans="1:12" x14ac:dyDescent="0.25">
      <c r="A45" s="64"/>
      <c r="B45" s="64"/>
      <c r="C45" s="64"/>
      <c r="D45" s="64"/>
      <c r="E45" s="64"/>
      <c r="F45" s="64"/>
      <c r="G45" s="64"/>
      <c r="H45" s="64"/>
      <c r="I45" s="64"/>
    </row>
    <row r="46" spans="1:12" x14ac:dyDescent="0.25">
      <c r="A46" s="27"/>
      <c r="B46" s="27"/>
      <c r="C46" s="28"/>
      <c r="D46" s="28"/>
      <c r="E46" s="28"/>
      <c r="F46" s="28"/>
      <c r="G46" s="28"/>
      <c r="H46" s="28"/>
      <c r="I46" s="28"/>
    </row>
    <row r="47" spans="1:12" ht="20.25" x14ac:dyDescent="0.3">
      <c r="A47" s="461" t="s">
        <v>37</v>
      </c>
      <c r="B47" s="461"/>
      <c r="C47" s="461"/>
      <c r="D47" s="461"/>
      <c r="E47" s="461"/>
      <c r="F47" s="461"/>
      <c r="G47" s="461"/>
      <c r="H47" s="461"/>
      <c r="I47" s="461"/>
    </row>
    <row r="48" spans="1:12" x14ac:dyDescent="0.25">
      <c r="A48" s="27"/>
      <c r="B48" s="27"/>
      <c r="C48" s="28"/>
      <c r="D48" s="28"/>
      <c r="E48" s="28"/>
      <c r="F48" s="28"/>
      <c r="G48" s="28"/>
      <c r="H48" s="28"/>
      <c r="I48" s="28"/>
    </row>
    <row r="49" spans="1:9" x14ac:dyDescent="0.25">
      <c r="A49" s="27"/>
      <c r="B49" s="27"/>
      <c r="C49" s="28"/>
      <c r="D49" s="28"/>
      <c r="E49" s="28"/>
      <c r="F49" s="28"/>
      <c r="G49" s="28"/>
      <c r="H49" s="28"/>
      <c r="I49" s="28"/>
    </row>
    <row r="50" spans="1:9" ht="15.75" x14ac:dyDescent="0.25">
      <c r="A50" s="436" t="s">
        <v>0</v>
      </c>
      <c r="B50" s="436"/>
      <c r="C50" s="462"/>
      <c r="D50" s="463"/>
      <c r="E50" s="463"/>
      <c r="F50" s="463"/>
      <c r="G50" s="463"/>
      <c r="H50" s="463"/>
      <c r="I50" s="463"/>
    </row>
    <row r="51" spans="1:9" ht="15.75" x14ac:dyDescent="0.25">
      <c r="A51" s="436" t="s">
        <v>1</v>
      </c>
      <c r="B51" s="436"/>
      <c r="C51" s="462"/>
      <c r="D51" s="464"/>
      <c r="E51" s="464"/>
      <c r="F51" s="464"/>
      <c r="G51" s="464"/>
      <c r="H51" s="464"/>
      <c r="I51" s="464"/>
    </row>
    <row r="52" spans="1:9" ht="15.75" x14ac:dyDescent="0.25">
      <c r="A52" s="436" t="s">
        <v>144</v>
      </c>
      <c r="B52" s="436"/>
      <c r="C52" s="462"/>
      <c r="D52" s="464"/>
      <c r="E52" s="464"/>
      <c r="F52" s="464"/>
      <c r="G52" s="464"/>
      <c r="H52" s="464"/>
      <c r="I52" s="464"/>
    </row>
    <row r="54" spans="1:9" ht="15.75" x14ac:dyDescent="0.25">
      <c r="A54" s="443" t="s">
        <v>2</v>
      </c>
      <c r="B54" s="443"/>
      <c r="C54" s="443"/>
      <c r="D54" s="443"/>
      <c r="E54" s="444"/>
      <c r="F54" s="444"/>
      <c r="G54" s="444"/>
      <c r="H54" s="444"/>
      <c r="I54" s="444"/>
    </row>
    <row r="55" spans="1:9" ht="15.75" x14ac:dyDescent="0.25">
      <c r="A55" s="443" t="s">
        <v>145</v>
      </c>
      <c r="B55" s="443"/>
      <c r="C55" s="443"/>
      <c r="D55" s="443"/>
      <c r="E55" s="444"/>
      <c r="F55" s="444"/>
      <c r="G55" s="444"/>
      <c r="H55" s="444"/>
      <c r="I55" s="444"/>
    </row>
    <row r="57" spans="1:9" ht="15.75" x14ac:dyDescent="0.25">
      <c r="A57" s="465" t="s">
        <v>100</v>
      </c>
      <c r="B57" s="465"/>
      <c r="C57" s="465"/>
      <c r="D57" s="465"/>
      <c r="E57" s="465"/>
      <c r="F57" s="465"/>
      <c r="G57" s="465"/>
      <c r="H57" s="465"/>
      <c r="I57" s="465"/>
    </row>
    <row r="59" spans="1:9" x14ac:dyDescent="0.25">
      <c r="A59" s="446" t="s">
        <v>146</v>
      </c>
      <c r="B59" s="446" t="s">
        <v>147</v>
      </c>
      <c r="C59" s="446"/>
      <c r="D59" s="446"/>
      <c r="E59" s="446"/>
      <c r="F59" s="447" t="s">
        <v>155</v>
      </c>
      <c r="G59" s="179"/>
      <c r="H59" s="446" t="s">
        <v>32</v>
      </c>
      <c r="I59" s="446" t="s">
        <v>149</v>
      </c>
    </row>
    <row r="60" spans="1:9" ht="15.75" customHeight="1" x14ac:dyDescent="0.25">
      <c r="A60" s="446"/>
      <c r="B60" s="446"/>
      <c r="C60" s="446"/>
      <c r="D60" s="446"/>
      <c r="E60" s="446"/>
      <c r="F60" s="448"/>
      <c r="G60" s="180"/>
      <c r="H60" s="446"/>
      <c r="I60" s="446"/>
    </row>
    <row r="61" spans="1:9" ht="15.75" x14ac:dyDescent="0.25">
      <c r="A61" s="30" t="s">
        <v>13</v>
      </c>
      <c r="B61" s="450"/>
      <c r="C61" s="450"/>
      <c r="D61" s="450"/>
      <c r="E61" s="450"/>
      <c r="F61" s="31"/>
      <c r="G61" s="31"/>
      <c r="H61" s="32"/>
      <c r="I61" s="32"/>
    </row>
    <row r="62" spans="1:9" ht="15.75" x14ac:dyDescent="0.25">
      <c r="A62" s="30" t="s">
        <v>14</v>
      </c>
      <c r="B62" s="450"/>
      <c r="C62" s="450"/>
      <c r="D62" s="450"/>
      <c r="E62" s="450"/>
      <c r="F62" s="31"/>
      <c r="G62" s="31"/>
      <c r="H62" s="32"/>
      <c r="I62" s="32"/>
    </row>
    <row r="63" spans="1:9" ht="15.75" x14ac:dyDescent="0.25">
      <c r="A63" s="30" t="s">
        <v>15</v>
      </c>
      <c r="B63" s="450"/>
      <c r="C63" s="450"/>
      <c r="D63" s="450"/>
      <c r="E63" s="450"/>
      <c r="F63" s="31"/>
      <c r="G63" s="31"/>
      <c r="H63" s="32"/>
      <c r="I63" s="32"/>
    </row>
    <row r="64" spans="1:9" x14ac:dyDescent="0.25">
      <c r="A64" s="451" t="s">
        <v>150</v>
      </c>
      <c r="B64" s="452"/>
      <c r="C64" s="452"/>
      <c r="D64" s="452"/>
      <c r="E64" s="453"/>
      <c r="F64" s="206">
        <f>SUM(F61:F63)/3</f>
        <v>0</v>
      </c>
      <c r="G64" s="212"/>
      <c r="H64" s="178"/>
      <c r="I64" s="10"/>
    </row>
    <row r="65" spans="1:9" x14ac:dyDescent="0.25">
      <c r="A65" s="33"/>
    </row>
    <row r="66" spans="1:9" x14ac:dyDescent="0.25">
      <c r="A66" s="451" t="s">
        <v>9</v>
      </c>
      <c r="B66" s="452"/>
      <c r="C66" s="454"/>
      <c r="D66" s="454"/>
      <c r="E66" s="454"/>
      <c r="F66" s="454"/>
      <c r="G66" s="454"/>
      <c r="H66" s="454"/>
      <c r="I66" s="454"/>
    </row>
    <row r="67" spans="1:9" x14ac:dyDescent="0.25">
      <c r="A67" s="208"/>
      <c r="B67" s="208"/>
      <c r="C67" s="178"/>
      <c r="D67" s="178"/>
      <c r="E67" s="178"/>
      <c r="F67" s="178"/>
      <c r="G67" s="178"/>
      <c r="H67" s="178"/>
      <c r="I67" s="178"/>
    </row>
    <row r="68" spans="1:9" ht="15.75" x14ac:dyDescent="0.25">
      <c r="A68" s="465" t="s">
        <v>16</v>
      </c>
      <c r="B68" s="465"/>
      <c r="C68" s="465"/>
      <c r="D68" s="465"/>
      <c r="E68" s="465"/>
      <c r="F68" s="465"/>
      <c r="G68" s="465"/>
      <c r="H68" s="465"/>
      <c r="I68" s="465"/>
    </row>
    <row r="69" spans="1:9" ht="15.75" x14ac:dyDescent="0.25">
      <c r="A69" s="177"/>
      <c r="B69" s="177"/>
      <c r="C69" s="177"/>
      <c r="D69" s="177"/>
      <c r="E69" s="177"/>
      <c r="F69" s="177"/>
      <c r="G69" s="177"/>
      <c r="H69" s="177"/>
      <c r="I69" s="177"/>
    </row>
    <row r="70" spans="1:9" ht="33" customHeight="1" x14ac:dyDescent="0.25">
      <c r="A70" s="455" t="s">
        <v>151</v>
      </c>
      <c r="B70" s="456"/>
      <c r="C70" s="457">
        <f>F64</f>
        <v>0</v>
      </c>
      <c r="D70" s="457"/>
      <c r="E70" s="457"/>
      <c r="F70" s="457"/>
      <c r="G70" s="457"/>
      <c r="H70" s="457"/>
      <c r="I70" s="457"/>
    </row>
    <row r="73" spans="1:9" x14ac:dyDescent="0.25">
      <c r="F73" s="25"/>
      <c r="G73" s="25"/>
      <c r="H73" s="210"/>
      <c r="I73" s="210"/>
    </row>
    <row r="74" spans="1:9" x14ac:dyDescent="0.25">
      <c r="A74" s="26" t="s">
        <v>152</v>
      </c>
      <c r="B74" s="26"/>
      <c r="C74" s="26"/>
      <c r="D74" s="26"/>
      <c r="E74" s="26"/>
      <c r="H74" s="468" t="s">
        <v>41</v>
      </c>
      <c r="I74" s="468"/>
    </row>
    <row r="75" spans="1:9" x14ac:dyDescent="0.25">
      <c r="A75" s="35"/>
      <c r="B75" s="35"/>
      <c r="C75" s="35"/>
      <c r="D75" s="35"/>
      <c r="E75" s="35"/>
      <c r="F75" s="35"/>
      <c r="G75" s="35"/>
      <c r="H75" s="35"/>
      <c r="I75" s="35"/>
    </row>
    <row r="77" spans="1:9" x14ac:dyDescent="0.25">
      <c r="A77" s="469" t="s">
        <v>40</v>
      </c>
      <c r="B77" s="469"/>
      <c r="C77" s="26"/>
      <c r="D77" s="26"/>
      <c r="E77" s="26"/>
      <c r="H77" s="176"/>
      <c r="I77" s="176"/>
    </row>
    <row r="78" spans="1:9" ht="143.25" customHeight="1" x14ac:dyDescent="0.25">
      <c r="A78" s="466" t="s">
        <v>156</v>
      </c>
      <c r="B78" s="466"/>
      <c r="C78" s="466"/>
      <c r="D78" s="466"/>
      <c r="E78" s="466"/>
      <c r="F78" s="466"/>
      <c r="G78" s="466"/>
      <c r="H78" s="466"/>
      <c r="I78" s="466"/>
    </row>
    <row r="79" spans="1:9" ht="81.75" customHeight="1" x14ac:dyDescent="0.25">
      <c r="A79" s="466" t="s">
        <v>154</v>
      </c>
      <c r="B79" s="467"/>
      <c r="C79" s="467"/>
      <c r="D79" s="467"/>
      <c r="E79" s="467"/>
      <c r="F79" s="467"/>
      <c r="G79" s="467"/>
      <c r="H79" s="467"/>
      <c r="I79" s="467"/>
    </row>
    <row r="80" spans="1:9" x14ac:dyDescent="0.25">
      <c r="A80" s="211"/>
      <c r="B80" s="211"/>
      <c r="C80" s="26"/>
      <c r="D80" s="26"/>
      <c r="E80" s="26"/>
      <c r="H80" s="176"/>
      <c r="I80" s="176"/>
    </row>
  </sheetData>
  <mergeCells count="62">
    <mergeCell ref="A79:I79"/>
    <mergeCell ref="A68:I68"/>
    <mergeCell ref="A70:B70"/>
    <mergeCell ref="C70:I70"/>
    <mergeCell ref="H74:I74"/>
    <mergeCell ref="A77:B77"/>
    <mergeCell ref="A78:I78"/>
    <mergeCell ref="B61:E61"/>
    <mergeCell ref="B62:E62"/>
    <mergeCell ref="B63:E63"/>
    <mergeCell ref="A64:E64"/>
    <mergeCell ref="A66:B66"/>
    <mergeCell ref="C66:I66"/>
    <mergeCell ref="A57:I57"/>
    <mergeCell ref="A59:A60"/>
    <mergeCell ref="B59:E60"/>
    <mergeCell ref="F59:F60"/>
    <mergeCell ref="H59:H60"/>
    <mergeCell ref="I59:I60"/>
    <mergeCell ref="A52:B52"/>
    <mergeCell ref="C52:I52"/>
    <mergeCell ref="A54:D54"/>
    <mergeCell ref="E54:I54"/>
    <mergeCell ref="A55:D55"/>
    <mergeCell ref="E55:I55"/>
    <mergeCell ref="A42:I42"/>
    <mergeCell ref="A47:I47"/>
    <mergeCell ref="A50:B50"/>
    <mergeCell ref="C50:I50"/>
    <mergeCell ref="A51:B51"/>
    <mergeCell ref="C51:I51"/>
    <mergeCell ref="A41:I41"/>
    <mergeCell ref="B25:E25"/>
    <mergeCell ref="B26:E26"/>
    <mergeCell ref="B27:E27"/>
    <mergeCell ref="A28:E28"/>
    <mergeCell ref="A30:B30"/>
    <mergeCell ref="C30:I30"/>
    <mergeCell ref="A32:I32"/>
    <mergeCell ref="A34:B34"/>
    <mergeCell ref="C34:I34"/>
    <mergeCell ref="H38:I38"/>
    <mergeCell ref="A40:B40"/>
    <mergeCell ref="A21:I21"/>
    <mergeCell ref="A23:A24"/>
    <mergeCell ref="B23:E24"/>
    <mergeCell ref="F23:F24"/>
    <mergeCell ref="H23:H24"/>
    <mergeCell ref="I23:I24"/>
    <mergeCell ref="G23:G24"/>
    <mergeCell ref="A16:B16"/>
    <mergeCell ref="C16:I16"/>
    <mergeCell ref="A18:D18"/>
    <mergeCell ref="E18:I18"/>
    <mergeCell ref="A19:D19"/>
    <mergeCell ref="E19:I19"/>
    <mergeCell ref="A2:I2"/>
    <mergeCell ref="A11:I11"/>
    <mergeCell ref="A14:B14"/>
    <mergeCell ref="C14:I14"/>
    <mergeCell ref="A15:B15"/>
    <mergeCell ref="C15:I15"/>
  </mergeCells>
  <pageMargins left="0.7" right="0.7" top="0.75" bottom="0.75" header="0.3" footer="0.3"/>
  <pageSetup paperSize="9" scale="59" orientation="portrait"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Číselníky!$B$31:$B$34</xm:f>
          </x14:formula1>
          <xm:sqref>H25:H27 H61:H63</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80"/>
  <sheetViews>
    <sheetView showGridLines="0" view="pageBreakPreview" zoomScale="70" zoomScaleNormal="100" zoomScaleSheetLayoutView="70" workbookViewId="0">
      <selection activeCell="H25" sqref="H25"/>
    </sheetView>
  </sheetViews>
  <sheetFormatPr defaultColWidth="9.140625" defaultRowHeight="15" x14ac:dyDescent="0.25"/>
  <cols>
    <col min="1" max="1" width="9.140625" style="1" customWidth="1"/>
    <col min="2" max="2" width="18.28515625" style="1" customWidth="1"/>
    <col min="3" max="3" width="7.7109375" style="1" customWidth="1"/>
    <col min="4" max="4" width="5.140625" style="1" customWidth="1"/>
    <col min="5" max="5" width="4.7109375" style="1" customWidth="1"/>
    <col min="6" max="7" width="20.7109375" style="1" customWidth="1"/>
    <col min="8" max="8" width="25.5703125" style="1" customWidth="1"/>
    <col min="9" max="9" width="34.140625" style="1" customWidth="1"/>
    <col min="10" max="14" width="9.140625" style="1" customWidth="1"/>
    <col min="15" max="16384" width="9.140625" style="1"/>
  </cols>
  <sheetData>
    <row r="1" spans="1:9" ht="14.45" x14ac:dyDescent="0.3">
      <c r="A1" s="185"/>
      <c r="B1" s="185"/>
      <c r="C1" s="185"/>
      <c r="D1" s="185"/>
      <c r="E1" s="185"/>
      <c r="F1" s="185"/>
      <c r="G1" s="185"/>
      <c r="H1" s="185"/>
      <c r="I1" s="185"/>
    </row>
    <row r="2" spans="1:9" x14ac:dyDescent="0.25">
      <c r="A2" s="429" t="s">
        <v>201</v>
      </c>
      <c r="B2" s="429"/>
      <c r="C2" s="429"/>
      <c r="D2" s="429"/>
      <c r="E2" s="429"/>
      <c r="F2" s="429"/>
      <c r="G2" s="429"/>
      <c r="H2" s="429"/>
      <c r="I2" s="429"/>
    </row>
    <row r="3" spans="1:9" ht="14.45" x14ac:dyDescent="0.3">
      <c r="A3" s="219"/>
      <c r="B3" s="219"/>
      <c r="C3" s="219"/>
      <c r="D3" s="219"/>
      <c r="E3" s="219"/>
      <c r="F3" s="219"/>
      <c r="G3" s="219"/>
      <c r="H3" s="219"/>
      <c r="I3" s="219"/>
    </row>
    <row r="4" spans="1:9" ht="14.45" x14ac:dyDescent="0.3">
      <c r="A4" s="219"/>
      <c r="B4" s="219"/>
      <c r="C4" s="219"/>
      <c r="D4" s="219"/>
      <c r="E4" s="219"/>
      <c r="F4" s="219"/>
      <c r="G4" s="219"/>
      <c r="H4" s="219"/>
      <c r="I4" s="219"/>
    </row>
    <row r="5" spans="1:9" ht="14.45" x14ac:dyDescent="0.3">
      <c r="A5" s="185"/>
      <c r="B5" s="185"/>
      <c r="C5" s="185"/>
      <c r="D5" s="185"/>
      <c r="E5" s="185"/>
      <c r="F5" s="185"/>
      <c r="G5" s="185"/>
      <c r="H5" s="185"/>
      <c r="I5" s="185"/>
    </row>
    <row r="6" spans="1:9" ht="14.45" x14ac:dyDescent="0.3">
      <c r="A6" s="185"/>
      <c r="B6" s="185"/>
      <c r="C6" s="185"/>
      <c r="D6" s="185"/>
      <c r="E6" s="185"/>
      <c r="F6" s="185"/>
      <c r="G6" s="185"/>
      <c r="H6" s="185"/>
      <c r="I6" s="185"/>
    </row>
    <row r="7" spans="1:9" ht="14.45" x14ac:dyDescent="0.3">
      <c r="A7" s="185"/>
      <c r="B7" s="185"/>
      <c r="C7" s="185"/>
      <c r="D7" s="185"/>
      <c r="E7" s="185"/>
      <c r="F7" s="185"/>
      <c r="G7" s="185"/>
      <c r="H7" s="185"/>
      <c r="I7" s="185"/>
    </row>
    <row r="8" spans="1:9" ht="14.45" x14ac:dyDescent="0.3">
      <c r="A8" s="185"/>
      <c r="B8" s="185"/>
      <c r="C8" s="185"/>
      <c r="D8" s="185"/>
      <c r="E8" s="185"/>
      <c r="F8" s="185"/>
      <c r="G8" s="185"/>
      <c r="H8" s="185"/>
      <c r="I8" s="185"/>
    </row>
    <row r="9" spans="1:9" ht="14.45" x14ac:dyDescent="0.3">
      <c r="A9" s="220"/>
      <c r="B9" s="220"/>
      <c r="C9" s="221"/>
      <c r="D9" s="221"/>
      <c r="E9" s="221"/>
      <c r="F9" s="221"/>
      <c r="G9" s="221"/>
      <c r="H9" s="221"/>
      <c r="I9" s="221"/>
    </row>
    <row r="10" spans="1:9" ht="14.45" x14ac:dyDescent="0.3">
      <c r="A10" s="220"/>
      <c r="B10" s="220"/>
      <c r="C10" s="221"/>
      <c r="D10" s="221"/>
      <c r="E10" s="221"/>
      <c r="F10" s="221"/>
      <c r="G10" s="221"/>
      <c r="H10" s="221"/>
      <c r="I10" s="221"/>
    </row>
    <row r="11" spans="1:9" ht="20.25" x14ac:dyDescent="0.3">
      <c r="A11" s="430" t="s">
        <v>224</v>
      </c>
      <c r="B11" s="430"/>
      <c r="C11" s="430"/>
      <c r="D11" s="430"/>
      <c r="E11" s="430"/>
      <c r="F11" s="430"/>
      <c r="G11" s="430"/>
      <c r="H11" s="430"/>
      <c r="I11" s="430"/>
    </row>
    <row r="12" spans="1:9" ht="14.45" x14ac:dyDescent="0.3">
      <c r="A12" s="220"/>
      <c r="B12" s="220"/>
      <c r="C12" s="221"/>
      <c r="D12" s="221"/>
      <c r="E12" s="221"/>
      <c r="F12" s="221"/>
      <c r="G12" s="221"/>
      <c r="H12" s="221"/>
      <c r="I12" s="221"/>
    </row>
    <row r="13" spans="1:9" thickBot="1" x14ac:dyDescent="0.35">
      <c r="A13" s="220"/>
      <c r="B13" s="220"/>
      <c r="C13" s="221"/>
      <c r="D13" s="221"/>
      <c r="E13" s="221"/>
      <c r="F13" s="221"/>
      <c r="G13" s="221"/>
      <c r="H13" s="221"/>
      <c r="I13" s="221"/>
    </row>
    <row r="14" spans="1:9" ht="18" customHeight="1" x14ac:dyDescent="0.25">
      <c r="A14" s="431" t="s">
        <v>0</v>
      </c>
      <c r="B14" s="432"/>
      <c r="C14" s="433"/>
      <c r="D14" s="433"/>
      <c r="E14" s="433"/>
      <c r="F14" s="433"/>
      <c r="G14" s="433"/>
      <c r="H14" s="433"/>
      <c r="I14" s="434"/>
    </row>
    <row r="15" spans="1:9" ht="18" customHeight="1" x14ac:dyDescent="0.25">
      <c r="A15" s="435" t="s">
        <v>1</v>
      </c>
      <c r="B15" s="436"/>
      <c r="C15" s="437"/>
      <c r="D15" s="437"/>
      <c r="E15" s="437"/>
      <c r="F15" s="437"/>
      <c r="G15" s="437"/>
      <c r="H15" s="437"/>
      <c r="I15" s="438"/>
    </row>
    <row r="16" spans="1:9" ht="18" customHeight="1" thickBot="1" x14ac:dyDescent="0.3">
      <c r="A16" s="439" t="s">
        <v>144</v>
      </c>
      <c r="B16" s="440"/>
      <c r="C16" s="441"/>
      <c r="D16" s="441"/>
      <c r="E16" s="441"/>
      <c r="F16" s="441"/>
      <c r="G16" s="441"/>
      <c r="H16" s="441"/>
      <c r="I16" s="442"/>
    </row>
    <row r="17" spans="1:12" ht="18" customHeight="1" x14ac:dyDescent="0.3">
      <c r="A17" s="185"/>
      <c r="B17" s="185"/>
      <c r="C17" s="185"/>
      <c r="D17" s="185"/>
      <c r="E17" s="185"/>
      <c r="F17" s="185"/>
      <c r="G17" s="185"/>
      <c r="H17" s="185"/>
      <c r="I17" s="185"/>
    </row>
    <row r="18" spans="1:12" ht="18" customHeight="1" x14ac:dyDescent="0.25">
      <c r="A18" s="443" t="s">
        <v>2</v>
      </c>
      <c r="B18" s="443"/>
      <c r="C18" s="443"/>
      <c r="D18" s="443"/>
      <c r="E18" s="444"/>
      <c r="F18" s="444"/>
      <c r="G18" s="444"/>
      <c r="H18" s="444"/>
      <c r="I18" s="444"/>
    </row>
    <row r="19" spans="1:12" ht="18" customHeight="1" x14ac:dyDescent="0.25">
      <c r="A19" s="443" t="s">
        <v>145</v>
      </c>
      <c r="B19" s="443"/>
      <c r="C19" s="443"/>
      <c r="D19" s="443"/>
      <c r="E19" s="444"/>
      <c r="F19" s="444"/>
      <c r="G19" s="444"/>
      <c r="H19" s="444"/>
      <c r="I19" s="444"/>
    </row>
    <row r="20" spans="1:12" ht="14.45" x14ac:dyDescent="0.3">
      <c r="A20" s="185"/>
      <c r="B20" s="185"/>
      <c r="C20" s="185"/>
      <c r="D20" s="185"/>
      <c r="E20" s="185"/>
      <c r="F20" s="185"/>
      <c r="G20" s="185"/>
      <c r="H20" s="185"/>
      <c r="I20" s="185"/>
    </row>
    <row r="21" spans="1:12" ht="15.75" x14ac:dyDescent="0.25">
      <c r="A21" s="445" t="s">
        <v>100</v>
      </c>
      <c r="B21" s="445"/>
      <c r="C21" s="445"/>
      <c r="D21" s="445"/>
      <c r="E21" s="445"/>
      <c r="F21" s="445"/>
      <c r="G21" s="445"/>
      <c r="H21" s="445"/>
      <c r="I21" s="445"/>
    </row>
    <row r="22" spans="1:12" x14ac:dyDescent="0.25">
      <c r="A22" s="185"/>
      <c r="B22" s="185"/>
      <c r="C22" s="185"/>
      <c r="D22" s="185"/>
      <c r="E22" s="185"/>
      <c r="F22" s="185"/>
      <c r="G22" s="185"/>
      <c r="H22" s="185"/>
      <c r="I22" s="185"/>
    </row>
    <row r="23" spans="1:12" ht="15" customHeight="1" x14ac:dyDescent="0.25">
      <c r="A23" s="446" t="s">
        <v>146</v>
      </c>
      <c r="B23" s="446" t="s">
        <v>147</v>
      </c>
      <c r="C23" s="446"/>
      <c r="D23" s="446"/>
      <c r="E23" s="446"/>
      <c r="F23" s="447" t="s">
        <v>148</v>
      </c>
      <c r="G23" s="447" t="s">
        <v>157</v>
      </c>
      <c r="H23" s="446" t="s">
        <v>32</v>
      </c>
      <c r="I23" s="446" t="s">
        <v>149</v>
      </c>
    </row>
    <row r="24" spans="1:12" ht="15.75" customHeight="1" x14ac:dyDescent="0.25">
      <c r="A24" s="446"/>
      <c r="B24" s="446"/>
      <c r="C24" s="446"/>
      <c r="D24" s="446"/>
      <c r="E24" s="446"/>
      <c r="F24" s="448"/>
      <c r="G24" s="448"/>
      <c r="H24" s="446"/>
      <c r="I24" s="446"/>
    </row>
    <row r="25" spans="1:12" ht="23.25" customHeight="1" x14ac:dyDescent="0.25">
      <c r="A25" s="30" t="s">
        <v>13</v>
      </c>
      <c r="B25" s="450"/>
      <c r="C25" s="450"/>
      <c r="D25" s="450"/>
      <c r="E25" s="450"/>
      <c r="F25" s="31"/>
      <c r="G25" s="391">
        <f>ROUND(F25*20/100+F25,2)</f>
        <v>0</v>
      </c>
      <c r="H25" s="32"/>
      <c r="I25" s="32"/>
    </row>
    <row r="26" spans="1:12" ht="23.25" customHeight="1" x14ac:dyDescent="0.25">
      <c r="A26" s="30" t="s">
        <v>14</v>
      </c>
      <c r="B26" s="450"/>
      <c r="C26" s="450"/>
      <c r="D26" s="450"/>
      <c r="E26" s="450"/>
      <c r="F26" s="31"/>
      <c r="G26" s="391">
        <f t="shared" ref="G26:G27" si="0">ROUND(F26*20/100+F26,2)</f>
        <v>0</v>
      </c>
      <c r="H26" s="32"/>
      <c r="I26" s="32"/>
    </row>
    <row r="27" spans="1:12" ht="23.25" customHeight="1" x14ac:dyDescent="0.25">
      <c r="A27" s="30" t="s">
        <v>15</v>
      </c>
      <c r="B27" s="450"/>
      <c r="C27" s="450"/>
      <c r="D27" s="450"/>
      <c r="E27" s="450"/>
      <c r="F27" s="31"/>
      <c r="G27" s="391">
        <f t="shared" si="0"/>
        <v>0</v>
      </c>
      <c r="H27" s="32"/>
      <c r="I27" s="32"/>
    </row>
    <row r="28" spans="1:12" ht="23.25" customHeight="1" x14ac:dyDescent="0.25">
      <c r="A28" s="451" t="s">
        <v>150</v>
      </c>
      <c r="B28" s="452"/>
      <c r="C28" s="452"/>
      <c r="D28" s="452"/>
      <c r="E28" s="453"/>
      <c r="F28" s="206">
        <f>ROUND((F25+F26+F27)/3,2)</f>
        <v>0</v>
      </c>
      <c r="G28" s="214">
        <f>ROUND((G25+G26+G27)/3,2)</f>
        <v>0</v>
      </c>
      <c r="H28" s="178"/>
      <c r="I28" s="10"/>
    </row>
    <row r="29" spans="1:12" x14ac:dyDescent="0.25">
      <c r="A29" s="51"/>
      <c r="B29" s="185"/>
      <c r="C29" s="185"/>
      <c r="D29" s="185"/>
      <c r="E29" s="185"/>
      <c r="F29" s="185"/>
      <c r="G29" s="185"/>
      <c r="H29" s="185"/>
      <c r="I29" s="185"/>
    </row>
    <row r="30" spans="1:12" ht="21.75" customHeight="1" x14ac:dyDescent="0.25">
      <c r="A30" s="451" t="s">
        <v>9</v>
      </c>
      <c r="B30" s="452"/>
      <c r="C30" s="454"/>
      <c r="D30" s="454"/>
      <c r="E30" s="454"/>
      <c r="F30" s="454"/>
      <c r="G30" s="454"/>
      <c r="H30" s="454"/>
      <c r="I30" s="454"/>
    </row>
    <row r="31" spans="1:12" ht="21.75" customHeight="1" x14ac:dyDescent="0.25">
      <c r="A31" s="222"/>
      <c r="B31" s="222"/>
      <c r="C31" s="221"/>
      <c r="D31" s="221"/>
      <c r="E31" s="221"/>
      <c r="F31" s="221"/>
      <c r="G31" s="221"/>
      <c r="H31" s="221"/>
      <c r="I31" s="221"/>
    </row>
    <row r="32" spans="1:12" ht="15.75" x14ac:dyDescent="0.25">
      <c r="A32" s="445" t="s">
        <v>16</v>
      </c>
      <c r="B32" s="445"/>
      <c r="C32" s="445"/>
      <c r="D32" s="445"/>
      <c r="E32" s="445"/>
      <c r="F32" s="445"/>
      <c r="G32" s="445"/>
      <c r="H32" s="445"/>
      <c r="I32" s="445"/>
      <c r="L32" s="34"/>
    </row>
    <row r="33" spans="1:12" ht="15.75" x14ac:dyDescent="0.25">
      <c r="A33" s="299"/>
      <c r="B33" s="299"/>
      <c r="C33" s="299"/>
      <c r="D33" s="299"/>
      <c r="E33" s="299"/>
      <c r="F33" s="299"/>
      <c r="G33" s="299"/>
      <c r="H33" s="299"/>
      <c r="I33" s="299"/>
      <c r="L33" s="34"/>
    </row>
    <row r="34" spans="1:12" ht="49.5" customHeight="1" x14ac:dyDescent="0.25">
      <c r="A34" s="455" t="s">
        <v>151</v>
      </c>
      <c r="B34" s="456"/>
      <c r="C34" s="457">
        <f>F28</f>
        <v>0</v>
      </c>
      <c r="D34" s="457"/>
      <c r="E34" s="457"/>
      <c r="F34" s="457"/>
      <c r="G34" s="457"/>
      <c r="H34" s="457"/>
      <c r="I34" s="457"/>
      <c r="J34" s="209"/>
    </row>
    <row r="35" spans="1:12" ht="29.25" customHeight="1" x14ac:dyDescent="0.25">
      <c r="A35" s="185"/>
      <c r="B35" s="185"/>
      <c r="C35" s="185"/>
      <c r="D35" s="185"/>
      <c r="E35" s="185"/>
      <c r="F35" s="185"/>
      <c r="G35" s="185"/>
      <c r="H35" s="185"/>
      <c r="I35" s="185"/>
    </row>
    <row r="36" spans="1:12" ht="29.25" customHeight="1" x14ac:dyDescent="0.25">
      <c r="A36" s="185"/>
      <c r="B36" s="185"/>
      <c r="C36" s="185"/>
      <c r="D36" s="185"/>
      <c r="E36" s="185"/>
      <c r="F36" s="185"/>
      <c r="G36" s="185"/>
      <c r="H36" s="185"/>
      <c r="I36" s="185"/>
    </row>
    <row r="37" spans="1:12" ht="29.25" customHeight="1" x14ac:dyDescent="0.25">
      <c r="A37" s="185"/>
      <c r="B37" s="185"/>
      <c r="C37" s="185"/>
      <c r="D37" s="185"/>
      <c r="E37" s="185"/>
      <c r="F37" s="224"/>
      <c r="G37" s="224"/>
      <c r="H37" s="225"/>
      <c r="I37" s="225"/>
    </row>
    <row r="38" spans="1:12" x14ac:dyDescent="0.25">
      <c r="A38" s="193" t="s">
        <v>152</v>
      </c>
      <c r="B38" s="193"/>
      <c r="C38" s="193"/>
      <c r="D38" s="193"/>
      <c r="E38" s="193"/>
      <c r="F38" s="185"/>
      <c r="G38" s="185"/>
      <c r="H38" s="458" t="s">
        <v>41</v>
      </c>
      <c r="I38" s="458"/>
    </row>
    <row r="39" spans="1:12" x14ac:dyDescent="0.25">
      <c r="A39" s="193"/>
      <c r="B39" s="193"/>
      <c r="C39" s="193"/>
      <c r="D39" s="193"/>
      <c r="E39" s="193"/>
      <c r="F39" s="185"/>
      <c r="G39" s="185"/>
      <c r="H39" s="226"/>
      <c r="I39" s="226"/>
    </row>
    <row r="40" spans="1:12" x14ac:dyDescent="0.25">
      <c r="A40" s="459" t="s">
        <v>40</v>
      </c>
      <c r="B40" s="459"/>
      <c r="C40" s="193"/>
      <c r="D40" s="193"/>
      <c r="E40" s="193"/>
      <c r="F40" s="185"/>
      <c r="G40" s="185"/>
      <c r="H40" s="226"/>
      <c r="I40" s="226"/>
    </row>
    <row r="41" spans="1:12" ht="143.25" customHeight="1" x14ac:dyDescent="0.25">
      <c r="A41" s="449" t="s">
        <v>153</v>
      </c>
      <c r="B41" s="449"/>
      <c r="C41" s="449"/>
      <c r="D41" s="449"/>
      <c r="E41" s="449"/>
      <c r="F41" s="449"/>
      <c r="G41" s="449"/>
      <c r="H41" s="449"/>
      <c r="I41" s="449"/>
    </row>
    <row r="42" spans="1:12" ht="81.75" customHeight="1" x14ac:dyDescent="0.25">
      <c r="A42" s="449" t="s">
        <v>154</v>
      </c>
      <c r="B42" s="460"/>
      <c r="C42" s="460"/>
      <c r="D42" s="460"/>
      <c r="E42" s="460"/>
      <c r="F42" s="460"/>
      <c r="G42" s="460"/>
      <c r="H42" s="460"/>
      <c r="I42" s="460"/>
    </row>
    <row r="43" spans="1:12" x14ac:dyDescent="0.25">
      <c r="A43" s="300"/>
      <c r="B43" s="300"/>
      <c r="C43" s="193"/>
      <c r="D43" s="193"/>
      <c r="E43" s="193"/>
      <c r="F43" s="185"/>
      <c r="G43" s="185"/>
      <c r="H43" s="226"/>
      <c r="I43" s="226"/>
    </row>
    <row r="44" spans="1:12" x14ac:dyDescent="0.25">
      <c r="A44" s="228"/>
      <c r="B44" s="228"/>
      <c r="C44" s="228"/>
      <c r="D44" s="228"/>
      <c r="E44" s="228"/>
      <c r="F44" s="228"/>
      <c r="G44" s="228"/>
      <c r="H44" s="228"/>
      <c r="I44" s="228"/>
    </row>
    <row r="45" spans="1:12" x14ac:dyDescent="0.25">
      <c r="A45" s="64"/>
      <c r="B45" s="64"/>
      <c r="C45" s="64"/>
      <c r="D45" s="64"/>
      <c r="E45" s="64"/>
      <c r="F45" s="64"/>
      <c r="G45" s="64"/>
      <c r="H45" s="64"/>
      <c r="I45" s="64"/>
    </row>
    <row r="46" spans="1:12" x14ac:dyDescent="0.25">
      <c r="A46" s="27"/>
      <c r="B46" s="27"/>
      <c r="C46" s="28"/>
      <c r="D46" s="28"/>
      <c r="E46" s="28"/>
      <c r="F46" s="28"/>
      <c r="G46" s="28"/>
      <c r="H46" s="28"/>
      <c r="I46" s="28"/>
    </row>
    <row r="47" spans="1:12" ht="20.25" x14ac:dyDescent="0.3">
      <c r="A47" s="461" t="s">
        <v>37</v>
      </c>
      <c r="B47" s="461"/>
      <c r="C47" s="461"/>
      <c r="D47" s="461"/>
      <c r="E47" s="461"/>
      <c r="F47" s="461"/>
      <c r="G47" s="461"/>
      <c r="H47" s="461"/>
      <c r="I47" s="461"/>
    </row>
    <row r="48" spans="1:12" x14ac:dyDescent="0.25">
      <c r="A48" s="27"/>
      <c r="B48" s="27"/>
      <c r="C48" s="28"/>
      <c r="D48" s="28"/>
      <c r="E48" s="28"/>
      <c r="F48" s="28"/>
      <c r="G48" s="28"/>
      <c r="H48" s="28"/>
      <c r="I48" s="28"/>
    </row>
    <row r="49" spans="1:9" x14ac:dyDescent="0.25">
      <c r="A49" s="27"/>
      <c r="B49" s="27"/>
      <c r="C49" s="28"/>
      <c r="D49" s="28"/>
      <c r="E49" s="28"/>
      <c r="F49" s="28"/>
      <c r="G49" s="28"/>
      <c r="H49" s="28"/>
      <c r="I49" s="28"/>
    </row>
    <row r="50" spans="1:9" ht="15.75" x14ac:dyDescent="0.25">
      <c r="A50" s="436" t="s">
        <v>0</v>
      </c>
      <c r="B50" s="436"/>
      <c r="C50" s="462"/>
      <c r="D50" s="463"/>
      <c r="E50" s="463"/>
      <c r="F50" s="463"/>
      <c r="G50" s="463"/>
      <c r="H50" s="463"/>
      <c r="I50" s="463"/>
    </row>
    <row r="51" spans="1:9" ht="15.75" x14ac:dyDescent="0.25">
      <c r="A51" s="436" t="s">
        <v>1</v>
      </c>
      <c r="B51" s="436"/>
      <c r="C51" s="462"/>
      <c r="D51" s="464"/>
      <c r="E51" s="464"/>
      <c r="F51" s="464"/>
      <c r="G51" s="464"/>
      <c r="H51" s="464"/>
      <c r="I51" s="464"/>
    </row>
    <row r="52" spans="1:9" ht="15.75" x14ac:dyDescent="0.25">
      <c r="A52" s="436" t="s">
        <v>144</v>
      </c>
      <c r="B52" s="436"/>
      <c r="C52" s="462"/>
      <c r="D52" s="464"/>
      <c r="E52" s="464"/>
      <c r="F52" s="464"/>
      <c r="G52" s="464"/>
      <c r="H52" s="464"/>
      <c r="I52" s="464"/>
    </row>
    <row r="54" spans="1:9" ht="15.75" x14ac:dyDescent="0.25">
      <c r="A54" s="443" t="s">
        <v>2</v>
      </c>
      <c r="B54" s="443"/>
      <c r="C54" s="443"/>
      <c r="D54" s="443"/>
      <c r="E54" s="444"/>
      <c r="F54" s="444"/>
      <c r="G54" s="444"/>
      <c r="H54" s="444"/>
      <c r="I54" s="444"/>
    </row>
    <row r="55" spans="1:9" ht="15.75" x14ac:dyDescent="0.25">
      <c r="A55" s="443" t="s">
        <v>145</v>
      </c>
      <c r="B55" s="443"/>
      <c r="C55" s="443"/>
      <c r="D55" s="443"/>
      <c r="E55" s="444"/>
      <c r="F55" s="444"/>
      <c r="G55" s="444"/>
      <c r="H55" s="444"/>
      <c r="I55" s="444"/>
    </row>
    <row r="57" spans="1:9" ht="15.75" x14ac:dyDescent="0.25">
      <c r="A57" s="465" t="s">
        <v>100</v>
      </c>
      <c r="B57" s="465"/>
      <c r="C57" s="465"/>
      <c r="D57" s="465"/>
      <c r="E57" s="465"/>
      <c r="F57" s="465"/>
      <c r="G57" s="465"/>
      <c r="H57" s="465"/>
      <c r="I57" s="465"/>
    </row>
    <row r="59" spans="1:9" x14ac:dyDescent="0.25">
      <c r="A59" s="446" t="s">
        <v>146</v>
      </c>
      <c r="B59" s="446" t="s">
        <v>147</v>
      </c>
      <c r="C59" s="446"/>
      <c r="D59" s="446"/>
      <c r="E59" s="446"/>
      <c r="F59" s="447" t="s">
        <v>155</v>
      </c>
      <c r="G59" s="179"/>
      <c r="H59" s="446" t="s">
        <v>32</v>
      </c>
      <c r="I59" s="446" t="s">
        <v>149</v>
      </c>
    </row>
    <row r="60" spans="1:9" ht="15.75" customHeight="1" x14ac:dyDescent="0.25">
      <c r="A60" s="446"/>
      <c r="B60" s="446"/>
      <c r="C60" s="446"/>
      <c r="D60" s="446"/>
      <c r="E60" s="446"/>
      <c r="F60" s="448"/>
      <c r="G60" s="180"/>
      <c r="H60" s="446"/>
      <c r="I60" s="446"/>
    </row>
    <row r="61" spans="1:9" ht="15.75" x14ac:dyDescent="0.25">
      <c r="A61" s="30" t="s">
        <v>13</v>
      </c>
      <c r="B61" s="450"/>
      <c r="C61" s="450"/>
      <c r="D61" s="450"/>
      <c r="E61" s="450"/>
      <c r="F61" s="31"/>
      <c r="G61" s="31"/>
      <c r="H61" s="32"/>
      <c r="I61" s="32"/>
    </row>
    <row r="62" spans="1:9" ht="15.75" x14ac:dyDescent="0.25">
      <c r="A62" s="30" t="s">
        <v>14</v>
      </c>
      <c r="B62" s="450"/>
      <c r="C62" s="450"/>
      <c r="D62" s="450"/>
      <c r="E62" s="450"/>
      <c r="F62" s="31"/>
      <c r="G62" s="31"/>
      <c r="H62" s="32"/>
      <c r="I62" s="32"/>
    </row>
    <row r="63" spans="1:9" ht="15.75" x14ac:dyDescent="0.25">
      <c r="A63" s="30" t="s">
        <v>15</v>
      </c>
      <c r="B63" s="450"/>
      <c r="C63" s="450"/>
      <c r="D63" s="450"/>
      <c r="E63" s="450"/>
      <c r="F63" s="31"/>
      <c r="G63" s="31"/>
      <c r="H63" s="32"/>
      <c r="I63" s="32"/>
    </row>
    <row r="64" spans="1:9" x14ac:dyDescent="0.25">
      <c r="A64" s="451" t="s">
        <v>150</v>
      </c>
      <c r="B64" s="452"/>
      <c r="C64" s="452"/>
      <c r="D64" s="452"/>
      <c r="E64" s="453"/>
      <c r="F64" s="206">
        <f>SUM(F61:F63)/3</f>
        <v>0</v>
      </c>
      <c r="G64" s="212"/>
      <c r="H64" s="178"/>
      <c r="I64" s="10"/>
    </row>
    <row r="65" spans="1:9" x14ac:dyDescent="0.25">
      <c r="A65" s="33"/>
    </row>
    <row r="66" spans="1:9" x14ac:dyDescent="0.25">
      <c r="A66" s="451" t="s">
        <v>9</v>
      </c>
      <c r="B66" s="452"/>
      <c r="C66" s="454"/>
      <c r="D66" s="454"/>
      <c r="E66" s="454"/>
      <c r="F66" s="454"/>
      <c r="G66" s="454"/>
      <c r="H66" s="454"/>
      <c r="I66" s="454"/>
    </row>
    <row r="67" spans="1:9" x14ac:dyDescent="0.25">
      <c r="A67" s="208"/>
      <c r="B67" s="208"/>
      <c r="C67" s="178"/>
      <c r="D67" s="178"/>
      <c r="E67" s="178"/>
      <c r="F67" s="178"/>
      <c r="G67" s="178"/>
      <c r="H67" s="178"/>
      <c r="I67" s="178"/>
    </row>
    <row r="68" spans="1:9" ht="15.75" x14ac:dyDescent="0.25">
      <c r="A68" s="465" t="s">
        <v>16</v>
      </c>
      <c r="B68" s="465"/>
      <c r="C68" s="465"/>
      <c r="D68" s="465"/>
      <c r="E68" s="465"/>
      <c r="F68" s="465"/>
      <c r="G68" s="465"/>
      <c r="H68" s="465"/>
      <c r="I68" s="465"/>
    </row>
    <row r="69" spans="1:9" ht="15.75" x14ac:dyDescent="0.25">
      <c r="A69" s="177"/>
      <c r="B69" s="177"/>
      <c r="C69" s="177"/>
      <c r="D69" s="177"/>
      <c r="E69" s="177"/>
      <c r="F69" s="177"/>
      <c r="G69" s="177"/>
      <c r="H69" s="177"/>
      <c r="I69" s="177"/>
    </row>
    <row r="70" spans="1:9" ht="33" customHeight="1" x14ac:dyDescent="0.25">
      <c r="A70" s="455" t="s">
        <v>151</v>
      </c>
      <c r="B70" s="456"/>
      <c r="C70" s="457">
        <f>F64</f>
        <v>0</v>
      </c>
      <c r="D70" s="457"/>
      <c r="E70" s="457"/>
      <c r="F70" s="457"/>
      <c r="G70" s="457"/>
      <c r="H70" s="457"/>
      <c r="I70" s="457"/>
    </row>
    <row r="73" spans="1:9" x14ac:dyDescent="0.25">
      <c r="F73" s="25"/>
      <c r="G73" s="25"/>
      <c r="H73" s="210"/>
      <c r="I73" s="210"/>
    </row>
    <row r="74" spans="1:9" x14ac:dyDescent="0.25">
      <c r="A74" s="26" t="s">
        <v>152</v>
      </c>
      <c r="B74" s="26"/>
      <c r="C74" s="26"/>
      <c r="D74" s="26"/>
      <c r="E74" s="26"/>
      <c r="H74" s="468" t="s">
        <v>41</v>
      </c>
      <c r="I74" s="468"/>
    </row>
    <row r="75" spans="1:9" x14ac:dyDescent="0.25">
      <c r="A75" s="35"/>
      <c r="B75" s="35"/>
      <c r="C75" s="35"/>
      <c r="D75" s="35"/>
      <c r="E75" s="35"/>
      <c r="F75" s="35"/>
      <c r="G75" s="35"/>
      <c r="H75" s="35"/>
      <c r="I75" s="35"/>
    </row>
    <row r="77" spans="1:9" x14ac:dyDescent="0.25">
      <c r="A77" s="469" t="s">
        <v>40</v>
      </c>
      <c r="B77" s="469"/>
      <c r="C77" s="26"/>
      <c r="D77" s="26"/>
      <c r="E77" s="26"/>
      <c r="H77" s="176"/>
      <c r="I77" s="176"/>
    </row>
    <row r="78" spans="1:9" ht="143.25" customHeight="1" x14ac:dyDescent="0.25">
      <c r="A78" s="466" t="s">
        <v>156</v>
      </c>
      <c r="B78" s="466"/>
      <c r="C78" s="466"/>
      <c r="D78" s="466"/>
      <c r="E78" s="466"/>
      <c r="F78" s="466"/>
      <c r="G78" s="466"/>
      <c r="H78" s="466"/>
      <c r="I78" s="466"/>
    </row>
    <row r="79" spans="1:9" ht="81.75" customHeight="1" x14ac:dyDescent="0.25">
      <c r="A79" s="466" t="s">
        <v>154</v>
      </c>
      <c r="B79" s="467"/>
      <c r="C79" s="467"/>
      <c r="D79" s="467"/>
      <c r="E79" s="467"/>
      <c r="F79" s="467"/>
      <c r="G79" s="467"/>
      <c r="H79" s="467"/>
      <c r="I79" s="467"/>
    </row>
    <row r="80" spans="1:9" x14ac:dyDescent="0.25">
      <c r="A80" s="211"/>
      <c r="B80" s="211"/>
      <c r="C80" s="26"/>
      <c r="D80" s="26"/>
      <c r="E80" s="26"/>
      <c r="H80" s="176"/>
      <c r="I80" s="176"/>
    </row>
  </sheetData>
  <mergeCells count="62">
    <mergeCell ref="A79:I79"/>
    <mergeCell ref="A68:I68"/>
    <mergeCell ref="A70:B70"/>
    <mergeCell ref="C70:I70"/>
    <mergeCell ref="H74:I74"/>
    <mergeCell ref="A77:B77"/>
    <mergeCell ref="A78:I78"/>
    <mergeCell ref="B61:E61"/>
    <mergeCell ref="B62:E62"/>
    <mergeCell ref="B63:E63"/>
    <mergeCell ref="A64:E64"/>
    <mergeCell ref="A66:B66"/>
    <mergeCell ref="C66:I66"/>
    <mergeCell ref="A57:I57"/>
    <mergeCell ref="A59:A60"/>
    <mergeCell ref="B59:E60"/>
    <mergeCell ref="F59:F60"/>
    <mergeCell ref="H59:H60"/>
    <mergeCell ref="I59:I60"/>
    <mergeCell ref="A52:B52"/>
    <mergeCell ref="C52:I52"/>
    <mergeCell ref="A54:D54"/>
    <mergeCell ref="E54:I54"/>
    <mergeCell ref="A55:D55"/>
    <mergeCell ref="E55:I55"/>
    <mergeCell ref="A42:I42"/>
    <mergeCell ref="A47:I47"/>
    <mergeCell ref="A50:B50"/>
    <mergeCell ref="C50:I50"/>
    <mergeCell ref="A51:B51"/>
    <mergeCell ref="C51:I51"/>
    <mergeCell ref="A41:I41"/>
    <mergeCell ref="B25:E25"/>
    <mergeCell ref="B26:E26"/>
    <mergeCell ref="B27:E27"/>
    <mergeCell ref="A28:E28"/>
    <mergeCell ref="A30:B30"/>
    <mergeCell ref="C30:I30"/>
    <mergeCell ref="A32:I32"/>
    <mergeCell ref="A34:B34"/>
    <mergeCell ref="C34:I34"/>
    <mergeCell ref="H38:I38"/>
    <mergeCell ref="A40:B40"/>
    <mergeCell ref="A21:I21"/>
    <mergeCell ref="A23:A24"/>
    <mergeCell ref="B23:E24"/>
    <mergeCell ref="F23:F24"/>
    <mergeCell ref="H23:H24"/>
    <mergeCell ref="I23:I24"/>
    <mergeCell ref="G23:G24"/>
    <mergeCell ref="A16:B16"/>
    <mergeCell ref="C16:I16"/>
    <mergeCell ref="A18:D18"/>
    <mergeCell ref="E18:I18"/>
    <mergeCell ref="A19:D19"/>
    <mergeCell ref="E19:I19"/>
    <mergeCell ref="A2:I2"/>
    <mergeCell ref="A11:I11"/>
    <mergeCell ref="A14:B14"/>
    <mergeCell ref="C14:I14"/>
    <mergeCell ref="A15:B15"/>
    <mergeCell ref="C15:I15"/>
  </mergeCells>
  <pageMargins left="0.7" right="0.7" top="0.75" bottom="0.75" header="0.3" footer="0.3"/>
  <pageSetup paperSize="9" scale="59" orientation="portrait"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Číselníky!$B$31:$B$34</xm:f>
          </x14:formula1>
          <xm:sqref>H25:H27 H61:H63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N40"/>
  <sheetViews>
    <sheetView view="pageBreakPreview" topLeftCell="A8" zoomScale="80" zoomScaleNormal="90" zoomScaleSheetLayoutView="80" workbookViewId="0">
      <selection activeCell="I11" sqref="I11"/>
    </sheetView>
  </sheetViews>
  <sheetFormatPr defaultColWidth="17.5703125" defaultRowHeight="15" x14ac:dyDescent="0.25"/>
  <cols>
    <col min="1" max="1" width="57" style="183" customWidth="1"/>
    <col min="2" max="3" width="12.42578125" style="183" customWidth="1"/>
    <col min="4" max="6" width="16.140625" style="183" customWidth="1"/>
    <col min="7" max="7" width="32.140625" style="183" customWidth="1"/>
    <col min="8" max="8" width="35.140625" style="183" customWidth="1"/>
    <col min="9" max="9" width="33.5703125" style="183" customWidth="1"/>
    <col min="10" max="10" width="36.140625" style="183" customWidth="1"/>
    <col min="11" max="11" width="22" style="183" customWidth="1"/>
    <col min="12" max="26" width="17.5703125" style="183" customWidth="1"/>
    <col min="27" max="27" width="11.42578125" style="183" customWidth="1"/>
    <col min="28" max="16384" width="17.5703125" style="183"/>
  </cols>
  <sheetData>
    <row r="1" spans="1:14" ht="14.45" x14ac:dyDescent="0.3">
      <c r="A1" s="181"/>
      <c r="B1" s="181"/>
      <c r="C1" s="181"/>
      <c r="D1" s="181"/>
      <c r="E1" s="181"/>
      <c r="F1" s="181"/>
      <c r="G1" s="181"/>
      <c r="H1" s="181"/>
      <c r="I1" s="182"/>
    </row>
    <row r="2" spans="1:14" ht="14.45" x14ac:dyDescent="0.3">
      <c r="A2" s="181"/>
      <c r="B2" s="181"/>
      <c r="C2" s="181"/>
      <c r="D2" s="181"/>
      <c r="E2" s="181"/>
      <c r="F2" s="181"/>
      <c r="G2" s="181"/>
      <c r="H2" s="181"/>
      <c r="I2" s="182"/>
    </row>
    <row r="3" spans="1:14" s="205" customFormat="1" ht="25.5" customHeight="1" x14ac:dyDescent="0.25">
      <c r="A3" s="478" t="s">
        <v>86</v>
      </c>
      <c r="B3" s="479"/>
      <c r="C3" s="479"/>
      <c r="D3" s="479"/>
      <c r="E3" s="479"/>
      <c r="F3" s="479"/>
      <c r="G3" s="479"/>
      <c r="H3" s="479"/>
      <c r="I3" s="479"/>
      <c r="J3" s="479"/>
    </row>
    <row r="4" spans="1:14" s="205" customFormat="1" ht="54.75" customHeight="1" x14ac:dyDescent="0.25">
      <c r="A4" s="480" t="s">
        <v>221</v>
      </c>
      <c r="B4" s="480"/>
      <c r="C4" s="480"/>
      <c r="D4" s="480"/>
      <c r="E4" s="480"/>
      <c r="F4" s="480"/>
      <c r="G4" s="480"/>
      <c r="H4" s="480"/>
      <c r="I4" s="480"/>
      <c r="J4" s="480"/>
    </row>
    <row r="5" spans="1:14" ht="21.6" thickBot="1" x14ac:dyDescent="0.45">
      <c r="A5" s="181"/>
      <c r="B5" s="184"/>
      <c r="C5" s="184"/>
      <c r="D5" s="184"/>
      <c r="E5" s="184"/>
      <c r="F5" s="184"/>
      <c r="G5" s="184"/>
      <c r="H5" s="184"/>
      <c r="I5" s="182"/>
    </row>
    <row r="6" spans="1:14" s="205" customFormat="1" x14ac:dyDescent="0.25">
      <c r="A6" s="116" t="s">
        <v>0</v>
      </c>
      <c r="B6" s="481"/>
      <c r="C6" s="481"/>
      <c r="D6" s="481"/>
      <c r="E6" s="481"/>
      <c r="F6" s="481"/>
      <c r="G6" s="481"/>
      <c r="H6" s="481"/>
      <c r="I6" s="481"/>
      <c r="J6" s="482"/>
    </row>
    <row r="7" spans="1:14" s="205" customFormat="1" x14ac:dyDescent="0.25">
      <c r="A7" s="117" t="s">
        <v>1</v>
      </c>
      <c r="B7" s="483"/>
      <c r="C7" s="483"/>
      <c r="D7" s="483"/>
      <c r="E7" s="483"/>
      <c r="F7" s="483"/>
      <c r="G7" s="483"/>
      <c r="H7" s="483"/>
      <c r="I7" s="483"/>
      <c r="J7" s="484"/>
    </row>
    <row r="8" spans="1:14" thickBot="1" x14ac:dyDescent="0.35">
      <c r="A8" s="185"/>
      <c r="B8" s="186"/>
      <c r="C8" s="187"/>
      <c r="D8" s="187"/>
      <c r="E8" s="187"/>
      <c r="F8" s="187"/>
      <c r="G8" s="188"/>
      <c r="H8" s="188"/>
      <c r="I8" s="182"/>
    </row>
    <row r="9" spans="1:14" s="205" customFormat="1" ht="30" customHeight="1" thickBot="1" x14ac:dyDescent="0.3">
      <c r="A9" s="246" t="s">
        <v>87</v>
      </c>
      <c r="B9" s="247"/>
      <c r="C9" s="247"/>
      <c r="D9" s="247"/>
      <c r="E9" s="247"/>
      <c r="F9" s="247"/>
      <c r="G9" s="247"/>
      <c r="H9" s="247"/>
      <c r="I9" s="247"/>
      <c r="J9" s="248"/>
    </row>
    <row r="10" spans="1:14" s="205" customFormat="1" ht="25.5" x14ac:dyDescent="0.25">
      <c r="A10" s="49" t="s">
        <v>2</v>
      </c>
      <c r="B10" s="47" t="s">
        <v>3</v>
      </c>
      <c r="C10" s="47" t="s">
        <v>4</v>
      </c>
      <c r="D10" s="47" t="s">
        <v>28</v>
      </c>
      <c r="E10" s="47" t="s">
        <v>25</v>
      </c>
      <c r="F10" s="204" t="s">
        <v>44</v>
      </c>
      <c r="G10" s="174" t="s">
        <v>123</v>
      </c>
      <c r="H10" s="174" t="s">
        <v>202</v>
      </c>
      <c r="I10" s="174" t="s">
        <v>33</v>
      </c>
      <c r="J10" s="174" t="s">
        <v>124</v>
      </c>
    </row>
    <row r="11" spans="1:14" s="205" customFormat="1" x14ac:dyDescent="0.25">
      <c r="A11" s="7" t="s">
        <v>126</v>
      </c>
      <c r="B11" s="40"/>
      <c r="C11" s="4"/>
      <c r="D11" s="83"/>
      <c r="E11" s="85">
        <f>ROUND(C11*D11,2)</f>
        <v>0</v>
      </c>
      <c r="F11" s="173">
        <f>ROUND(E11*20/100+E11,2)</f>
        <v>0</v>
      </c>
      <c r="G11" s="340"/>
      <c r="H11" s="340"/>
      <c r="I11" s="229"/>
      <c r="J11" s="213"/>
    </row>
    <row r="12" spans="1:14" s="205" customFormat="1" x14ac:dyDescent="0.25">
      <c r="A12" s="7" t="s">
        <v>127</v>
      </c>
      <c r="B12" s="40"/>
      <c r="C12" s="4"/>
      <c r="D12" s="83"/>
      <c r="E12" s="85">
        <f t="shared" ref="E12:E20" si="0">ROUND(C12*D12,2)</f>
        <v>0</v>
      </c>
      <c r="F12" s="173">
        <f t="shared" ref="F12:F20" si="1">ROUND(E12*20/100+E12,2)</f>
        <v>0</v>
      </c>
      <c r="G12" s="340"/>
      <c r="H12" s="340"/>
      <c r="I12" s="229"/>
      <c r="J12" s="213"/>
    </row>
    <row r="13" spans="1:14" s="205" customFormat="1" x14ac:dyDescent="0.25">
      <c r="A13" s="7" t="s">
        <v>128</v>
      </c>
      <c r="B13" s="40"/>
      <c r="C13" s="4"/>
      <c r="D13" s="83"/>
      <c r="E13" s="85">
        <f t="shared" si="0"/>
        <v>0</v>
      </c>
      <c r="F13" s="173">
        <f t="shared" si="1"/>
        <v>0</v>
      </c>
      <c r="G13" s="340"/>
      <c r="H13" s="340"/>
      <c r="I13" s="229"/>
      <c r="J13" s="213"/>
    </row>
    <row r="14" spans="1:14" s="205" customFormat="1" x14ac:dyDescent="0.25">
      <c r="A14" s="7" t="s">
        <v>203</v>
      </c>
      <c r="B14" s="40"/>
      <c r="C14" s="4"/>
      <c r="D14" s="83"/>
      <c r="E14" s="85">
        <f t="shared" si="0"/>
        <v>0</v>
      </c>
      <c r="F14" s="173">
        <f t="shared" si="1"/>
        <v>0</v>
      </c>
      <c r="G14" s="340"/>
      <c r="H14" s="340"/>
      <c r="I14" s="229"/>
      <c r="J14" s="213"/>
    </row>
    <row r="15" spans="1:14" s="205" customFormat="1" x14ac:dyDescent="0.25">
      <c r="A15" s="7" t="s">
        <v>204</v>
      </c>
      <c r="B15" s="40"/>
      <c r="C15" s="4"/>
      <c r="D15" s="83"/>
      <c r="E15" s="85">
        <f t="shared" si="0"/>
        <v>0</v>
      </c>
      <c r="F15" s="173">
        <f t="shared" si="1"/>
        <v>0</v>
      </c>
      <c r="G15" s="340"/>
      <c r="H15" s="340"/>
      <c r="I15" s="229"/>
      <c r="J15" s="213"/>
    </row>
    <row r="16" spans="1:14" s="205" customFormat="1" x14ac:dyDescent="0.25">
      <c r="A16" s="7" t="s">
        <v>214</v>
      </c>
      <c r="B16" s="40"/>
      <c r="C16" s="4"/>
      <c r="D16" s="83"/>
      <c r="E16" s="85">
        <f t="shared" si="0"/>
        <v>0</v>
      </c>
      <c r="F16" s="173">
        <f t="shared" si="1"/>
        <v>0</v>
      </c>
      <c r="G16" s="340"/>
      <c r="H16" s="340"/>
      <c r="I16" s="229"/>
      <c r="J16" s="213"/>
      <c r="L16" s="386"/>
      <c r="M16" s="386"/>
      <c r="N16" s="386"/>
    </row>
    <row r="17" spans="1:14" s="205" customFormat="1" x14ac:dyDescent="0.25">
      <c r="A17" s="7" t="s">
        <v>215</v>
      </c>
      <c r="B17" s="40"/>
      <c r="C17" s="4"/>
      <c r="D17" s="83"/>
      <c r="E17" s="85">
        <f t="shared" si="0"/>
        <v>0</v>
      </c>
      <c r="F17" s="173">
        <f t="shared" si="1"/>
        <v>0</v>
      </c>
      <c r="G17" s="340"/>
      <c r="H17" s="340"/>
      <c r="I17" s="229"/>
      <c r="J17" s="213"/>
      <c r="L17" s="235"/>
      <c r="M17" s="386"/>
      <c r="N17" s="386"/>
    </row>
    <row r="18" spans="1:14" s="205" customFormat="1" x14ac:dyDescent="0.25">
      <c r="A18" s="7" t="s">
        <v>216</v>
      </c>
      <c r="B18" s="41"/>
      <c r="C18" s="4"/>
      <c r="D18" s="83"/>
      <c r="E18" s="85">
        <f t="shared" si="0"/>
        <v>0</v>
      </c>
      <c r="F18" s="173">
        <f t="shared" si="1"/>
        <v>0</v>
      </c>
      <c r="G18" s="340"/>
      <c r="H18" s="340"/>
      <c r="I18" s="229"/>
      <c r="J18" s="213"/>
      <c r="L18" s="386"/>
      <c r="M18" s="386"/>
      <c r="N18" s="386"/>
    </row>
    <row r="19" spans="1:14" s="205" customFormat="1" x14ac:dyDescent="0.25">
      <c r="A19" s="7"/>
      <c r="B19" s="207"/>
      <c r="C19" s="4"/>
      <c r="D19" s="83"/>
      <c r="E19" s="85">
        <f t="shared" si="0"/>
        <v>0</v>
      </c>
      <c r="F19" s="173">
        <f t="shared" si="1"/>
        <v>0</v>
      </c>
      <c r="G19" s="340"/>
      <c r="H19" s="340"/>
      <c r="I19" s="229"/>
      <c r="J19" s="213"/>
      <c r="L19" s="386"/>
      <c r="M19" s="386"/>
      <c r="N19" s="386"/>
    </row>
    <row r="20" spans="1:14" s="205" customFormat="1" ht="15.75" thickBot="1" x14ac:dyDescent="0.3">
      <c r="A20" s="133"/>
      <c r="B20" s="138"/>
      <c r="C20" s="62"/>
      <c r="D20" s="84"/>
      <c r="E20" s="85">
        <f t="shared" si="0"/>
        <v>0</v>
      </c>
      <c r="F20" s="173">
        <f t="shared" si="1"/>
        <v>0</v>
      </c>
      <c r="G20" s="340"/>
      <c r="H20" s="340"/>
      <c r="I20" s="229"/>
      <c r="J20" s="213"/>
      <c r="L20" s="386"/>
      <c r="M20" s="237"/>
      <c r="N20" s="386"/>
    </row>
    <row r="21" spans="1:14" s="205" customFormat="1" ht="16.5" customHeight="1" x14ac:dyDescent="0.25">
      <c r="A21" s="485" t="s">
        <v>27</v>
      </c>
      <c r="B21" s="486"/>
      <c r="C21" s="486"/>
      <c r="D21" s="487"/>
      <c r="E21" s="259">
        <f>SUM(E11:E20)</f>
        <v>0</v>
      </c>
      <c r="F21" s="259">
        <f>SUM(F11:F20)</f>
        <v>0</v>
      </c>
      <c r="G21" s="189"/>
      <c r="H21" s="189"/>
      <c r="I21" s="189"/>
      <c r="J21" s="189"/>
      <c r="L21" s="386"/>
      <c r="M21" s="237"/>
      <c r="N21" s="386"/>
    </row>
    <row r="22" spans="1:14" s="216" customFormat="1" x14ac:dyDescent="0.25">
      <c r="A22" s="470" t="s">
        <v>205</v>
      </c>
      <c r="B22" s="471"/>
      <c r="C22" s="471"/>
      <c r="D22" s="472"/>
      <c r="E22" s="262">
        <f>SUMIFS(E11:E20,G11:G20,"1. Rekonštrukcia a modernizácia stavebných objektov v oblasti priemyslu a služieb na to nadväzujúcich za účelom zníženia ich energetickej náročnosti")</f>
        <v>0</v>
      </c>
      <c r="F22" s="262">
        <f>SUMIFS(F11:F20,G11:G20,"1. Rekonštrukcia a modernizácia stavebných objektov v oblasti priemyslu a služieb na to nadväzujúcich za účelom zníženia ich energetickej náročnosti")</f>
        <v>0</v>
      </c>
      <c r="G22" s="189"/>
      <c r="H22" s="189"/>
      <c r="I22" s="189"/>
      <c r="J22" s="189"/>
      <c r="L22" s="386"/>
      <c r="M22" s="237"/>
      <c r="N22" s="386"/>
    </row>
    <row r="23" spans="1:14" s="216" customFormat="1" x14ac:dyDescent="0.25">
      <c r="A23" s="470" t="s">
        <v>206</v>
      </c>
      <c r="B23" s="471"/>
      <c r="C23" s="471"/>
      <c r="D23" s="472"/>
      <c r="E23" s="262">
        <f>SUMIFS(E11:E20,G11:G20,"2. Rekonštrukcia a modernizácia existujúcich energetických zariadení za účelom zvýšenia energetickej účinnosti  a zníženia emisií skleníkových plynov")</f>
        <v>0</v>
      </c>
      <c r="F23" s="262">
        <f>SUMIFS(F11:F20,G11:G20,"2. Rekonštrukcia a modernizácia existujúcich energetických zariadení za účelom zvýšenia energetickej účinnosti  a zníženia emisií skleníkových plynov")</f>
        <v>0</v>
      </c>
      <c r="G23" s="189"/>
      <c r="H23" s="189"/>
      <c r="I23" s="189"/>
      <c r="J23" s="189"/>
      <c r="L23" s="386"/>
      <c r="M23" s="237"/>
      <c r="N23" s="386"/>
    </row>
    <row r="24" spans="1:14" s="216" customFormat="1" x14ac:dyDescent="0.25">
      <c r="A24" s="470" t="s">
        <v>207</v>
      </c>
      <c r="B24" s="471"/>
      <c r="C24" s="471"/>
      <c r="D24" s="472"/>
      <c r="E24" s="262">
        <f>SUMIFS(E11:E20,G11:G20,"3. Rekonštrukcia a modernizácia systémov výroby a rozvodu stlačeného vzduchu")</f>
        <v>0</v>
      </c>
      <c r="F24" s="262">
        <f>SUMIFS(F11:F20,G11:G20,"3. Rekonštrukcia a modernizácia systémov výroby a rozvodu stlačeného vzduchu")</f>
        <v>0</v>
      </c>
      <c r="G24" s="189"/>
      <c r="H24" s="189"/>
      <c r="I24" s="189"/>
      <c r="J24" s="189"/>
      <c r="L24" s="386"/>
      <c r="M24" s="237"/>
      <c r="N24" s="386"/>
    </row>
    <row r="25" spans="1:14" s="216" customFormat="1" x14ac:dyDescent="0.25">
      <c r="A25" s="470" t="s">
        <v>208</v>
      </c>
      <c r="B25" s="471"/>
      <c r="C25" s="471"/>
      <c r="D25" s="472"/>
      <c r="E25" s="262">
        <f>SUMIFS(E11:E20,G11:G20,"4. Zavádzanie systémov merania a riadenia, vrátane energetických a environmentálnych manažérskych systémov, najmä EMAS, v oblasti výroby a spotreby energie za účelom zníženia spotreby energie a emisií skleníkových plynov")</f>
        <v>0</v>
      </c>
      <c r="F25" s="262">
        <f>SUMIFS(F11:F20,G11:G20,"4. Zavádzanie systémov merania a riadenia, vrátane energetických a environmentálnych manažérskych systémov, najmä EMAS, v oblasti výroby a spotreby energie za účelom zníženia spotreby energie a emisií skleníkových plynov")</f>
        <v>0</v>
      </c>
      <c r="G25" s="189"/>
      <c r="H25" s="189"/>
      <c r="I25" s="189"/>
      <c r="J25" s="189"/>
      <c r="L25" s="386"/>
      <c r="M25" s="237"/>
      <c r="N25" s="386"/>
    </row>
    <row r="26" spans="1:14" s="216" customFormat="1" x14ac:dyDescent="0.25">
      <c r="A26" s="470" t="s">
        <v>209</v>
      </c>
      <c r="B26" s="471"/>
      <c r="C26" s="471"/>
      <c r="D26" s="472"/>
      <c r="E26" s="262">
        <f>SUMIFS(E11:E20,G11:G20,"5. Výstavba, modernizácia a rekonštrukcia rozvodov energie, resp. rozvodov energetických médií")</f>
        <v>0</v>
      </c>
      <c r="F26" s="262">
        <f>SUMIFS(F11:F20,G11:G20,"5. Výstavba, modernizácia a rekonštrukcia rozvodov energie, resp. rozvodov energetických médií")</f>
        <v>0</v>
      </c>
      <c r="G26" s="189"/>
      <c r="H26" s="189"/>
      <c r="I26" s="189"/>
      <c r="J26" s="189"/>
      <c r="L26" s="386"/>
      <c r="M26" s="237"/>
      <c r="N26" s="386"/>
    </row>
    <row r="27" spans="1:14" s="216" customFormat="1" x14ac:dyDescent="0.25">
      <c r="A27" s="470" t="s">
        <v>210</v>
      </c>
      <c r="B27" s="471"/>
      <c r="C27" s="471"/>
      <c r="D27" s="472"/>
      <c r="E27" s="262">
        <f>SUMIFS(E11:E20,G11:G20,"6. Modernizácia a rekonštrukcia systémov vonkajšieho osvetlenia priemyselných areálov, ale len spolu s inými opatreniami na zníženie spotreby elektriny v podniku")</f>
        <v>0</v>
      </c>
      <c r="F27" s="262">
        <f>SUMIFS(F11:F20,G11:G20,"6. Modernizácia a rekonštrukcia systémov vonkajšieho osvetlenia priemyselných areálov, ale len spolu s inými opatreniami na zníženie spotreby elektriny v podniku")</f>
        <v>0</v>
      </c>
      <c r="G27" s="189"/>
      <c r="H27" s="189"/>
      <c r="I27" s="189"/>
      <c r="J27" s="189"/>
      <c r="L27" s="386"/>
      <c r="M27" s="237"/>
      <c r="N27" s="386"/>
    </row>
    <row r="28" spans="1:14" s="216" customFormat="1" x14ac:dyDescent="0.25">
      <c r="A28" s="470" t="s">
        <v>211</v>
      </c>
      <c r="B28" s="471"/>
      <c r="C28" s="471"/>
      <c r="D28" s="472"/>
      <c r="E28" s="262">
        <f>SUMIFS(E11:E20,G11:G20,"7. Iné opatrenia, ktoré prispievajú k znižovaniu spotreby primárnych energetických zdrojov")</f>
        <v>0</v>
      </c>
      <c r="F28" s="262">
        <f>SUMIFS(F11:F20,G11:G20,"7. Iné opatrenia, ktoré prispievajú k znižovaniu spotreby primárnych energetických zdrojov")</f>
        <v>0</v>
      </c>
      <c r="G28" s="189"/>
      <c r="H28" s="189"/>
      <c r="I28" s="189"/>
      <c r="J28" s="189"/>
      <c r="L28" s="386"/>
      <c r="M28" s="237"/>
      <c r="N28" s="386"/>
    </row>
    <row r="29" spans="1:14" x14ac:dyDescent="0.25">
      <c r="A29" s="470" t="s">
        <v>140</v>
      </c>
      <c r="B29" s="471"/>
      <c r="C29" s="471"/>
      <c r="D29" s="472"/>
      <c r="E29" s="262">
        <f>SUMIF($H$11:$H$20,"Schéma štátnej pomoci na opatrenia energetickej efektívnosti v podnikoch",$E$11:$E$20)</f>
        <v>0</v>
      </c>
      <c r="F29" s="262">
        <f>SUMIF($H$11:$H$20,"Schéma štátnej pomoci na opatrenia energetickej efektívnosti v podnikoch",$F$11:$F$20)</f>
        <v>0</v>
      </c>
      <c r="L29" s="386"/>
      <c r="M29" s="237"/>
      <c r="N29" s="203"/>
    </row>
    <row r="30" spans="1:14" x14ac:dyDescent="0.25">
      <c r="A30" s="470" t="s">
        <v>141</v>
      </c>
      <c r="B30" s="471"/>
      <c r="C30" s="471"/>
      <c r="D30" s="472"/>
      <c r="E30" s="262">
        <f>SUMIF($H$11:$H$20,"Schéma štátnej pomoci na podporu využívania obnoviteľných zdrojov energie",$E$11:$E$20)</f>
        <v>0</v>
      </c>
      <c r="F30" s="262">
        <f>SUMIF($H$11:$H$20,"Schéma štátnej pomoci na podporu využívania obnoviteľných zdrojov energie",$F$11:$F$20)</f>
        <v>0</v>
      </c>
      <c r="L30" s="386"/>
      <c r="M30" s="237"/>
      <c r="N30" s="203"/>
    </row>
    <row r="31" spans="1:14" x14ac:dyDescent="0.25">
      <c r="A31" s="470" t="s">
        <v>226</v>
      </c>
      <c r="B31" s="471"/>
      <c r="C31" s="471"/>
      <c r="D31" s="472"/>
      <c r="E31" s="262">
        <f>SUMIF($H$11:$H$20,"Schéma štátnej pomoci na podporu vysokoúčinnej kombinovanej výroby elektriny a tepla",$E$11:$E$20)</f>
        <v>0</v>
      </c>
      <c r="F31" s="262">
        <f>SUMIF($H$11:$H$20,"Schéma štátnej pomoci na podporu vysokoúčinnej kombinovanej výroby elektriny a tepla",$F$11:$F$20)</f>
        <v>0</v>
      </c>
      <c r="L31" s="392"/>
      <c r="M31" s="237"/>
      <c r="N31" s="203"/>
    </row>
    <row r="32" spans="1:14" x14ac:dyDescent="0.25">
      <c r="L32" s="386"/>
      <c r="M32" s="237"/>
      <c r="N32" s="203"/>
    </row>
    <row r="33" spans="1:14" x14ac:dyDescent="0.25">
      <c r="A33" s="193" t="s">
        <v>142</v>
      </c>
      <c r="B33" s="193"/>
      <c r="C33" s="191"/>
      <c r="D33" s="191"/>
      <c r="E33" s="191"/>
      <c r="F33" s="191"/>
      <c r="G33" s="230"/>
      <c r="H33" s="230"/>
      <c r="I33" s="476"/>
      <c r="J33" s="476"/>
      <c r="L33" s="386"/>
      <c r="M33" s="237"/>
      <c r="N33" s="203"/>
    </row>
    <row r="34" spans="1:14" x14ac:dyDescent="0.25">
      <c r="A34" s="189"/>
      <c r="B34" s="190"/>
      <c r="C34" s="191"/>
      <c r="D34" s="191"/>
      <c r="E34" s="191"/>
      <c r="F34" s="191"/>
      <c r="G34" s="192"/>
      <c r="H34" s="192"/>
      <c r="I34" s="477" t="s">
        <v>158</v>
      </c>
      <c r="J34" s="477"/>
      <c r="L34" s="386"/>
      <c r="M34" s="386"/>
      <c r="N34" s="203"/>
    </row>
    <row r="35" spans="1:14" x14ac:dyDescent="0.25">
      <c r="A35" s="189"/>
      <c r="B35" s="190"/>
      <c r="C35" s="191"/>
      <c r="D35" s="191"/>
      <c r="E35" s="191"/>
      <c r="F35" s="191"/>
      <c r="G35" s="189"/>
      <c r="H35" s="189"/>
      <c r="I35" s="185"/>
      <c r="L35" s="386"/>
      <c r="M35" s="386"/>
      <c r="N35" s="203"/>
    </row>
    <row r="36" spans="1:14" x14ac:dyDescent="0.25">
      <c r="A36" s="473" t="s">
        <v>40</v>
      </c>
      <c r="B36" s="473"/>
      <c r="C36" s="473"/>
      <c r="D36" s="473"/>
      <c r="E36" s="473"/>
      <c r="F36" s="473"/>
      <c r="G36" s="215"/>
      <c r="H36" s="356"/>
      <c r="I36" s="194"/>
      <c r="L36" s="386"/>
      <c r="M36" s="386"/>
      <c r="N36" s="203"/>
    </row>
    <row r="37" spans="1:14" s="205" customFormat="1" ht="19.5" customHeight="1" x14ac:dyDescent="0.3">
      <c r="A37" s="412" t="s">
        <v>120</v>
      </c>
      <c r="B37" s="412"/>
      <c r="C37" s="412"/>
      <c r="D37" s="412"/>
      <c r="E37" s="412"/>
      <c r="F37" s="412"/>
      <c r="G37" s="412"/>
      <c r="H37" s="412"/>
      <c r="I37" s="412"/>
      <c r="J37" s="412"/>
      <c r="L37" s="386"/>
      <c r="M37" s="386"/>
      <c r="N37" s="386"/>
    </row>
    <row r="38" spans="1:14" s="205" customFormat="1" ht="35.25" customHeight="1" x14ac:dyDescent="0.3">
      <c r="A38" s="474" t="s">
        <v>121</v>
      </c>
      <c r="B38" s="474"/>
      <c r="C38" s="474"/>
      <c r="D38" s="474"/>
      <c r="E38" s="474"/>
      <c r="F38" s="474"/>
      <c r="G38" s="474"/>
      <c r="H38" s="474"/>
      <c r="I38" s="474"/>
      <c r="J38" s="474"/>
      <c r="L38" s="386"/>
      <c r="M38" s="386"/>
      <c r="N38" s="386"/>
    </row>
    <row r="39" spans="1:14" s="205" customFormat="1" ht="35.25" customHeight="1" x14ac:dyDescent="0.3">
      <c r="A39" s="474" t="s">
        <v>122</v>
      </c>
      <c r="B39" s="474"/>
      <c r="C39" s="474"/>
      <c r="D39" s="474"/>
      <c r="E39" s="474"/>
      <c r="F39" s="474"/>
      <c r="G39" s="474"/>
      <c r="H39" s="474"/>
      <c r="I39" s="474"/>
      <c r="J39" s="474"/>
    </row>
    <row r="40" spans="1:14" x14ac:dyDescent="0.25">
      <c r="A40" s="475"/>
      <c r="B40" s="475"/>
      <c r="C40" s="475"/>
      <c r="D40" s="475"/>
      <c r="E40" s="475"/>
      <c r="F40" s="475"/>
      <c r="G40" s="475"/>
      <c r="H40" s="475"/>
      <c r="I40" s="475"/>
    </row>
  </sheetData>
  <protectedRanges>
    <protectedRange sqref="I11:I20" name="Rozsah4_1_1"/>
    <protectedRange sqref="C11:D13 C14:C18 D14:D19" name="Rozsah2_1_1_1"/>
    <protectedRange sqref="B11:B18" name="Rozsah1_1_1_1"/>
  </protectedRanges>
  <mergeCells count="22">
    <mergeCell ref="A39:J39"/>
    <mergeCell ref="A40:I40"/>
    <mergeCell ref="I33:J33"/>
    <mergeCell ref="I34:J34"/>
    <mergeCell ref="A3:J3"/>
    <mergeCell ref="A4:J4"/>
    <mergeCell ref="B6:J6"/>
    <mergeCell ref="B7:J7"/>
    <mergeCell ref="A22:D22"/>
    <mergeCell ref="A28:D28"/>
    <mergeCell ref="A21:D21"/>
    <mergeCell ref="A23:D23"/>
    <mergeCell ref="A24:D24"/>
    <mergeCell ref="A25:D25"/>
    <mergeCell ref="A26:D26"/>
    <mergeCell ref="A27:D27"/>
    <mergeCell ref="A29:D29"/>
    <mergeCell ref="A30:D30"/>
    <mergeCell ref="A36:F36"/>
    <mergeCell ref="A37:J37"/>
    <mergeCell ref="A38:J38"/>
    <mergeCell ref="A31:D31"/>
  </mergeCells>
  <pageMargins left="0.7" right="0.7" top="0.75" bottom="0.75" header="0.3" footer="0.3"/>
  <pageSetup paperSize="9" scale="49" orientation="landscape" horizontalDpi="300" verticalDpi="300" r:id="rId1"/>
  <extLst>
    <ext xmlns:x14="http://schemas.microsoft.com/office/spreadsheetml/2009/9/main" uri="{CCE6A557-97BC-4b89-ADB6-D9C93CAAB3DF}">
      <x14:dataValidations xmlns:xm="http://schemas.microsoft.com/office/excel/2006/main" count="3">
        <x14:dataValidation type="list" allowBlank="1" showInputMessage="1" showErrorMessage="1" prompt="Z roletového menu vyberte príslušnú schmu štátnej pomoci.">
          <x14:formula1>
            <xm:f>Číselníky!$B$26:$B$28</xm:f>
          </x14:formula1>
          <xm:sqref>H11:H20</xm:sqref>
        </x14:dataValidation>
        <x14:dataValidation type="list" allowBlank="1" showInputMessage="1" showErrorMessage="1" prompt="Z roletového menu vyberte príslušný typ opatrenia.">
          <x14:formula1>
            <xm:f>Číselníky!$B$11:$B$17</xm:f>
          </x14:formula1>
          <xm:sqref>G11:G20</xm:sqref>
        </x14:dataValidation>
        <x14:dataValidation type="list" allowBlank="1" showInputMessage="1" showErrorMessage="1" prompt="Z roletového menu vyberte príslušný spôsob stanovenia výšky výdavku. V prípade potreby špecifikujte spôsob stanovenia výšky výdavku v poli &quot;Vecný popis výdavku&quot;">
          <x14:formula1>
            <xm:f>Číselníky!$B$3:$B$7</xm:f>
          </x14:formula1>
          <xm:sqref>I11:I20</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BF90"/>
  <sheetViews>
    <sheetView showGridLines="0" tabSelected="1" view="pageBreakPreview" zoomScale="70" zoomScaleNormal="70" zoomScaleSheetLayoutView="70" workbookViewId="0">
      <selection activeCell="T14" sqref="T14"/>
    </sheetView>
  </sheetViews>
  <sheetFormatPr defaultRowHeight="15" x14ac:dyDescent="0.25"/>
  <cols>
    <col min="1" max="1" width="68.28515625" customWidth="1"/>
    <col min="2" max="2" width="20" customWidth="1"/>
    <col min="3" max="3" width="19.140625" style="156" bestFit="1" customWidth="1"/>
    <col min="4" max="4" width="19.140625" style="157" bestFit="1" customWidth="1"/>
    <col min="5" max="5" width="15.28515625" style="157" customWidth="1"/>
    <col min="6" max="7" width="15.28515625" style="255" customWidth="1"/>
    <col min="8" max="8" width="22" style="255" bestFit="1" customWidth="1"/>
    <col min="9" max="11" width="33.28515625" style="275" customWidth="1"/>
    <col min="12" max="12" width="33.28515625" style="325" customWidth="1"/>
    <col min="13" max="13" width="33.28515625" style="275" customWidth="1"/>
    <col min="14" max="14" width="33.28515625" style="216" customWidth="1"/>
    <col min="15" max="15" width="33.28515625" customWidth="1"/>
    <col min="16" max="16" width="16" customWidth="1"/>
    <col min="17" max="56" width="9.140625" customWidth="1"/>
  </cols>
  <sheetData>
    <row r="1" spans="1:58" ht="14.45" x14ac:dyDescent="0.3">
      <c r="A1" s="183"/>
      <c r="B1" s="183"/>
      <c r="C1" s="196"/>
      <c r="D1" s="197"/>
      <c r="E1" s="197"/>
      <c r="F1" s="249"/>
      <c r="G1" s="249"/>
      <c r="H1" s="249"/>
      <c r="I1" s="269"/>
      <c r="J1" s="269"/>
      <c r="K1" s="269"/>
      <c r="L1" s="316"/>
      <c r="M1" s="269"/>
      <c r="N1" s="183"/>
      <c r="O1" s="183"/>
    </row>
    <row r="2" spans="1:58" x14ac:dyDescent="0.25">
      <c r="A2" s="488" t="s">
        <v>201</v>
      </c>
      <c r="B2" s="488"/>
      <c r="C2" s="488"/>
      <c r="D2" s="488"/>
      <c r="E2" s="488"/>
      <c r="F2" s="488"/>
      <c r="G2" s="488"/>
      <c r="H2" s="488"/>
      <c r="I2" s="488"/>
      <c r="J2" s="488"/>
      <c r="K2" s="488"/>
      <c r="L2" s="488"/>
      <c r="M2" s="488"/>
      <c r="N2" s="488"/>
      <c r="O2" s="488"/>
    </row>
    <row r="3" spans="1:58" ht="12.75" customHeight="1" x14ac:dyDescent="0.3">
      <c r="A3" s="198"/>
      <c r="B3" s="198"/>
      <c r="C3" s="198"/>
      <c r="D3" s="198"/>
      <c r="E3" s="198"/>
      <c r="F3" s="198"/>
      <c r="G3" s="198"/>
      <c r="H3" s="198"/>
      <c r="I3" s="251"/>
      <c r="J3" s="251"/>
      <c r="K3" s="251"/>
      <c r="L3" s="317"/>
      <c r="M3" s="251"/>
      <c r="N3" s="198"/>
      <c r="O3" s="183"/>
      <c r="P3" s="217"/>
      <c r="Q3" s="217"/>
      <c r="R3" s="217"/>
      <c r="S3" s="217"/>
      <c r="T3" s="217"/>
      <c r="U3" s="217"/>
      <c r="V3" s="217"/>
      <c r="W3" s="217"/>
      <c r="X3" s="217"/>
      <c r="Y3" s="217"/>
      <c r="Z3" s="217"/>
      <c r="AA3" s="217"/>
      <c r="AB3" s="217"/>
      <c r="AC3" s="217"/>
      <c r="AD3" s="217"/>
      <c r="AE3" s="217"/>
      <c r="AF3" s="217"/>
      <c r="AG3" s="217"/>
      <c r="AH3" s="217"/>
      <c r="AI3" s="217"/>
      <c r="AJ3" s="217"/>
      <c r="AK3" s="217"/>
      <c r="AL3" s="217"/>
      <c r="AM3" s="217"/>
      <c r="AN3" s="217"/>
    </row>
    <row r="4" spans="1:58" ht="14.45" x14ac:dyDescent="0.3">
      <c r="A4" s="183"/>
      <c r="B4" s="183"/>
      <c r="C4" s="196"/>
      <c r="D4" s="197"/>
      <c r="E4" s="197"/>
      <c r="F4" s="249"/>
      <c r="G4" s="249"/>
      <c r="H4" s="249"/>
      <c r="I4" s="269"/>
      <c r="J4" s="269"/>
      <c r="K4" s="269"/>
      <c r="L4" s="316"/>
      <c r="M4" s="269"/>
      <c r="N4" s="183"/>
      <c r="O4" s="183"/>
      <c r="P4" s="217"/>
      <c r="Q4" s="217"/>
      <c r="R4" s="217"/>
      <c r="S4" s="217"/>
      <c r="T4" s="217"/>
      <c r="U4" s="217"/>
      <c r="V4" s="217"/>
      <c r="W4" s="217"/>
      <c r="X4" s="217"/>
      <c r="Y4" s="217"/>
      <c r="Z4" s="217"/>
      <c r="AA4" s="217"/>
      <c r="AB4" s="166"/>
      <c r="AC4" s="166"/>
      <c r="AD4" s="166"/>
      <c r="AE4" s="166"/>
      <c r="AF4" s="166"/>
      <c r="AG4" s="166"/>
      <c r="AH4" s="166"/>
      <c r="AI4" s="166"/>
      <c r="AJ4" s="166"/>
      <c r="AK4" s="166"/>
      <c r="AL4" s="166"/>
      <c r="AM4" s="166"/>
      <c r="AN4" s="166"/>
      <c r="AO4" s="158"/>
      <c r="AP4" s="158"/>
      <c r="AQ4" s="158"/>
      <c r="AR4" s="158"/>
      <c r="AS4" s="158"/>
      <c r="AT4" s="158"/>
      <c r="AU4" s="158"/>
      <c r="AV4" s="158"/>
      <c r="AW4" s="158"/>
      <c r="AX4" s="158"/>
      <c r="AY4" s="158"/>
      <c r="AZ4" s="158"/>
      <c r="BA4" s="158"/>
      <c r="BB4" s="158"/>
      <c r="BC4" s="158"/>
      <c r="BD4" s="158"/>
      <c r="BE4" s="158"/>
      <c r="BF4" s="158"/>
    </row>
    <row r="5" spans="1:58" ht="14.45" x14ac:dyDescent="0.3">
      <c r="A5" s="183"/>
      <c r="B5" s="183"/>
      <c r="C5" s="196"/>
      <c r="D5" s="197"/>
      <c r="E5" s="197"/>
      <c r="F5" s="249"/>
      <c r="G5" s="249"/>
      <c r="H5" s="249"/>
      <c r="I5" s="269"/>
      <c r="J5" s="269"/>
      <c r="K5" s="269"/>
      <c r="L5" s="316"/>
      <c r="M5" s="269"/>
      <c r="N5" s="183"/>
      <c r="O5" s="183"/>
      <c r="P5" s="217"/>
      <c r="Q5" s="217"/>
      <c r="R5" s="217"/>
      <c r="S5" s="217"/>
      <c r="T5" s="217"/>
      <c r="U5" s="217"/>
      <c r="V5" s="217"/>
      <c r="W5" s="217"/>
      <c r="X5" s="217"/>
      <c r="Y5" s="217"/>
      <c r="Z5" s="217"/>
      <c r="AA5" s="217"/>
      <c r="AB5" s="166"/>
      <c r="AC5" s="166"/>
      <c r="AD5" s="166"/>
      <c r="AE5" s="166"/>
      <c r="AF5" s="166"/>
      <c r="AG5" s="166"/>
      <c r="AH5" s="166"/>
      <c r="AI5" s="166"/>
      <c r="AJ5" s="166"/>
      <c r="AK5" s="166"/>
      <c r="AL5" s="166"/>
      <c r="AM5" s="166"/>
      <c r="AN5" s="166"/>
      <c r="AO5" s="158"/>
      <c r="AP5" s="158"/>
      <c r="AQ5" s="158"/>
      <c r="AR5" s="158"/>
      <c r="AS5" s="158"/>
      <c r="AT5" s="158"/>
      <c r="AU5" s="158"/>
      <c r="AV5" s="158"/>
      <c r="AW5" s="158"/>
      <c r="AX5" s="158"/>
      <c r="AY5" s="158"/>
      <c r="AZ5" s="158"/>
      <c r="BA5" s="158"/>
      <c r="BB5" s="158"/>
      <c r="BC5" s="158"/>
      <c r="BD5" s="158"/>
      <c r="BE5" s="158"/>
      <c r="BF5" s="158"/>
    </row>
    <row r="6" spans="1:58" ht="20.25" x14ac:dyDescent="0.25">
      <c r="A6" s="479" t="s">
        <v>250</v>
      </c>
      <c r="B6" s="479"/>
      <c r="C6" s="479"/>
      <c r="D6" s="479"/>
      <c r="E6" s="479"/>
      <c r="F6" s="479"/>
      <c r="G6" s="479"/>
      <c r="H6" s="479"/>
      <c r="I6" s="479"/>
      <c r="J6" s="479"/>
      <c r="K6" s="479"/>
      <c r="L6" s="479"/>
      <c r="M6" s="479"/>
      <c r="N6" s="479"/>
      <c r="O6" s="479"/>
      <c r="P6" s="217"/>
      <c r="Q6" s="217"/>
      <c r="R6" s="217"/>
      <c r="S6" s="217"/>
      <c r="T6" s="217"/>
      <c r="U6" s="217"/>
      <c r="V6" s="217"/>
      <c r="W6" s="217"/>
      <c r="X6" s="217"/>
      <c r="Y6" s="217"/>
      <c r="Z6" s="217"/>
      <c r="AA6" s="217"/>
      <c r="AB6" s="166"/>
      <c r="AC6" s="166"/>
      <c r="AD6" s="166"/>
      <c r="AE6" s="166"/>
      <c r="AF6" s="166"/>
      <c r="AG6" s="166"/>
      <c r="AH6" s="166"/>
      <c r="AI6" s="166"/>
      <c r="AJ6" s="166"/>
      <c r="AK6" s="166"/>
      <c r="AL6" s="166"/>
      <c r="AM6" s="166"/>
      <c r="AN6" s="166"/>
      <c r="AO6" s="158"/>
      <c r="AP6" s="158"/>
      <c r="AQ6" s="158"/>
      <c r="AR6" s="158"/>
      <c r="AS6" s="158"/>
      <c r="AT6" s="158"/>
      <c r="AU6" s="158"/>
      <c r="AV6" s="158"/>
      <c r="AW6" s="158"/>
      <c r="AX6" s="158"/>
      <c r="AY6" s="158"/>
      <c r="AZ6" s="158"/>
      <c r="BA6" s="158"/>
      <c r="BB6" s="158"/>
      <c r="BC6" s="158"/>
      <c r="BD6" s="158"/>
      <c r="BE6" s="158"/>
      <c r="BF6" s="158"/>
    </row>
    <row r="7" spans="1:58" ht="18.75" customHeight="1" x14ac:dyDescent="0.4">
      <c r="A7" s="195"/>
      <c r="B7" s="195"/>
      <c r="C7" s="195"/>
      <c r="D7" s="195"/>
      <c r="E7" s="195"/>
      <c r="F7" s="250"/>
      <c r="G7" s="250"/>
      <c r="H7" s="250"/>
      <c r="I7" s="270"/>
      <c r="J7" s="270"/>
      <c r="K7" s="270"/>
      <c r="L7" s="318"/>
      <c r="M7" s="270"/>
      <c r="N7" s="195"/>
      <c r="O7" s="183"/>
      <c r="P7" s="217"/>
      <c r="Q7" s="217"/>
      <c r="R7" s="217"/>
      <c r="S7" s="217"/>
      <c r="T7" s="217"/>
      <c r="U7" s="217"/>
      <c r="V7" s="217"/>
      <c r="W7" s="217"/>
      <c r="X7" s="217"/>
      <c r="Y7" s="217"/>
      <c r="Z7" s="217"/>
      <c r="AA7" s="217"/>
      <c r="AB7" s="166"/>
      <c r="AC7" s="166"/>
      <c r="AD7" s="166"/>
      <c r="AE7" s="166"/>
      <c r="AF7" s="166"/>
      <c r="AG7" s="166"/>
      <c r="AH7" s="166"/>
      <c r="AI7" s="166"/>
      <c r="AJ7" s="166"/>
      <c r="AK7" s="166"/>
      <c r="AL7" s="166"/>
      <c r="AM7" s="166"/>
      <c r="AN7" s="166"/>
      <c r="AO7" s="158"/>
      <c r="AP7" s="158"/>
      <c r="AQ7" s="158"/>
      <c r="AR7" s="158"/>
      <c r="AS7" s="158"/>
      <c r="AT7" s="158"/>
      <c r="AU7" s="158"/>
      <c r="AV7" s="158"/>
      <c r="AW7" s="158"/>
      <c r="AX7" s="158"/>
      <c r="AY7" s="158"/>
      <c r="AZ7" s="158"/>
      <c r="BA7" s="158"/>
      <c r="BB7" s="158"/>
      <c r="BC7" s="158"/>
      <c r="BD7" s="158"/>
      <c r="BE7" s="158"/>
      <c r="BF7" s="158"/>
    </row>
    <row r="8" spans="1:58" x14ac:dyDescent="0.25">
      <c r="A8" s="159" t="s">
        <v>0</v>
      </c>
      <c r="B8" s="489"/>
      <c r="C8" s="489"/>
      <c r="D8" s="489"/>
      <c r="E8" s="489"/>
      <c r="F8" s="489"/>
      <c r="G8" s="489"/>
      <c r="H8" s="489"/>
      <c r="I8" s="489"/>
      <c r="J8" s="489"/>
      <c r="K8" s="489"/>
      <c r="L8" s="489"/>
      <c r="M8" s="489"/>
      <c r="N8" s="489"/>
      <c r="O8" s="490"/>
      <c r="P8" s="217"/>
      <c r="Q8" s="235"/>
      <c r="R8" s="217"/>
      <c r="S8" s="217"/>
      <c r="T8" s="217"/>
      <c r="U8" s="217"/>
      <c r="V8" s="217"/>
      <c r="W8" s="217"/>
      <c r="X8" s="217"/>
      <c r="Y8" s="217"/>
      <c r="Z8" s="217"/>
      <c r="AA8" s="217"/>
      <c r="AB8" s="166"/>
      <c r="AC8" s="166"/>
      <c r="AD8" s="166"/>
      <c r="AE8" s="166"/>
      <c r="AF8" s="166"/>
      <c r="AG8" s="166"/>
      <c r="AH8" s="166"/>
      <c r="AI8" s="166"/>
      <c r="AJ8" s="166"/>
      <c r="AK8" s="166"/>
      <c r="AL8" s="166"/>
      <c r="AM8" s="166"/>
      <c r="AN8" s="166"/>
      <c r="AO8" s="158"/>
      <c r="AP8" s="158"/>
      <c r="AQ8" s="158"/>
      <c r="AR8" s="158"/>
      <c r="AS8" s="158"/>
      <c r="AT8" s="158"/>
      <c r="AU8" s="158"/>
      <c r="AV8" s="158"/>
      <c r="AW8" s="158"/>
      <c r="AX8" s="158"/>
      <c r="AY8" s="158"/>
      <c r="AZ8" s="158"/>
      <c r="BA8" s="158"/>
      <c r="BB8" s="158"/>
      <c r="BC8" s="158"/>
      <c r="BD8" s="158"/>
      <c r="BE8" s="158"/>
      <c r="BF8" s="158"/>
    </row>
    <row r="9" spans="1:58" x14ac:dyDescent="0.25">
      <c r="A9" s="159" t="s">
        <v>1</v>
      </c>
      <c r="B9" s="489"/>
      <c r="C9" s="489"/>
      <c r="D9" s="489"/>
      <c r="E9" s="489"/>
      <c r="F9" s="489"/>
      <c r="G9" s="489"/>
      <c r="H9" s="489"/>
      <c r="I9" s="489"/>
      <c r="J9" s="489"/>
      <c r="K9" s="489"/>
      <c r="L9" s="489"/>
      <c r="M9" s="489"/>
      <c r="N9" s="489"/>
      <c r="O9" s="490"/>
      <c r="P9" s="217"/>
      <c r="Q9" s="217"/>
      <c r="R9" s="217"/>
      <c r="S9" s="217"/>
      <c r="T9" s="217"/>
      <c r="U9" s="217"/>
      <c r="V9" s="217"/>
      <c r="W9" s="217"/>
      <c r="X9" s="217"/>
      <c r="Y9" s="217"/>
      <c r="Z9" s="217"/>
      <c r="AA9" s="217"/>
      <c r="AB9" s="166"/>
      <c r="AC9" s="166"/>
      <c r="AD9" s="166"/>
      <c r="AE9" s="166"/>
      <c r="AF9" s="166"/>
      <c r="AG9" s="166"/>
      <c r="AH9" s="166"/>
      <c r="AI9" s="166"/>
      <c r="AJ9" s="166"/>
      <c r="AK9" s="166"/>
      <c r="AL9" s="166"/>
      <c r="AM9" s="166"/>
      <c r="AN9" s="166"/>
      <c r="AO9" s="158"/>
      <c r="AP9" s="158"/>
      <c r="AQ9" s="158"/>
      <c r="AR9" s="158"/>
      <c r="AS9" s="158"/>
      <c r="AT9" s="158"/>
      <c r="AU9" s="158"/>
      <c r="AV9" s="158"/>
      <c r="AW9" s="158"/>
      <c r="AX9" s="158"/>
      <c r="AY9" s="158"/>
      <c r="AZ9" s="158"/>
      <c r="BA9" s="158"/>
      <c r="BB9" s="158"/>
      <c r="BC9" s="158"/>
      <c r="BD9" s="158"/>
      <c r="BE9" s="158"/>
      <c r="BF9" s="158"/>
    </row>
    <row r="10" spans="1:58" s="393" customFormat="1" ht="17.25" customHeight="1" x14ac:dyDescent="0.25">
      <c r="A10" s="395" t="s">
        <v>227</v>
      </c>
      <c r="B10" s="397"/>
      <c r="C10" s="396"/>
      <c r="D10" s="396"/>
      <c r="E10" s="396"/>
      <c r="F10" s="396"/>
      <c r="G10" s="396"/>
      <c r="H10" s="396"/>
      <c r="I10" s="396"/>
      <c r="J10" s="396"/>
      <c r="K10" s="396"/>
      <c r="L10" s="396"/>
      <c r="M10" s="396"/>
      <c r="N10" s="396"/>
      <c r="O10" s="396"/>
      <c r="P10" s="392"/>
      <c r="Q10" s="392"/>
      <c r="R10" s="392"/>
      <c r="S10" s="392"/>
      <c r="T10" s="392"/>
      <c r="U10" s="392"/>
      <c r="V10" s="392"/>
      <c r="W10" s="392"/>
      <c r="X10" s="392"/>
      <c r="Y10" s="392"/>
      <c r="Z10" s="392"/>
      <c r="AA10" s="392"/>
      <c r="AB10" s="166"/>
      <c r="AC10" s="166"/>
      <c r="AD10" s="166"/>
      <c r="AE10" s="166"/>
      <c r="AF10" s="166"/>
      <c r="AG10" s="166"/>
      <c r="AH10" s="166"/>
      <c r="AI10" s="166"/>
      <c r="AJ10" s="166"/>
      <c r="AK10" s="166"/>
      <c r="AL10" s="166"/>
      <c r="AM10" s="166"/>
      <c r="AN10" s="166"/>
      <c r="AO10" s="158"/>
      <c r="AP10" s="158"/>
      <c r="AQ10" s="158"/>
      <c r="AR10" s="158"/>
      <c r="AS10" s="158"/>
      <c r="AT10" s="158"/>
      <c r="AU10" s="158"/>
      <c r="AV10" s="158"/>
      <c r="AW10" s="158"/>
      <c r="AX10" s="158"/>
      <c r="AY10" s="158"/>
      <c r="AZ10" s="158"/>
      <c r="BA10" s="158"/>
      <c r="BB10" s="158"/>
      <c r="BC10" s="158"/>
      <c r="BD10" s="158"/>
      <c r="BE10" s="158"/>
      <c r="BF10" s="158"/>
    </row>
    <row r="11" spans="1:58" s="183" customFormat="1" ht="15.75" thickBot="1" x14ac:dyDescent="0.3">
      <c r="A11" s="199"/>
      <c r="B11" s="199"/>
      <c r="C11" s="200"/>
      <c r="D11" s="201"/>
      <c r="E11" s="201"/>
      <c r="F11" s="251"/>
      <c r="G11" s="251"/>
      <c r="H11" s="251"/>
      <c r="I11" s="271"/>
      <c r="J11" s="271"/>
      <c r="K11" s="271"/>
      <c r="L11" s="319"/>
      <c r="M11" s="271"/>
      <c r="N11" s="199"/>
      <c r="P11" s="203"/>
      <c r="Q11" s="203"/>
      <c r="R11" s="203"/>
      <c r="S11" s="203"/>
      <c r="T11" s="203"/>
      <c r="U11" s="203"/>
      <c r="V11" s="203"/>
      <c r="W11" s="203"/>
      <c r="X11" s="203"/>
      <c r="Y11" s="203"/>
      <c r="Z11" s="203"/>
      <c r="AA11" s="203"/>
      <c r="AB11" s="236"/>
      <c r="AC11" s="236"/>
      <c r="AD11" s="236"/>
      <c r="AE11" s="236"/>
      <c r="AF11" s="236"/>
      <c r="AG11" s="236"/>
      <c r="AH11" s="236"/>
      <c r="AI11" s="236"/>
      <c r="AJ11" s="236"/>
      <c r="AK11" s="236"/>
      <c r="AL11" s="236"/>
      <c r="AM11" s="236"/>
      <c r="AN11" s="236"/>
      <c r="AO11" s="202"/>
      <c r="AP11" s="202"/>
      <c r="AQ11" s="202"/>
      <c r="AR11" s="202"/>
      <c r="AS11" s="202"/>
      <c r="AT11" s="202"/>
      <c r="AU11" s="202"/>
      <c r="AV11" s="202"/>
      <c r="AW11" s="202"/>
      <c r="AX11" s="202"/>
      <c r="AY11" s="202"/>
      <c r="AZ11" s="202"/>
      <c r="BA11" s="202"/>
      <c r="BB11" s="202"/>
      <c r="BC11" s="202"/>
      <c r="BD11" s="202"/>
      <c r="BE11" s="202"/>
      <c r="BF11" s="202"/>
    </row>
    <row r="12" spans="1:58" ht="27" customHeight="1" thickBot="1" x14ac:dyDescent="0.3">
      <c r="A12" s="277" t="s">
        <v>143</v>
      </c>
      <c r="B12" s="278"/>
      <c r="C12" s="278"/>
      <c r="D12" s="278"/>
      <c r="E12" s="278"/>
      <c r="F12" s="278"/>
      <c r="G12" s="278"/>
      <c r="H12" s="278"/>
      <c r="I12" s="278"/>
      <c r="J12" s="278"/>
      <c r="K12" s="278"/>
      <c r="L12" s="320"/>
      <c r="M12" s="278"/>
      <c r="N12" s="278"/>
      <c r="O12" s="353"/>
      <c r="P12" s="217"/>
      <c r="Q12" s="217"/>
      <c r="R12" s="237"/>
      <c r="S12" s="217"/>
      <c r="T12" s="217"/>
      <c r="U12" s="217"/>
      <c r="V12" s="217"/>
      <c r="W12" s="217"/>
      <c r="X12" s="217"/>
      <c r="Y12" s="217"/>
      <c r="Z12" s="217"/>
      <c r="AA12" s="217"/>
      <c r="AB12" s="166"/>
      <c r="AC12" s="166"/>
      <c r="AD12" s="166"/>
      <c r="AE12" s="166"/>
      <c r="AF12" s="166"/>
      <c r="AG12" s="166"/>
      <c r="AH12" s="166"/>
      <c r="AI12" s="166"/>
      <c r="AJ12" s="166"/>
      <c r="AK12" s="166"/>
      <c r="AL12" s="166"/>
      <c r="AM12" s="166"/>
      <c r="AN12" s="166"/>
      <c r="AO12" s="158"/>
      <c r="AP12" s="158"/>
      <c r="AQ12" s="158"/>
      <c r="AR12" s="158"/>
      <c r="AS12" s="158"/>
      <c r="AT12" s="158"/>
      <c r="AU12" s="158"/>
      <c r="AV12" s="158"/>
      <c r="AW12" s="158"/>
      <c r="AX12" s="158"/>
      <c r="AY12" s="158"/>
      <c r="AZ12" s="158"/>
      <c r="BA12" s="158"/>
      <c r="BB12" s="158"/>
      <c r="BC12" s="158"/>
      <c r="BD12" s="158"/>
      <c r="BE12" s="158"/>
      <c r="BF12" s="158"/>
    </row>
    <row r="13" spans="1:58" ht="22.5" customHeight="1" thickBot="1" x14ac:dyDescent="0.3">
      <c r="A13" s="491" t="s">
        <v>165</v>
      </c>
      <c r="B13" s="492"/>
      <c r="C13" s="492"/>
      <c r="D13" s="492"/>
      <c r="E13" s="492"/>
      <c r="F13" s="492"/>
      <c r="G13" s="492"/>
      <c r="H13" s="492"/>
      <c r="I13" s="492"/>
      <c r="J13" s="492"/>
      <c r="K13" s="492"/>
      <c r="L13" s="492"/>
      <c r="M13" s="492"/>
      <c r="N13" s="492"/>
      <c r="O13" s="493"/>
      <c r="P13" s="217"/>
      <c r="Q13" s="217"/>
      <c r="R13" s="237"/>
      <c r="S13" s="217"/>
      <c r="T13" s="217"/>
      <c r="U13" s="217"/>
      <c r="V13" s="217"/>
      <c r="W13" s="217"/>
      <c r="X13" s="217"/>
      <c r="Y13" s="217"/>
      <c r="Z13" s="217"/>
      <c r="AA13" s="217"/>
      <c r="AB13" s="166"/>
      <c r="AC13" s="166"/>
      <c r="AD13" s="166"/>
      <c r="AE13" s="166"/>
      <c r="AF13" s="166"/>
      <c r="AG13" s="166"/>
      <c r="AH13" s="166"/>
      <c r="AI13" s="166"/>
      <c r="AJ13" s="166"/>
      <c r="AK13" s="166"/>
      <c r="AL13" s="166"/>
      <c r="AM13" s="166"/>
      <c r="AN13" s="166"/>
      <c r="AO13" s="158"/>
      <c r="AP13" s="158"/>
      <c r="AQ13" s="158"/>
      <c r="AR13" s="158"/>
      <c r="AS13" s="158"/>
      <c r="AT13" s="158"/>
      <c r="AU13" s="158"/>
      <c r="AV13" s="158"/>
      <c r="AW13" s="158"/>
      <c r="AX13" s="158"/>
      <c r="AY13" s="158"/>
      <c r="AZ13" s="158"/>
      <c r="BA13" s="158"/>
      <c r="BB13" s="158"/>
      <c r="BC13" s="158"/>
      <c r="BD13" s="158"/>
      <c r="BE13" s="158"/>
      <c r="BF13" s="158"/>
    </row>
    <row r="14" spans="1:58" ht="51.75" thickBot="1" x14ac:dyDescent="0.3">
      <c r="A14" s="160" t="s">
        <v>2</v>
      </c>
      <c r="B14" s="161" t="s">
        <v>5</v>
      </c>
      <c r="C14" s="161" t="s">
        <v>3</v>
      </c>
      <c r="D14" s="161" t="s">
        <v>4</v>
      </c>
      <c r="E14" s="161" t="s">
        <v>28</v>
      </c>
      <c r="F14" s="161" t="s">
        <v>25</v>
      </c>
      <c r="G14" s="161" t="s">
        <v>44</v>
      </c>
      <c r="H14" s="161" t="s">
        <v>163</v>
      </c>
      <c r="I14" s="161" t="s">
        <v>162</v>
      </c>
      <c r="J14" s="162" t="s">
        <v>123</v>
      </c>
      <c r="K14" s="174" t="s">
        <v>202</v>
      </c>
      <c r="L14" s="321" t="s">
        <v>239</v>
      </c>
      <c r="M14" s="162" t="s">
        <v>240</v>
      </c>
      <c r="N14" s="161" t="s">
        <v>33</v>
      </c>
      <c r="O14" s="354" t="s">
        <v>124</v>
      </c>
      <c r="P14" s="217"/>
      <c r="Q14" s="217"/>
      <c r="R14" s="237"/>
      <c r="S14" s="217"/>
      <c r="T14" s="217"/>
      <c r="U14" s="217"/>
      <c r="V14" s="217"/>
      <c r="W14" s="217"/>
      <c r="X14" s="217"/>
      <c r="Y14" s="217"/>
      <c r="Z14" s="217"/>
      <c r="AA14" s="217"/>
      <c r="AB14" s="166"/>
      <c r="AC14" s="166"/>
      <c r="AD14" s="166"/>
      <c r="AE14" s="166"/>
      <c r="AF14" s="166"/>
      <c r="AG14" s="166"/>
      <c r="AH14" s="166"/>
      <c r="AI14" s="166"/>
      <c r="AJ14" s="166"/>
      <c r="AK14" s="166"/>
      <c r="AL14" s="166"/>
      <c r="AM14" s="166"/>
      <c r="AN14" s="166"/>
      <c r="AO14" s="158"/>
      <c r="AP14" s="158"/>
      <c r="AQ14" s="158"/>
      <c r="AR14" s="158"/>
      <c r="AS14" s="158"/>
      <c r="AT14" s="158"/>
      <c r="AU14" s="158"/>
      <c r="AV14" s="158"/>
      <c r="AW14" s="158"/>
      <c r="AX14" s="158"/>
      <c r="AY14" s="158"/>
      <c r="AZ14" s="158"/>
      <c r="BA14" s="158"/>
      <c r="BB14" s="158"/>
      <c r="BC14" s="158"/>
      <c r="BD14" s="158"/>
      <c r="BE14" s="158"/>
      <c r="BF14" s="158"/>
    </row>
    <row r="15" spans="1:58" s="216" customFormat="1" ht="22.5" customHeight="1" thickBot="1" x14ac:dyDescent="0.3">
      <c r="A15" s="510" t="s">
        <v>93</v>
      </c>
      <c r="B15" s="511"/>
      <c r="C15" s="511"/>
      <c r="D15" s="511"/>
      <c r="E15" s="511"/>
      <c r="F15" s="511"/>
      <c r="G15" s="511"/>
      <c r="H15" s="511"/>
      <c r="I15" s="511"/>
      <c r="J15" s="511"/>
      <c r="K15" s="511"/>
      <c r="L15" s="511"/>
      <c r="M15" s="511"/>
      <c r="N15" s="511"/>
      <c r="O15" s="512"/>
      <c r="P15" s="217"/>
      <c r="Q15" s="217"/>
      <c r="R15" s="237"/>
      <c r="S15" s="217"/>
      <c r="T15" s="217"/>
      <c r="U15" s="217"/>
      <c r="V15" s="217"/>
      <c r="W15" s="217"/>
      <c r="X15" s="217"/>
      <c r="Y15" s="217"/>
      <c r="Z15" s="217"/>
      <c r="AA15" s="217"/>
      <c r="AB15" s="166"/>
      <c r="AC15" s="166"/>
      <c r="AD15" s="166"/>
      <c r="AE15" s="166"/>
      <c r="AF15" s="166"/>
      <c r="AG15" s="166"/>
      <c r="AH15" s="166"/>
      <c r="AI15" s="166"/>
      <c r="AJ15" s="166"/>
      <c r="AK15" s="166"/>
      <c r="AL15" s="166"/>
      <c r="AM15" s="166"/>
      <c r="AN15" s="166"/>
      <c r="AO15" s="158"/>
      <c r="AP15" s="158"/>
      <c r="AQ15" s="158"/>
      <c r="AR15" s="158"/>
      <c r="AS15" s="158"/>
      <c r="AT15" s="158"/>
      <c r="AU15" s="158"/>
      <c r="AV15" s="158"/>
      <c r="AW15" s="158"/>
      <c r="AX15" s="158"/>
      <c r="AY15" s="158"/>
      <c r="AZ15" s="158"/>
      <c r="BA15" s="158"/>
      <c r="BB15" s="158"/>
      <c r="BC15" s="158"/>
      <c r="BD15" s="158"/>
      <c r="BE15" s="158"/>
      <c r="BF15" s="158"/>
    </row>
    <row r="16" spans="1:58" ht="18.75" customHeight="1" thickBot="1" x14ac:dyDescent="0.3">
      <c r="A16" s="341" t="s">
        <v>125</v>
      </c>
      <c r="B16" s="342"/>
      <c r="C16" s="342"/>
      <c r="D16" s="342"/>
      <c r="E16" s="342"/>
      <c r="F16" s="343"/>
      <c r="G16" s="343"/>
      <c r="H16" s="343"/>
      <c r="I16" s="342"/>
      <c r="J16" s="342"/>
      <c r="K16" s="342"/>
      <c r="L16" s="344"/>
      <c r="M16" s="342"/>
      <c r="N16" s="342"/>
      <c r="O16" s="345"/>
      <c r="P16" s="217"/>
      <c r="Q16" s="217"/>
      <c r="R16" s="217"/>
      <c r="S16" s="217"/>
      <c r="T16" s="217"/>
      <c r="U16" s="217"/>
      <c r="V16" s="217"/>
      <c r="W16" s="217"/>
      <c r="X16" s="217"/>
      <c r="Y16" s="217"/>
      <c r="Z16" s="217"/>
      <c r="AA16" s="217"/>
      <c r="AB16" s="166"/>
      <c r="AC16" s="166"/>
      <c r="AD16" s="166"/>
      <c r="AE16" s="166"/>
      <c r="AF16" s="166"/>
      <c r="AG16" s="166"/>
      <c r="AH16" s="166"/>
      <c r="AI16" s="166"/>
      <c r="AJ16" s="166"/>
      <c r="AK16" s="166"/>
      <c r="AL16" s="166"/>
      <c r="AM16" s="166"/>
      <c r="AN16" s="166"/>
      <c r="AO16" s="158"/>
      <c r="AP16" s="158"/>
      <c r="AQ16" s="158"/>
      <c r="AR16" s="158"/>
      <c r="AS16" s="158"/>
      <c r="AT16" s="158"/>
      <c r="AU16" s="158"/>
      <c r="AV16" s="158"/>
      <c r="AW16" s="158"/>
      <c r="AX16" s="158"/>
      <c r="AY16" s="158"/>
      <c r="AZ16" s="158"/>
      <c r="BA16" s="158"/>
      <c r="BB16" s="158"/>
      <c r="BC16" s="158"/>
      <c r="BD16" s="158"/>
      <c r="BE16" s="158"/>
      <c r="BF16" s="158"/>
    </row>
    <row r="17" spans="1:58" s="91" customFormat="1" x14ac:dyDescent="0.25">
      <c r="A17" s="268" t="s">
        <v>126</v>
      </c>
      <c r="B17" s="167" t="s">
        <v>18</v>
      </c>
      <c r="C17" s="357"/>
      <c r="D17" s="169"/>
      <c r="E17" s="169"/>
      <c r="F17" s="253">
        <f>ROUND(D17*E17,2)</f>
        <v>0</v>
      </c>
      <c r="G17" s="253">
        <f>ROUND(F17*1.2,2)</f>
        <v>0</v>
      </c>
      <c r="H17" s="253" t="str">
        <f>IF($B$10="","Vyplňte bunku B10",IF($B$10="áno",IF(AND(I17="Na predmetný výdavok sa neuplatňuje kontrafaktuálny scenár",J17="1. Rekonštrukcia a modernizácia stavebných objektov v oblasti priemyslu a služieb na to nadväzujúcich za účelom zníženia ich energetickej náročnosti"),F17*M17/L17,IF(AND(I17="Na predmetný výdavok sa uplatňuje kontrafaktuálny scenár",J17="1. Rekonštrukcia a modernizácia stavebných objektov v oblasti priemyslu a služieb na to nadväzujúcich za účelom zníženia ich energetickej náročnosti"),ROUND(F17*(F$46-'Kontrafaktuálne rozpočty'!E$22)/F$46*(M17/L17),2),IF(AND(I17="Na predmetný výdavok sa uplatňuje kontrafaktuálny scenár",J17="2. Rekonštrukcia a modernizácia existujúcich energetických zariadení za účelom zvýšenia energetickej účinnosti  a zníženia emisií skleníkových plynov"),ROUND(F17*(F$47-'Kontrafaktuálne rozpočty'!E$23)/'Rozpočet projektu'!F$47*(M17/L17),2),IF(AND(I17="Na predmetný výdavok sa uplatňuje kontrafaktuálny scenár",J17="3. Rekonštrukcia a modernizácia systémov výroby a rozvodu stlačeného vzduchu"),ROUND(F17*(F$48-'Kontrafaktuálne rozpočty'!E$24)/'Rozpočet projektu'!F$48*(M17/L17),2),IF(AND(I17="Na predmetný výdavok sa uplatňuje kontrafaktuálny scenár",J17="4. Zavádzanie systémov merania a riadenia, vrátane energetických a environmentálnych manažérskych systémov, najmä EMAS, v oblasti výroby a spotreby energie za účelom zníženia spotreby energie a emisií skleníkových plynov"),ROUND(F17*(F$49-'Kontrafaktuálne rozpočty'!E$25)/'Rozpočet projektu'!F$49*(M17/L17),2),IF(AND(I17="Na predmetný výdavok sa uplatňuje kontrafaktuálny scenár",J17="5. Výstavba, modernizácia a rekonštrukcia rozvodov energie, resp. rozvodov energetických médií"),ROUND(F17*(F$50-'Kontrafaktuálne rozpočty'!E$26)/'Rozpočet projektu'!F$50*(M17/L17),2),IF(AND(I17="Na predmetný výdavok sa uplatňuje kontrafaktuálny scenár",J17="6. Modernizácia a rekonštrukcia systémov vonkajšieho osvetlenia priemyselných areálov, ale len spolu s inými opatreniami na zníženie spotreby elektriny v podniku"),ROUND(F17*(F$51-'Kontrafaktuálne rozpočty'!E$27)/'Rozpočet projektu'!F$51*(M17/L17),2),IF(AND(I17="Na predmetný výdavok sa uplatňuje kontrafaktuálny scenár",J17="7. Iné opatrenia, ktoré prispievajú k znižovaniu spotreby primárnych energetických zdrojov"),ROUND(F17*(F$52-'Kontrafaktuálne rozpočty'!E$28)/'Rozpočet projektu'!F$52*(M17/L17),2),IF(AND(I17="Na predmetný výdavok sa neuplatňuje kontrafaktuálny scenár",J17="2. Rekonštrukcia a modernizácia existujúcich energetických zariadení za účelom zvýšenia energetickej účinnosti  a zníženia emisií skleníkových plynov"),ROUND(F17*(M17/L17),2),IF(AND(I17="Na predmetný výdavok sa neuplatňuje kontrafaktuálny scenár",J17="3. Rekonštrukcia a modernizácia systémov výroby a rozvodu stlačeného vzduchu"),ROUND(F17*(M17/L17),2),IF(AND(I17="Na predmetný výdavok sa neuplatňuje kontrafaktuálny scenár",J17="4. Zavádzanie systémov merania a riadenia, vrátane energetických a environmentálnych manažérskych systémov, najmä EMAS, v oblasti výroby a spotreby energie za účelom zníženia spotreby energie a emisií skleníkových plynov"),ROUND(F17*(M17/L17),2),IF(AND(I17="Na predmetný výdavok sa neuplatňuje kontrafaktuálny scenár",J17="5. Výstavba, modernizácia a rekonštrukcia rozvodov energie, resp. rozvodov energetických médií"),ROUND(F17*(M17/L17),2),IF(AND(I17="Na predmetný výdavok sa neuplatňuje kontrafaktuálny scenár",J17="6. Modernizácia a rekonštrukcia systémov vonkajšieho osvetlenia priemyselných areálov, ale len spolu s inými opatreniami na zníženie spotreby elektriny v podniku"),ROUND(F17*(M17/L17),2),IF(AND(I17="Na predmetný výdavok sa neuplatňuje kontrafaktuálny scenár",J17="7. Iné opatrenia, ktoré prispievajú k znižovaniu spotreby primárnych energetických zdrojov"),ROUND(F17*(M17/L17),2))))))))))))))),IF(AND(I17="Na predmetný výdavok sa neuplatňuje kontrafaktuálny scenár",J17="1. Rekonštrukcia a modernizácia stavebných objektov v oblasti priemyslu a služieb na to nadväzujúcich za účelom zníženia ich energetickej náročnosti"),G17*M17/L17,IF(AND(I17="Na predmetný výdavok sa uplatňuje kontrafaktuálny scenár",J17="1. Rekonštrukcia a modernizácia stavebných objektov v oblasti priemyslu a služieb na to nadväzujúcich za účelom zníženia ich energetickej náročnosti"),ROUND(G17*(G$46-'Kontrafaktuálne rozpočty'!F$22)/G$46*(M17/L17),2),IF(AND(I17="Na predmetný výdavok sa uplatňuje kontrafaktuálny scenár",J17="2. Rekonštrukcia a modernizácia existujúcich energetických zariadení za účelom zvýšenia energetickej účinnosti  a zníženia emisií skleníkových plynov"),ROUND(G17*(G$47-'Kontrafaktuálne rozpočty'!F$23)/'Rozpočet projektu'!G$47*(M17/L17),2),IF(AND(I17="Na predmetný výdavok sa uplatňuje kontrafaktuálny scenár",J17="3. Rekonštrukcia a modernizácia systémov výroby a rozvodu stlačeného vzduchu"),ROUND(G17*(G$48-'Kontrafaktuálne rozpočty'!F$24)/'Rozpočet projektu'!G$48*(M17/L17),2),IF(AND(I17="Na predmetný výdavok sa uplatňuje kontrafaktuálny scenár",J17="4. Zavádzanie systémov merania a riadenia, vrátane energetických a environmentálnych manažérskych systémov, najmä EMAS, v oblasti výroby a spotreby energie za účelom zníženia spotreby energie a emisií skleníkových plynov"),ROUND(G17*(G$49-'Kontrafaktuálne rozpočty'!F$25)/'Rozpočet projektu'!G$49*(M17/L17),2),IF(AND(I17="Na predmetný výdavok sa uplatňuje kontrafaktuálny scenár",J17="5. Výstavba, modernizácia a rekonštrukcia rozvodov energie, resp. rozvodov energetických médií"),ROUND(G17*(G$50-'Kontrafaktuálne rozpočty'!F$26)/'Rozpočet projektu'!G$50*(M17/L17),2),IF(AND(I17="Na predmetný výdavok sa uplatňuje kontrafaktuálny scenár",J17="6. Modernizácia a rekonštrukcia systémov vonkajšieho osvetlenia priemyselných areálov, ale len spolu s inými opatreniami na zníženie spotreby elektriny v podniku"),ROUND(G17*(G$51-'Kontrafaktuálne rozpočty'!F$27)/'Rozpočet projektu'!G$51*(M17/L17),2),IF(AND(I17="Na predmetný výdavok sa uplatňuje kontrafaktuálny scenár",J17="7. Iné opatrenia, ktoré prispievajú k znižovaniu spotreby primárnych energetických zdrojov"),ROUND(G17*(G$52-'Kontrafaktuálne rozpočty'!F$28)/'Rozpočet projektu'!G$52*(M17/L17),2),IF(AND(I17="Na predmetný výdavok sa neuplatňuje kontrafaktuálny scenár",J17="2. Rekonštrukcia a modernizácia existujúcich energetických zariadení za účelom zvýšenia energetickej účinnosti  a zníženia emisií skleníkových plynov"),ROUND(G17*(M17/L17),2),IF(AND(I17="Na predmetný výdavok sa neuplatňuje kontrafaktuálny scenár",J17="3. Rekonštrukcia a modernizácia systémov výroby a rozvodu stlačeného vzduchu"),ROUND(G17*(M17/L17),2),IF(AND(I17="Na predmetný výdavok sa neuplatňuje kontrafaktuálny scenár",J17="4. Zavádzanie systémov merania a riadenia, vrátane energetických a environmentálnych manažérskych systémov, najmä EMAS, v oblasti výroby a spotreby energie za účelom zníženia spotreby energie a emisií skleníkových plynov"),ROUND(G17*(M17/L17),2),IF(AND(I17="Na predmetný výdavok sa neuplatňuje kontrafaktuálny scenár",J17="5. Výstavba, modernizácia a rekonštrukcia rozvodov energie, resp. rozvodov energetických médií"),ROUND(G17*(M17/L17),2),IF(AND(I17="Na predmetný výdavok sa neuplatňuje kontrafaktuálny scenár",J17="6. Modernizácia a rekonštrukcia systémov vonkajšieho osvetlenia priemyselných areálov, ale len spolu s inými opatreniami na zníženie spotreby elektriny v podniku"),ROUND(G17*(M17/L17),2),IF(AND(I17="Na predmetný výdavok sa neuplatňuje kontrafaktuálny scenár",J17="7. Iné opatrenia, ktoré prispievajú k znižovaniu spotreby primárnych energetických zdrojov"),ROUND(G17*(M17/L17),2)))))))))))))))))</f>
        <v>Vyplňte bunku B10</v>
      </c>
      <c r="I17" s="340"/>
      <c r="J17" s="340"/>
      <c r="K17" s="340"/>
      <c r="L17" s="169"/>
      <c r="M17" s="169"/>
      <c r="N17" s="346"/>
      <c r="O17" s="170"/>
      <c r="P17" s="217"/>
      <c r="Q17" s="217"/>
      <c r="R17" s="217"/>
      <c r="S17" s="217"/>
      <c r="T17" s="217"/>
      <c r="U17" s="217"/>
      <c r="V17" s="217"/>
      <c r="W17" s="217"/>
      <c r="X17" s="217"/>
      <c r="Y17" s="217"/>
      <c r="Z17" s="217"/>
      <c r="AA17" s="217"/>
      <c r="AB17" s="166"/>
      <c r="AC17" s="166"/>
      <c r="AD17" s="166"/>
      <c r="AE17" s="166"/>
      <c r="AF17" s="166"/>
      <c r="AG17" s="166"/>
      <c r="AH17" s="166"/>
      <c r="AI17" s="166"/>
      <c r="AJ17" s="166"/>
      <c r="AK17" s="166"/>
      <c r="AL17" s="166"/>
      <c r="AM17" s="166"/>
      <c r="AN17" s="166"/>
      <c r="AO17" s="166"/>
      <c r="AP17" s="166"/>
      <c r="AQ17" s="166"/>
      <c r="AR17" s="166"/>
      <c r="AS17" s="166"/>
      <c r="AT17" s="166"/>
      <c r="AU17" s="166"/>
      <c r="AV17" s="166"/>
      <c r="AW17" s="166"/>
      <c r="AX17" s="166"/>
      <c r="AY17" s="166"/>
      <c r="AZ17" s="166"/>
      <c r="BA17" s="166"/>
      <c r="BB17" s="166"/>
      <c r="BC17" s="166"/>
      <c r="BD17" s="166"/>
      <c r="BE17" s="166"/>
      <c r="BF17" s="166"/>
    </row>
    <row r="18" spans="1:58" x14ac:dyDescent="0.25">
      <c r="A18" s="268" t="s">
        <v>127</v>
      </c>
      <c r="B18" s="167" t="s">
        <v>18</v>
      </c>
      <c r="C18" s="168"/>
      <c r="D18" s="169"/>
      <c r="E18" s="169"/>
      <c r="F18" s="252">
        <f>ROUND(D18*E18,2)</f>
        <v>0</v>
      </c>
      <c r="G18" s="253">
        <f t="shared" ref="G18:G21" si="0">ROUND(F18*1.2,2)</f>
        <v>0</v>
      </c>
      <c r="H18" s="253" t="str">
        <f>IF($B$10="","Vyplňte bunku B10",IF($B$10="áno",IF(AND(I18="Na predmetný výdavok sa neuplatňuje kontrafaktuálny scenár",J18="1. Rekonštrukcia a modernizácia stavebných objektov v oblasti priemyslu a služieb na to nadväzujúcich za účelom zníženia ich energetickej náročnosti"),F18*M18/L18,IF(AND(I18="Na predmetný výdavok sa uplatňuje kontrafaktuálny scenár",J18="1. Rekonštrukcia a modernizácia stavebných objektov v oblasti priemyslu a služieb na to nadväzujúcich za účelom zníženia ich energetickej náročnosti"),ROUND(F18*(F$46-'Kontrafaktuálne rozpočty'!E$22)/F$46*(M18/L18),2),IF(AND(I18="Na predmetný výdavok sa uplatňuje kontrafaktuálny scenár",J18="2. Rekonštrukcia a modernizácia existujúcich energetických zariadení za účelom zvýšenia energetickej účinnosti  a zníženia emisií skleníkových plynov"),ROUND(F18*(F$47-'Kontrafaktuálne rozpočty'!E$23)/'Rozpočet projektu'!F$47*(M18/L18),2),IF(AND(I18="Na predmetný výdavok sa uplatňuje kontrafaktuálny scenár",J18="3. Rekonštrukcia a modernizácia systémov výroby a rozvodu stlačeného vzduchu"),ROUND(F18*(F$48-'Kontrafaktuálne rozpočty'!E$24)/'Rozpočet projektu'!F$48*(M18/L18),2),IF(AND(I18="Na predmetný výdavok sa uplatňuje kontrafaktuálny scenár",J18="4. Zavádzanie systémov merania a riadenia, vrátane energetických a environmentálnych manažérskych systémov, najmä EMAS, v oblasti výroby a spotreby energie za účelom zníženia spotreby energie a emisií skleníkových plynov"),ROUND(F18*(F$49-'Kontrafaktuálne rozpočty'!E$25)/'Rozpočet projektu'!F$49*(M18/L18),2),IF(AND(I18="Na predmetný výdavok sa uplatňuje kontrafaktuálny scenár",J18="5. Výstavba, modernizácia a rekonštrukcia rozvodov energie, resp. rozvodov energetických médií"),ROUND(F18*(F$50-'Kontrafaktuálne rozpočty'!E$26)/'Rozpočet projektu'!F$50*(M18/L18),2),IF(AND(I18="Na predmetný výdavok sa uplatňuje kontrafaktuálny scenár",J18="6. Modernizácia a rekonštrukcia systémov vonkajšieho osvetlenia priemyselných areálov, ale len spolu s inými opatreniami na zníženie spotreby elektriny v podniku"),ROUND(F18*(F$51-'Kontrafaktuálne rozpočty'!E$27)/'Rozpočet projektu'!F$51*(M18/L18),2),IF(AND(I18="Na predmetný výdavok sa uplatňuje kontrafaktuálny scenár",J18="7. Iné opatrenia, ktoré prispievajú k znižovaniu spotreby primárnych energetických zdrojov"),ROUND(F18*(F$52-'Kontrafaktuálne rozpočty'!E$28)/'Rozpočet projektu'!F$52*(M18/L18),2),IF(AND(I18="Na predmetný výdavok sa neuplatňuje kontrafaktuálny scenár",J18="2. Rekonštrukcia a modernizácia existujúcich energetických zariadení za účelom zvýšenia energetickej účinnosti  a zníženia emisií skleníkových plynov"),ROUND(F18*(M18/L18),2),IF(AND(I18="Na predmetný výdavok sa neuplatňuje kontrafaktuálny scenár",J18="3. Rekonštrukcia a modernizácia systémov výroby a rozvodu stlačeného vzduchu"),ROUND(F18*(M18/L18),2),IF(AND(I18="Na predmetný výdavok sa neuplatňuje kontrafaktuálny scenár",J18="4. Zavádzanie systémov merania a riadenia, vrátane energetických a environmentálnych manažérskych systémov, najmä EMAS, v oblasti výroby a spotreby energie za účelom zníženia spotreby energie a emisií skleníkových plynov"),ROUND(F18*(M18/L18),2),IF(AND(I18="Na predmetný výdavok sa neuplatňuje kontrafaktuálny scenár",J18="5. Výstavba, modernizácia a rekonštrukcia rozvodov energie, resp. rozvodov energetických médií"),ROUND(F18*(M18/L18),2),IF(AND(I18="Na predmetný výdavok sa neuplatňuje kontrafaktuálny scenár",J18="6. Modernizácia a rekonštrukcia systémov vonkajšieho osvetlenia priemyselných areálov, ale len spolu s inými opatreniami na zníženie spotreby elektriny v podniku"),ROUND(F18*(M18/L18),2),IF(AND(I18="Na predmetný výdavok sa neuplatňuje kontrafaktuálny scenár",J18="7. Iné opatrenia, ktoré prispievajú k znižovaniu spotreby primárnych energetických zdrojov"),ROUND(F18*(M18/L18),2))))))))))))))),IF(AND(I18="Na predmetný výdavok sa neuplatňuje kontrafaktuálny scenár",J18="1. Rekonštrukcia a modernizácia stavebných objektov v oblasti priemyslu a služieb na to nadväzujúcich za účelom zníženia ich energetickej náročnosti"),G18*M18/L18,IF(AND(I18="Na predmetný výdavok sa uplatňuje kontrafaktuálny scenár",J18="1. Rekonštrukcia a modernizácia stavebných objektov v oblasti priemyslu a služieb na to nadväzujúcich za účelom zníženia ich energetickej náročnosti"),ROUND(G18*(G$46-'Kontrafaktuálne rozpočty'!F$22)/G$46*(M18/L18),2),IF(AND(I18="Na predmetný výdavok sa uplatňuje kontrafaktuálny scenár",J18="2. Rekonštrukcia a modernizácia existujúcich energetických zariadení za účelom zvýšenia energetickej účinnosti  a zníženia emisií skleníkových plynov"),ROUND(G18*(G$47-'Kontrafaktuálne rozpočty'!F$23)/'Rozpočet projektu'!G$47*(M18/L18),2),IF(AND(I18="Na predmetný výdavok sa uplatňuje kontrafaktuálny scenár",J18="3. Rekonštrukcia a modernizácia systémov výroby a rozvodu stlačeného vzduchu"),ROUND(G18*(G$48-'Kontrafaktuálne rozpočty'!F$24)/'Rozpočet projektu'!G$48*(M18/L18),2),IF(AND(I18="Na predmetný výdavok sa uplatňuje kontrafaktuálny scenár",J18="4. Zavádzanie systémov merania a riadenia, vrátane energetických a environmentálnych manažérskych systémov, najmä EMAS, v oblasti výroby a spotreby energie za účelom zníženia spotreby energie a emisií skleníkových plynov"),ROUND(G18*(G$49-'Kontrafaktuálne rozpočty'!F$25)/'Rozpočet projektu'!G$49*(M18/L18),2),IF(AND(I18="Na predmetný výdavok sa uplatňuje kontrafaktuálny scenár",J18="5. Výstavba, modernizácia a rekonštrukcia rozvodov energie, resp. rozvodov energetických médií"),ROUND(G18*(G$50-'Kontrafaktuálne rozpočty'!F$26)/'Rozpočet projektu'!G$50*(M18/L18),2),IF(AND(I18="Na predmetný výdavok sa uplatňuje kontrafaktuálny scenár",J18="6. Modernizácia a rekonštrukcia systémov vonkajšieho osvetlenia priemyselných areálov, ale len spolu s inými opatreniami na zníženie spotreby elektriny v podniku"),ROUND(G18*(G$51-'Kontrafaktuálne rozpočty'!F$27)/'Rozpočet projektu'!G$51*(M18/L18),2),IF(AND(I18="Na predmetný výdavok sa uplatňuje kontrafaktuálny scenár",J18="7. Iné opatrenia, ktoré prispievajú k znižovaniu spotreby primárnych energetických zdrojov"),ROUND(G18*(G$52-'Kontrafaktuálne rozpočty'!F$28)/'Rozpočet projektu'!G$52*(M18/L18),2),IF(AND(I18="Na predmetný výdavok sa neuplatňuje kontrafaktuálny scenár",J18="2. Rekonštrukcia a modernizácia existujúcich energetických zariadení za účelom zvýšenia energetickej účinnosti  a zníženia emisií skleníkových plynov"),ROUND(G18*(M18/L18),2),IF(AND(I18="Na predmetný výdavok sa neuplatňuje kontrafaktuálny scenár",J18="3. Rekonštrukcia a modernizácia systémov výroby a rozvodu stlačeného vzduchu"),ROUND(G18*(M18/L18),2),IF(AND(I18="Na predmetný výdavok sa neuplatňuje kontrafaktuálny scenár",J18="4. Zavádzanie systémov merania a riadenia, vrátane energetických a environmentálnych manažérskych systémov, najmä EMAS, v oblasti výroby a spotreby energie za účelom zníženia spotreby energie a emisií skleníkových plynov"),ROUND(G18*(M18/L18),2),IF(AND(I18="Na predmetný výdavok sa neuplatňuje kontrafaktuálny scenár",J18="5. Výstavba, modernizácia a rekonštrukcia rozvodov energie, resp. rozvodov energetických médií"),ROUND(G18*(M18/L18),2),IF(AND(I18="Na predmetný výdavok sa neuplatňuje kontrafaktuálny scenár",J18="6. Modernizácia a rekonštrukcia systémov vonkajšieho osvetlenia priemyselných areálov, ale len spolu s inými opatreniami na zníženie spotreby elektriny v podniku"),ROUND(G18*(M18/L18),2),IF(AND(I18="Na predmetný výdavok sa neuplatňuje kontrafaktuálny scenár",J18="7. Iné opatrenia, ktoré prispievajú k znižovaniu spotreby primárnych energetických zdrojov"),ROUND(G18*(M18/L18),2)))))))))))))))))</f>
        <v>Vyplňte bunku B10</v>
      </c>
      <c r="I18" s="340"/>
      <c r="J18" s="272"/>
      <c r="K18" s="340"/>
      <c r="L18" s="169"/>
      <c r="M18" s="169"/>
      <c r="N18" s="346"/>
      <c r="O18" s="171"/>
      <c r="P18" s="217"/>
      <c r="Q18" s="217"/>
      <c r="R18" s="217"/>
      <c r="S18" s="217"/>
      <c r="T18" s="217"/>
      <c r="U18" s="217"/>
      <c r="V18" s="217"/>
      <c r="W18" s="217"/>
      <c r="X18" s="217"/>
      <c r="Y18" s="217"/>
      <c r="Z18" s="217"/>
      <c r="AA18" s="217"/>
      <c r="AB18" s="166"/>
      <c r="AC18" s="166"/>
      <c r="AD18" s="166"/>
      <c r="AE18" s="166"/>
      <c r="AF18" s="166"/>
      <c r="AG18" s="166"/>
      <c r="AH18" s="166"/>
      <c r="AI18" s="166"/>
      <c r="AJ18" s="166"/>
      <c r="AK18" s="166"/>
      <c r="AL18" s="166"/>
      <c r="AM18" s="166"/>
      <c r="AN18" s="166"/>
      <c r="AO18" s="158"/>
      <c r="AP18" s="158"/>
      <c r="AQ18" s="158"/>
      <c r="AR18" s="158"/>
      <c r="AS18" s="158"/>
      <c r="AT18" s="158"/>
      <c r="AU18" s="158"/>
      <c r="AV18" s="158"/>
      <c r="AW18" s="158"/>
      <c r="AX18" s="158"/>
      <c r="AY18" s="158"/>
      <c r="AZ18" s="158"/>
      <c r="BA18" s="158"/>
      <c r="BB18" s="158"/>
      <c r="BC18" s="158"/>
      <c r="BD18" s="158"/>
      <c r="BE18" s="158"/>
      <c r="BF18" s="158"/>
    </row>
    <row r="19" spans="1:58" x14ac:dyDescent="0.25">
      <c r="A19" s="267" t="s">
        <v>128</v>
      </c>
      <c r="B19" s="163" t="s">
        <v>18</v>
      </c>
      <c r="C19" s="164"/>
      <c r="D19" s="165"/>
      <c r="E19" s="165"/>
      <c r="F19" s="252">
        <f t="shared" ref="F19:F21" si="1">ROUND(D19*E19,2)</f>
        <v>0</v>
      </c>
      <c r="G19" s="252">
        <f t="shared" si="0"/>
        <v>0</v>
      </c>
      <c r="H19" s="253" t="str">
        <f>IF($B$10="","Vyplňte bunku B10",IF($B$10="áno",IF(AND(I19="Na predmetný výdavok sa neuplatňuje kontrafaktuálny scenár",J19="1. Rekonštrukcia a modernizácia stavebných objektov v oblasti priemyslu a služieb na to nadväzujúcich za účelom zníženia ich energetickej náročnosti"),F19*M19/L19,IF(AND(I19="Na predmetný výdavok sa uplatňuje kontrafaktuálny scenár",J19="1. Rekonštrukcia a modernizácia stavebných objektov v oblasti priemyslu a služieb na to nadväzujúcich za účelom zníženia ich energetickej náročnosti"),ROUND(F19*(F$46-'Kontrafaktuálne rozpočty'!E$22)/F$46*(M19/L19),2),IF(AND(I19="Na predmetný výdavok sa uplatňuje kontrafaktuálny scenár",J19="2. Rekonštrukcia a modernizácia existujúcich energetických zariadení za účelom zvýšenia energetickej účinnosti  a zníženia emisií skleníkových plynov"),ROUND(F19*(F$47-'Kontrafaktuálne rozpočty'!E$23)/'Rozpočet projektu'!F$47*(M19/L19),2),IF(AND(I19="Na predmetný výdavok sa uplatňuje kontrafaktuálny scenár",J19="3. Rekonštrukcia a modernizácia systémov výroby a rozvodu stlačeného vzduchu"),ROUND(F19*(F$48-'Kontrafaktuálne rozpočty'!E$24)/'Rozpočet projektu'!F$48*(M19/L19),2),IF(AND(I19="Na predmetný výdavok sa uplatňuje kontrafaktuálny scenár",J19="4. Zavádzanie systémov merania a riadenia, vrátane energetických a environmentálnych manažérskych systémov, najmä EMAS, v oblasti výroby a spotreby energie za účelom zníženia spotreby energie a emisií skleníkových plynov"),ROUND(F19*(F$49-'Kontrafaktuálne rozpočty'!E$25)/'Rozpočet projektu'!F$49*(M19/L19),2),IF(AND(I19="Na predmetný výdavok sa uplatňuje kontrafaktuálny scenár",J19="5. Výstavba, modernizácia a rekonštrukcia rozvodov energie, resp. rozvodov energetických médií"),ROUND(F19*(F$50-'Kontrafaktuálne rozpočty'!E$26)/'Rozpočet projektu'!F$50*(M19/L19),2),IF(AND(I19="Na predmetný výdavok sa uplatňuje kontrafaktuálny scenár",J19="6. Modernizácia a rekonštrukcia systémov vonkajšieho osvetlenia priemyselných areálov, ale len spolu s inými opatreniami na zníženie spotreby elektriny v podniku"),ROUND(F19*(F$51-'Kontrafaktuálne rozpočty'!E$27)/'Rozpočet projektu'!F$51*(M19/L19),2),IF(AND(I19="Na predmetný výdavok sa uplatňuje kontrafaktuálny scenár",J19="7. Iné opatrenia, ktoré prispievajú k znižovaniu spotreby primárnych energetických zdrojov"),ROUND(F19*(F$52-'Kontrafaktuálne rozpočty'!E$28)/'Rozpočet projektu'!F$52*(M19/L19),2),IF(AND(I19="Na predmetný výdavok sa neuplatňuje kontrafaktuálny scenár",J19="2. Rekonštrukcia a modernizácia existujúcich energetických zariadení za účelom zvýšenia energetickej účinnosti  a zníženia emisií skleníkových plynov"),ROUND(F19*(M19/L19),2),IF(AND(I19="Na predmetný výdavok sa neuplatňuje kontrafaktuálny scenár",J19="3. Rekonštrukcia a modernizácia systémov výroby a rozvodu stlačeného vzduchu"),ROUND(F19*(M19/L19),2),IF(AND(I19="Na predmetný výdavok sa neuplatňuje kontrafaktuálny scenár",J19="4. Zavádzanie systémov merania a riadenia, vrátane energetických a environmentálnych manažérskych systémov, najmä EMAS, v oblasti výroby a spotreby energie za účelom zníženia spotreby energie a emisií skleníkových plynov"),ROUND(F19*(M19/L19),2),IF(AND(I19="Na predmetný výdavok sa neuplatňuje kontrafaktuálny scenár",J19="5. Výstavba, modernizácia a rekonštrukcia rozvodov energie, resp. rozvodov energetických médií"),ROUND(F19*(M19/L19),2),IF(AND(I19="Na predmetný výdavok sa neuplatňuje kontrafaktuálny scenár",J19="6. Modernizácia a rekonštrukcia systémov vonkajšieho osvetlenia priemyselných areálov, ale len spolu s inými opatreniami na zníženie spotreby elektriny v podniku"),ROUND(F19*(M19/L19),2),IF(AND(I19="Na predmetný výdavok sa neuplatňuje kontrafaktuálny scenár",J19="7. Iné opatrenia, ktoré prispievajú k znižovaniu spotreby primárnych energetických zdrojov"),ROUND(F19*(M19/L19),2))))))))))))))),IF(AND(I19="Na predmetný výdavok sa neuplatňuje kontrafaktuálny scenár",J19="1. Rekonštrukcia a modernizácia stavebných objektov v oblasti priemyslu a služieb na to nadväzujúcich za účelom zníženia ich energetickej náročnosti"),G19*M19/L19,IF(AND(I19="Na predmetný výdavok sa uplatňuje kontrafaktuálny scenár",J19="1. Rekonštrukcia a modernizácia stavebných objektov v oblasti priemyslu a služieb na to nadväzujúcich za účelom zníženia ich energetickej náročnosti"),ROUND(G19*(G$46-'Kontrafaktuálne rozpočty'!F$22)/G$46*(M19/L19),2),IF(AND(I19="Na predmetný výdavok sa uplatňuje kontrafaktuálny scenár",J19="2. Rekonštrukcia a modernizácia existujúcich energetických zariadení za účelom zvýšenia energetickej účinnosti  a zníženia emisií skleníkových plynov"),ROUND(G19*(G$47-'Kontrafaktuálne rozpočty'!F$23)/'Rozpočet projektu'!G$47*(M19/L19),2),IF(AND(I19="Na predmetný výdavok sa uplatňuje kontrafaktuálny scenár",J19="3. Rekonštrukcia a modernizácia systémov výroby a rozvodu stlačeného vzduchu"),ROUND(G19*(G$48-'Kontrafaktuálne rozpočty'!F$24)/'Rozpočet projektu'!G$48*(M19/L19),2),IF(AND(I19="Na predmetný výdavok sa uplatňuje kontrafaktuálny scenár",J19="4. Zavádzanie systémov merania a riadenia, vrátane energetických a environmentálnych manažérskych systémov, najmä EMAS, v oblasti výroby a spotreby energie za účelom zníženia spotreby energie a emisií skleníkových plynov"),ROUND(G19*(G$49-'Kontrafaktuálne rozpočty'!F$25)/'Rozpočet projektu'!G$49*(M19/L19),2),IF(AND(I19="Na predmetný výdavok sa uplatňuje kontrafaktuálny scenár",J19="5. Výstavba, modernizácia a rekonštrukcia rozvodov energie, resp. rozvodov energetických médií"),ROUND(G19*(G$50-'Kontrafaktuálne rozpočty'!F$26)/'Rozpočet projektu'!G$50*(M19/L19),2),IF(AND(I19="Na predmetný výdavok sa uplatňuje kontrafaktuálny scenár",J19="6. Modernizácia a rekonštrukcia systémov vonkajšieho osvetlenia priemyselných areálov, ale len spolu s inými opatreniami na zníženie spotreby elektriny v podniku"),ROUND(G19*(G$51-'Kontrafaktuálne rozpočty'!F$27)/'Rozpočet projektu'!G$51*(M19/L19),2),IF(AND(I19="Na predmetný výdavok sa uplatňuje kontrafaktuálny scenár",J19="7. Iné opatrenia, ktoré prispievajú k znižovaniu spotreby primárnych energetických zdrojov"),ROUND(G19*(G$52-'Kontrafaktuálne rozpočty'!F$28)/'Rozpočet projektu'!G$52*(M19/L19),2),IF(AND(I19="Na predmetný výdavok sa neuplatňuje kontrafaktuálny scenár",J19="2. Rekonštrukcia a modernizácia existujúcich energetických zariadení za účelom zvýšenia energetickej účinnosti  a zníženia emisií skleníkových plynov"),ROUND(G19*(M19/L19),2),IF(AND(I19="Na predmetný výdavok sa neuplatňuje kontrafaktuálny scenár",J19="3. Rekonštrukcia a modernizácia systémov výroby a rozvodu stlačeného vzduchu"),ROUND(G19*(M19/L19),2),IF(AND(I19="Na predmetný výdavok sa neuplatňuje kontrafaktuálny scenár",J19="4. Zavádzanie systémov merania a riadenia, vrátane energetických a environmentálnych manažérskych systémov, najmä EMAS, v oblasti výroby a spotreby energie za účelom zníženia spotreby energie a emisií skleníkových plynov"),ROUND(G19*(M19/L19),2),IF(AND(I19="Na predmetný výdavok sa neuplatňuje kontrafaktuálny scenár",J19="5. Výstavba, modernizácia a rekonštrukcia rozvodov energie, resp. rozvodov energetických médií"),ROUND(G19*(M19/L19),2),IF(AND(I19="Na predmetný výdavok sa neuplatňuje kontrafaktuálny scenár",J19="6. Modernizácia a rekonštrukcia systémov vonkajšieho osvetlenia priemyselných areálov, ale len spolu s inými opatreniami na zníženie spotreby elektriny v podniku"),ROUND(G19*(M19/L19),2),IF(AND(I19="Na predmetný výdavok sa neuplatňuje kontrafaktuálny scenár",J19="7. Iné opatrenia, ktoré prispievajú k znižovaniu spotreby primárnych energetických zdrojov"),ROUND(G19*(M19/L19),2)))))))))))))))))</f>
        <v>Vyplňte bunku B10</v>
      </c>
      <c r="I19" s="340"/>
      <c r="J19" s="272"/>
      <c r="K19" s="340"/>
      <c r="L19" s="169"/>
      <c r="M19" s="169"/>
      <c r="N19" s="346"/>
      <c r="O19" s="171"/>
      <c r="P19" s="217"/>
      <c r="Q19" s="217"/>
      <c r="R19" s="217"/>
      <c r="S19" s="217"/>
      <c r="T19" s="217"/>
      <c r="U19" s="217"/>
      <c r="V19" s="217"/>
      <c r="W19" s="217"/>
      <c r="X19" s="217"/>
      <c r="Y19" s="217"/>
      <c r="Z19" s="217"/>
      <c r="AA19" s="217"/>
      <c r="AB19" s="166"/>
      <c r="AC19" s="166"/>
      <c r="AD19" s="166"/>
      <c r="AE19" s="166"/>
      <c r="AF19" s="166"/>
      <c r="AG19" s="166"/>
      <c r="AH19" s="166"/>
      <c r="AI19" s="166"/>
      <c r="AJ19" s="166"/>
      <c r="AK19" s="166"/>
      <c r="AL19" s="166"/>
      <c r="AM19" s="166"/>
      <c r="AN19" s="166"/>
      <c r="AO19" s="158"/>
      <c r="AP19" s="158"/>
      <c r="AQ19" s="158"/>
      <c r="AR19" s="158"/>
      <c r="AS19" s="158"/>
      <c r="AT19" s="158"/>
      <c r="AU19" s="158"/>
      <c r="AV19" s="158"/>
      <c r="AW19" s="158"/>
      <c r="AX19" s="158"/>
      <c r="AY19" s="158"/>
      <c r="AZ19" s="158"/>
      <c r="BA19" s="158"/>
      <c r="BB19" s="158"/>
      <c r="BC19" s="158"/>
      <c r="BD19" s="158"/>
      <c r="BE19" s="158"/>
      <c r="BF19" s="158"/>
    </row>
    <row r="20" spans="1:58" x14ac:dyDescent="0.25">
      <c r="A20" s="267" t="s">
        <v>97</v>
      </c>
      <c r="B20" s="163" t="s">
        <v>18</v>
      </c>
      <c r="C20" s="168"/>
      <c r="D20" s="169"/>
      <c r="E20" s="169"/>
      <c r="F20" s="253">
        <f t="shared" si="1"/>
        <v>0</v>
      </c>
      <c r="G20" s="252">
        <f t="shared" si="0"/>
        <v>0</v>
      </c>
      <c r="H20" s="253" t="str">
        <f>IF($B$10="","Vyplňte bunku B10",IF($B$10="áno",IF(AND(I20="Na predmetný výdavok sa neuplatňuje kontrafaktuálny scenár",J20="1. Rekonštrukcia a modernizácia stavebných objektov v oblasti priemyslu a služieb na to nadväzujúcich za účelom zníženia ich energetickej náročnosti"),F20*M20/L20,IF(AND(I20="Na predmetný výdavok sa uplatňuje kontrafaktuálny scenár",J20="1. Rekonštrukcia a modernizácia stavebných objektov v oblasti priemyslu a služieb na to nadväzujúcich za účelom zníženia ich energetickej náročnosti"),ROUND(F20*(F$46-'Kontrafaktuálne rozpočty'!E$22)/F$46*(M20/L20),2),IF(AND(I20="Na predmetný výdavok sa uplatňuje kontrafaktuálny scenár",J20="2. Rekonštrukcia a modernizácia existujúcich energetických zariadení za účelom zvýšenia energetickej účinnosti  a zníženia emisií skleníkových plynov"),ROUND(F20*(F$47-'Kontrafaktuálne rozpočty'!E$23)/'Rozpočet projektu'!F$47*(M20/L20),2),IF(AND(I20="Na predmetný výdavok sa uplatňuje kontrafaktuálny scenár",J20="3. Rekonštrukcia a modernizácia systémov výroby a rozvodu stlačeného vzduchu"),ROUND(F20*(F$48-'Kontrafaktuálne rozpočty'!E$24)/'Rozpočet projektu'!F$48*(M20/L20),2),IF(AND(I20="Na predmetný výdavok sa uplatňuje kontrafaktuálny scenár",J20="4. Zavádzanie systémov merania a riadenia, vrátane energetických a environmentálnych manažérskych systémov, najmä EMAS, v oblasti výroby a spotreby energie za účelom zníženia spotreby energie a emisií skleníkových plynov"),ROUND(F20*(F$49-'Kontrafaktuálne rozpočty'!E$25)/'Rozpočet projektu'!F$49*(M20/L20),2),IF(AND(I20="Na predmetný výdavok sa uplatňuje kontrafaktuálny scenár",J20="5. Výstavba, modernizácia a rekonštrukcia rozvodov energie, resp. rozvodov energetických médií"),ROUND(F20*(F$50-'Kontrafaktuálne rozpočty'!E$26)/'Rozpočet projektu'!F$50*(M20/L20),2),IF(AND(I20="Na predmetný výdavok sa uplatňuje kontrafaktuálny scenár",J20="6. Modernizácia a rekonštrukcia systémov vonkajšieho osvetlenia priemyselných areálov, ale len spolu s inými opatreniami na zníženie spotreby elektriny v podniku"),ROUND(F20*(F$51-'Kontrafaktuálne rozpočty'!E$27)/'Rozpočet projektu'!F$51*(M20/L20),2),IF(AND(I20="Na predmetný výdavok sa uplatňuje kontrafaktuálny scenár",J20="7. Iné opatrenia, ktoré prispievajú k znižovaniu spotreby primárnych energetických zdrojov"),ROUND(F20*(F$52-'Kontrafaktuálne rozpočty'!E$28)/'Rozpočet projektu'!F$52*(M20/L20),2),IF(AND(I20="Na predmetný výdavok sa neuplatňuje kontrafaktuálny scenár",J20="2. Rekonštrukcia a modernizácia existujúcich energetických zariadení za účelom zvýšenia energetickej účinnosti  a zníženia emisií skleníkových plynov"),ROUND(F20*(M20/L20),2),IF(AND(I20="Na predmetný výdavok sa neuplatňuje kontrafaktuálny scenár",J20="3. Rekonštrukcia a modernizácia systémov výroby a rozvodu stlačeného vzduchu"),ROUND(F20*(M20/L20),2),IF(AND(I20="Na predmetný výdavok sa neuplatňuje kontrafaktuálny scenár",J20="4. Zavádzanie systémov merania a riadenia, vrátane energetických a environmentálnych manažérskych systémov, najmä EMAS, v oblasti výroby a spotreby energie za účelom zníženia spotreby energie a emisií skleníkových plynov"),ROUND(F20*(M20/L20),2),IF(AND(I20="Na predmetný výdavok sa neuplatňuje kontrafaktuálny scenár",J20="5. Výstavba, modernizácia a rekonštrukcia rozvodov energie, resp. rozvodov energetických médií"),ROUND(F20*(M20/L20),2),IF(AND(I20="Na predmetný výdavok sa neuplatňuje kontrafaktuálny scenár",J20="6. Modernizácia a rekonštrukcia systémov vonkajšieho osvetlenia priemyselných areálov, ale len spolu s inými opatreniami na zníženie spotreby elektriny v podniku"),ROUND(F20*(M20/L20),2),IF(AND(I20="Na predmetný výdavok sa neuplatňuje kontrafaktuálny scenár",J20="7. Iné opatrenia, ktoré prispievajú k znižovaniu spotreby primárnych energetických zdrojov"),ROUND(F20*(M20/L20),2))))))))))))))),IF(AND(I20="Na predmetný výdavok sa neuplatňuje kontrafaktuálny scenár",J20="1. Rekonštrukcia a modernizácia stavebných objektov v oblasti priemyslu a služieb na to nadväzujúcich za účelom zníženia ich energetickej náročnosti"),G20*M20/L20,IF(AND(I20="Na predmetný výdavok sa uplatňuje kontrafaktuálny scenár",J20="1. Rekonštrukcia a modernizácia stavebných objektov v oblasti priemyslu a služieb na to nadväzujúcich za účelom zníženia ich energetickej náročnosti"),ROUND(G20*(G$46-'Kontrafaktuálne rozpočty'!F$22)/G$46*(M20/L20),2),IF(AND(I20="Na predmetný výdavok sa uplatňuje kontrafaktuálny scenár",J20="2. Rekonštrukcia a modernizácia existujúcich energetických zariadení za účelom zvýšenia energetickej účinnosti  a zníženia emisií skleníkových plynov"),ROUND(G20*(G$47-'Kontrafaktuálne rozpočty'!F$23)/'Rozpočet projektu'!G$47*(M20/L20),2),IF(AND(I20="Na predmetný výdavok sa uplatňuje kontrafaktuálny scenár",J20="3. Rekonštrukcia a modernizácia systémov výroby a rozvodu stlačeného vzduchu"),ROUND(G20*(G$48-'Kontrafaktuálne rozpočty'!F$24)/'Rozpočet projektu'!G$48*(M20/L20),2),IF(AND(I20="Na predmetný výdavok sa uplatňuje kontrafaktuálny scenár",J20="4. Zavádzanie systémov merania a riadenia, vrátane energetických a environmentálnych manažérskych systémov, najmä EMAS, v oblasti výroby a spotreby energie za účelom zníženia spotreby energie a emisií skleníkových plynov"),ROUND(G20*(G$49-'Kontrafaktuálne rozpočty'!F$25)/'Rozpočet projektu'!G$49*(M20/L20),2),IF(AND(I20="Na predmetný výdavok sa uplatňuje kontrafaktuálny scenár",J20="5. Výstavba, modernizácia a rekonštrukcia rozvodov energie, resp. rozvodov energetických médií"),ROUND(G20*(G$50-'Kontrafaktuálne rozpočty'!F$26)/'Rozpočet projektu'!G$50*(M20/L20),2),IF(AND(I20="Na predmetný výdavok sa uplatňuje kontrafaktuálny scenár",J20="6. Modernizácia a rekonštrukcia systémov vonkajšieho osvetlenia priemyselných areálov, ale len spolu s inými opatreniami na zníženie spotreby elektriny v podniku"),ROUND(G20*(G$51-'Kontrafaktuálne rozpočty'!F$27)/'Rozpočet projektu'!G$51*(M20/L20),2),IF(AND(I20="Na predmetný výdavok sa uplatňuje kontrafaktuálny scenár",J20="7. Iné opatrenia, ktoré prispievajú k znižovaniu spotreby primárnych energetických zdrojov"),ROUND(G20*(G$52-'Kontrafaktuálne rozpočty'!F$28)/'Rozpočet projektu'!G$52*(M20/L20),2),IF(AND(I20="Na predmetný výdavok sa neuplatňuje kontrafaktuálny scenár",J20="2. Rekonštrukcia a modernizácia existujúcich energetických zariadení za účelom zvýšenia energetickej účinnosti  a zníženia emisií skleníkových plynov"),ROUND(G20*(M20/L20),2),IF(AND(I20="Na predmetný výdavok sa neuplatňuje kontrafaktuálny scenár",J20="3. Rekonštrukcia a modernizácia systémov výroby a rozvodu stlačeného vzduchu"),ROUND(G20*(M20/L20),2),IF(AND(I20="Na predmetný výdavok sa neuplatňuje kontrafaktuálny scenár",J20="4. Zavádzanie systémov merania a riadenia, vrátane energetických a environmentálnych manažérskych systémov, najmä EMAS, v oblasti výroby a spotreby energie za účelom zníženia spotreby energie a emisií skleníkových plynov"),ROUND(G20*(M20/L20),2),IF(AND(I20="Na predmetný výdavok sa neuplatňuje kontrafaktuálny scenár",J20="5. Výstavba, modernizácia a rekonštrukcia rozvodov energie, resp. rozvodov energetických médií"),ROUND(G20*(M20/L20),2),IF(AND(I20="Na predmetný výdavok sa neuplatňuje kontrafaktuálny scenár",J20="6. Modernizácia a rekonštrukcia systémov vonkajšieho osvetlenia priemyselných areálov, ale len spolu s inými opatreniami na zníženie spotreby elektriny v podniku"),ROUND(G20*(M20/L20),2),IF(AND(I20="Na predmetný výdavok sa neuplatňuje kontrafaktuálny scenár",J20="7. Iné opatrenia, ktoré prispievajú k znižovaniu spotreby primárnych energetických zdrojov"),ROUND(G20*(M20/L20),2)))))))))))))))))</f>
        <v>Vyplňte bunku B10</v>
      </c>
      <c r="I20" s="340"/>
      <c r="J20" s="272"/>
      <c r="K20" s="340"/>
      <c r="L20" s="169"/>
      <c r="M20" s="169"/>
      <c r="N20" s="346"/>
      <c r="O20" s="171"/>
      <c r="AB20" s="158"/>
      <c r="AC20" s="158"/>
      <c r="AD20" s="158"/>
      <c r="AE20" s="158"/>
      <c r="AF20" s="158"/>
      <c r="AG20" s="158"/>
      <c r="AH20" s="158"/>
      <c r="AI20" s="158"/>
      <c r="AJ20" s="158"/>
      <c r="AK20" s="158"/>
      <c r="AL20" s="158"/>
      <c r="AM20" s="158"/>
      <c r="AN20" s="158"/>
      <c r="AO20" s="158"/>
      <c r="AP20" s="158"/>
      <c r="AQ20" s="158"/>
      <c r="AR20" s="158"/>
      <c r="AS20" s="158"/>
      <c r="AT20" s="158"/>
      <c r="AU20" s="158"/>
      <c r="AV20" s="158"/>
      <c r="AW20" s="158"/>
      <c r="AX20" s="158"/>
      <c r="AY20" s="158"/>
      <c r="AZ20" s="158"/>
      <c r="BA20" s="158"/>
      <c r="BB20" s="158"/>
      <c r="BC20" s="158"/>
      <c r="BD20" s="158"/>
      <c r="BE20" s="158"/>
      <c r="BF20" s="158"/>
    </row>
    <row r="21" spans="1:58" ht="15.75" thickBot="1" x14ac:dyDescent="0.3">
      <c r="A21" s="336" t="s">
        <v>97</v>
      </c>
      <c r="B21" s="337" t="s">
        <v>18</v>
      </c>
      <c r="C21" s="338"/>
      <c r="D21" s="339"/>
      <c r="E21" s="339"/>
      <c r="F21" s="332">
        <f t="shared" si="1"/>
        <v>0</v>
      </c>
      <c r="G21" s="333">
        <f t="shared" si="0"/>
        <v>0</v>
      </c>
      <c r="H21" s="253" t="str">
        <f>IF($B$10="","Vyplňte bunku B10",IF($B$10="áno",IF(AND(I21="Na predmetný výdavok sa neuplatňuje kontrafaktuálny scenár",J21="1. Rekonštrukcia a modernizácia stavebných objektov v oblasti priemyslu a služieb na to nadväzujúcich za účelom zníženia ich energetickej náročnosti"),F21*M21/L21,IF(AND(I21="Na predmetný výdavok sa uplatňuje kontrafaktuálny scenár",J21="1. Rekonštrukcia a modernizácia stavebných objektov v oblasti priemyslu a služieb na to nadväzujúcich za účelom zníženia ich energetickej náročnosti"),ROUND(F21*(F$46-'Kontrafaktuálne rozpočty'!E$22)/F$46*(M21/L21),2),IF(AND(I21="Na predmetný výdavok sa uplatňuje kontrafaktuálny scenár",J21="2. Rekonštrukcia a modernizácia existujúcich energetických zariadení za účelom zvýšenia energetickej účinnosti  a zníženia emisií skleníkových plynov"),ROUND(F21*(F$47-'Kontrafaktuálne rozpočty'!E$23)/'Rozpočet projektu'!F$47*(M21/L21),2),IF(AND(I21="Na predmetný výdavok sa uplatňuje kontrafaktuálny scenár",J21="3. Rekonštrukcia a modernizácia systémov výroby a rozvodu stlačeného vzduchu"),ROUND(F21*(F$48-'Kontrafaktuálne rozpočty'!E$24)/'Rozpočet projektu'!F$48*(M21/L21),2),IF(AND(I21="Na predmetný výdavok sa uplatňuje kontrafaktuálny scenár",J21="4. Zavádzanie systémov merania a riadenia, vrátane energetických a environmentálnych manažérskych systémov, najmä EMAS, v oblasti výroby a spotreby energie za účelom zníženia spotreby energie a emisií skleníkových plynov"),ROUND(F21*(F$49-'Kontrafaktuálne rozpočty'!E$25)/'Rozpočet projektu'!F$49*(M21/L21),2),IF(AND(I21="Na predmetný výdavok sa uplatňuje kontrafaktuálny scenár",J21="5. Výstavba, modernizácia a rekonštrukcia rozvodov energie, resp. rozvodov energetických médií"),ROUND(F21*(F$50-'Kontrafaktuálne rozpočty'!E$26)/'Rozpočet projektu'!F$50*(M21/L21),2),IF(AND(I21="Na predmetný výdavok sa uplatňuje kontrafaktuálny scenár",J21="6. Modernizácia a rekonštrukcia systémov vonkajšieho osvetlenia priemyselných areálov, ale len spolu s inými opatreniami na zníženie spotreby elektriny v podniku"),ROUND(F21*(F$51-'Kontrafaktuálne rozpočty'!E$27)/'Rozpočet projektu'!F$51*(M21/L21),2),IF(AND(I21="Na predmetný výdavok sa uplatňuje kontrafaktuálny scenár",J21="7. Iné opatrenia, ktoré prispievajú k znižovaniu spotreby primárnych energetických zdrojov"),ROUND(F21*(F$52-'Kontrafaktuálne rozpočty'!E$28)/'Rozpočet projektu'!F$52*(M21/L21),2),IF(AND(I21="Na predmetný výdavok sa neuplatňuje kontrafaktuálny scenár",J21="2. Rekonštrukcia a modernizácia existujúcich energetických zariadení za účelom zvýšenia energetickej účinnosti  a zníženia emisií skleníkových plynov"),ROUND(F21*(M21/L21),2),IF(AND(I21="Na predmetný výdavok sa neuplatňuje kontrafaktuálny scenár",J21="3. Rekonštrukcia a modernizácia systémov výroby a rozvodu stlačeného vzduchu"),ROUND(F21*(M21/L21),2),IF(AND(I21="Na predmetný výdavok sa neuplatňuje kontrafaktuálny scenár",J21="4. Zavádzanie systémov merania a riadenia, vrátane energetických a environmentálnych manažérskych systémov, najmä EMAS, v oblasti výroby a spotreby energie za účelom zníženia spotreby energie a emisií skleníkových plynov"),ROUND(F21*(M21/L21),2),IF(AND(I21="Na predmetný výdavok sa neuplatňuje kontrafaktuálny scenár",J21="5. Výstavba, modernizácia a rekonštrukcia rozvodov energie, resp. rozvodov energetických médií"),ROUND(F21*(M21/L21),2),IF(AND(I21="Na predmetný výdavok sa neuplatňuje kontrafaktuálny scenár",J21="6. Modernizácia a rekonštrukcia systémov vonkajšieho osvetlenia priemyselných areálov, ale len spolu s inými opatreniami na zníženie spotreby elektriny v podniku"),ROUND(F21*(M21/L21),2),IF(AND(I21="Na predmetný výdavok sa neuplatňuje kontrafaktuálny scenár",J21="7. Iné opatrenia, ktoré prispievajú k znižovaniu spotreby primárnych energetických zdrojov"),ROUND(F21*(M21/L21),2))))))))))))))),IF(AND(I21="Na predmetný výdavok sa neuplatňuje kontrafaktuálny scenár",J21="1. Rekonštrukcia a modernizácia stavebných objektov v oblasti priemyslu a služieb na to nadväzujúcich za účelom zníženia ich energetickej náročnosti"),G21*M21/L21,IF(AND(I21="Na predmetný výdavok sa uplatňuje kontrafaktuálny scenár",J21="1. Rekonštrukcia a modernizácia stavebných objektov v oblasti priemyslu a služieb na to nadväzujúcich za účelom zníženia ich energetickej náročnosti"),ROUND(G21*(G$46-'Kontrafaktuálne rozpočty'!F$22)/G$46*(M21/L21),2),IF(AND(I21="Na predmetný výdavok sa uplatňuje kontrafaktuálny scenár",J21="2. Rekonštrukcia a modernizácia existujúcich energetických zariadení za účelom zvýšenia energetickej účinnosti  a zníženia emisií skleníkových plynov"),ROUND(G21*(G$47-'Kontrafaktuálne rozpočty'!F$23)/'Rozpočet projektu'!G$47*(M21/L21),2),IF(AND(I21="Na predmetný výdavok sa uplatňuje kontrafaktuálny scenár",J21="3. Rekonštrukcia a modernizácia systémov výroby a rozvodu stlačeného vzduchu"),ROUND(G21*(G$48-'Kontrafaktuálne rozpočty'!F$24)/'Rozpočet projektu'!G$48*(M21/L21),2),IF(AND(I21="Na predmetný výdavok sa uplatňuje kontrafaktuálny scenár",J21="4. Zavádzanie systémov merania a riadenia, vrátane energetických a environmentálnych manažérskych systémov, najmä EMAS, v oblasti výroby a spotreby energie za účelom zníženia spotreby energie a emisií skleníkových plynov"),ROUND(G21*(G$49-'Kontrafaktuálne rozpočty'!F$25)/'Rozpočet projektu'!G$49*(M21/L21),2),IF(AND(I21="Na predmetný výdavok sa uplatňuje kontrafaktuálny scenár",J21="5. Výstavba, modernizácia a rekonštrukcia rozvodov energie, resp. rozvodov energetických médií"),ROUND(G21*(G$50-'Kontrafaktuálne rozpočty'!F$26)/'Rozpočet projektu'!G$50*(M21/L21),2),IF(AND(I21="Na predmetný výdavok sa uplatňuje kontrafaktuálny scenár",J21="6. Modernizácia a rekonštrukcia systémov vonkajšieho osvetlenia priemyselných areálov, ale len spolu s inými opatreniami na zníženie spotreby elektriny v podniku"),ROUND(G21*(G$51-'Kontrafaktuálne rozpočty'!F$27)/'Rozpočet projektu'!G$51*(M21/L21),2),IF(AND(I21="Na predmetný výdavok sa uplatňuje kontrafaktuálny scenár",J21="7. Iné opatrenia, ktoré prispievajú k znižovaniu spotreby primárnych energetických zdrojov"),ROUND(G21*(G$52-'Kontrafaktuálne rozpočty'!F$28)/'Rozpočet projektu'!G$52*(M21/L21),2),IF(AND(I21="Na predmetný výdavok sa neuplatňuje kontrafaktuálny scenár",J21="2. Rekonštrukcia a modernizácia existujúcich energetických zariadení za účelom zvýšenia energetickej účinnosti  a zníženia emisií skleníkových plynov"),ROUND(G21*(M21/L21),2),IF(AND(I21="Na predmetný výdavok sa neuplatňuje kontrafaktuálny scenár",J21="3. Rekonštrukcia a modernizácia systémov výroby a rozvodu stlačeného vzduchu"),ROUND(G21*(M21/L21),2),IF(AND(I21="Na predmetný výdavok sa neuplatňuje kontrafaktuálny scenár",J21="4. Zavádzanie systémov merania a riadenia, vrátane energetických a environmentálnych manažérskych systémov, najmä EMAS, v oblasti výroby a spotreby energie za účelom zníženia spotreby energie a emisií skleníkových plynov"),ROUND(G21*(M21/L21),2),IF(AND(I21="Na predmetný výdavok sa neuplatňuje kontrafaktuálny scenár",J21="5. Výstavba, modernizácia a rekonštrukcia rozvodov energie, resp. rozvodov energetických médií"),ROUND(G21*(M21/L21),2),IF(AND(I21="Na predmetný výdavok sa neuplatňuje kontrafaktuálny scenár",J21="6. Modernizácia a rekonštrukcia systémov vonkajšieho osvetlenia priemyselných areálov, ale len spolu s inými opatreniami na zníženie spotreby elektriny v podniku"),ROUND(G21*(M21/L21),2),IF(AND(I21="Na predmetný výdavok sa neuplatňuje kontrafaktuálny scenár",J21="7. Iné opatrenia, ktoré prispievajú k znižovaniu spotreby primárnych energetických zdrojov"),ROUND(G21*(M21/L21),2)))))))))))))))))</f>
        <v>Vyplňte bunku B10</v>
      </c>
      <c r="I21" s="340"/>
      <c r="J21" s="334"/>
      <c r="K21" s="340"/>
      <c r="L21" s="169"/>
      <c r="M21" s="169"/>
      <c r="N21" s="346"/>
      <c r="O21" s="335"/>
      <c r="AB21" s="158"/>
      <c r="AC21" s="158"/>
      <c r="AD21" s="158"/>
      <c r="AE21" s="158"/>
      <c r="AF21" s="158"/>
      <c r="AG21" s="158"/>
      <c r="AH21" s="158"/>
      <c r="AI21" s="158"/>
      <c r="AJ21" s="158"/>
      <c r="AK21" s="158"/>
      <c r="AL21" s="158"/>
      <c r="AM21" s="158"/>
      <c r="AN21" s="158"/>
      <c r="AO21" s="158"/>
      <c r="AP21" s="158"/>
      <c r="AQ21" s="158"/>
      <c r="AR21" s="158"/>
      <c r="AS21" s="158"/>
      <c r="AT21" s="158"/>
      <c r="AU21" s="158"/>
      <c r="AV21" s="158"/>
      <c r="AW21" s="158"/>
      <c r="AX21" s="158"/>
      <c r="AY21" s="158"/>
      <c r="AZ21" s="158"/>
      <c r="BA21" s="158"/>
      <c r="BB21" s="158"/>
      <c r="BC21" s="158"/>
      <c r="BD21" s="158"/>
      <c r="BE21" s="158"/>
      <c r="BF21" s="158"/>
    </row>
    <row r="22" spans="1:58" ht="15.75" thickBot="1" x14ac:dyDescent="0.3">
      <c r="A22" s="341" t="s">
        <v>129</v>
      </c>
      <c r="B22" s="342"/>
      <c r="C22" s="342"/>
      <c r="D22" s="342"/>
      <c r="E22" s="342"/>
      <c r="F22" s="343"/>
      <c r="G22" s="343"/>
      <c r="H22" s="343"/>
      <c r="I22" s="342"/>
      <c r="J22" s="342"/>
      <c r="K22" s="342"/>
      <c r="L22" s="344"/>
      <c r="M22" s="342"/>
      <c r="N22" s="342"/>
      <c r="O22" s="345"/>
      <c r="AB22" s="158"/>
      <c r="AC22" s="158"/>
      <c r="AD22" s="158"/>
      <c r="AE22" s="158"/>
      <c r="AF22" s="158"/>
      <c r="AG22" s="158"/>
      <c r="AH22" s="158"/>
      <c r="AI22" s="158"/>
      <c r="AJ22" s="158"/>
      <c r="AK22" s="158"/>
      <c r="AL22" s="158"/>
      <c r="AM22" s="158"/>
      <c r="AN22" s="158"/>
      <c r="AO22" s="158"/>
      <c r="AP22" s="158"/>
      <c r="AQ22" s="158"/>
      <c r="AR22" s="158"/>
      <c r="AS22" s="158"/>
      <c r="AT22" s="158"/>
      <c r="AU22" s="158"/>
      <c r="AV22" s="158"/>
      <c r="AW22" s="158"/>
      <c r="AX22" s="158"/>
      <c r="AY22" s="158"/>
      <c r="AZ22" s="158"/>
      <c r="BA22" s="158"/>
      <c r="BB22" s="158"/>
      <c r="BC22" s="158"/>
      <c r="BD22" s="158"/>
      <c r="BE22" s="158"/>
      <c r="BF22" s="158"/>
    </row>
    <row r="23" spans="1:58" x14ac:dyDescent="0.25">
      <c r="A23" s="268" t="s">
        <v>126</v>
      </c>
      <c r="B23" s="167" t="s">
        <v>18</v>
      </c>
      <c r="C23" s="168"/>
      <c r="D23" s="169"/>
      <c r="E23" s="169"/>
      <c r="F23" s="253">
        <f>ROUND(D23*E23,2)</f>
        <v>0</v>
      </c>
      <c r="G23" s="253">
        <f>ROUND(F23*1.2,2)</f>
        <v>0</v>
      </c>
      <c r="H23" s="253" t="str">
        <f>IF($B$10="","Vyplňte bunku B10",IF($B$10="áno",IF(AND(I23="Na predmetný výdavok sa neuplatňuje kontrafaktuálny scenár",J23="1. Rekonštrukcia a modernizácia stavebných objektov v oblasti priemyslu a služieb na to nadväzujúcich za účelom zníženia ich energetickej náročnosti"),F23*M23/L23,IF(AND(I23="Na predmetný výdavok sa uplatňuje kontrafaktuálny scenár",J23="1. Rekonštrukcia a modernizácia stavebných objektov v oblasti priemyslu a služieb na to nadväzujúcich za účelom zníženia ich energetickej náročnosti"),ROUND(F23*(F$46-'Kontrafaktuálne rozpočty'!E$22)/F$46*(M23/L23),2),IF(AND(I23="Na predmetný výdavok sa uplatňuje kontrafaktuálny scenár",J23="2. Rekonštrukcia a modernizácia existujúcich energetických zariadení za účelom zvýšenia energetickej účinnosti  a zníženia emisií skleníkových plynov"),ROUND(F23*(F$47-'Kontrafaktuálne rozpočty'!E$23)/'Rozpočet projektu'!F$47*(M23/L23),2),IF(AND(I23="Na predmetný výdavok sa uplatňuje kontrafaktuálny scenár",J23="3. Rekonštrukcia a modernizácia systémov výroby a rozvodu stlačeného vzduchu"),ROUND(F23*(F$48-'Kontrafaktuálne rozpočty'!E$24)/'Rozpočet projektu'!F$48*(M23/L23),2),IF(AND(I23="Na predmetný výdavok sa uplatňuje kontrafaktuálny scenár",J23="4. Zavádzanie systémov merania a riadenia, vrátane energetických a environmentálnych manažérskych systémov, najmä EMAS, v oblasti výroby a spotreby energie za účelom zníženia spotreby energie a emisií skleníkových plynov"),ROUND(F23*(F$49-'Kontrafaktuálne rozpočty'!E$25)/'Rozpočet projektu'!F$49*(M23/L23),2),IF(AND(I23="Na predmetný výdavok sa uplatňuje kontrafaktuálny scenár",J23="5. Výstavba, modernizácia a rekonštrukcia rozvodov energie, resp. rozvodov energetických médií"),ROUND(F23*(F$50-'Kontrafaktuálne rozpočty'!E$26)/'Rozpočet projektu'!F$50*(M23/L23),2),IF(AND(I23="Na predmetný výdavok sa uplatňuje kontrafaktuálny scenár",J23="6. Modernizácia a rekonštrukcia systémov vonkajšieho osvetlenia priemyselných areálov, ale len spolu s inými opatreniami na zníženie spotreby elektriny v podniku"),ROUND(F23*(F$51-'Kontrafaktuálne rozpočty'!E$27)/'Rozpočet projektu'!F$51*(M23/L23),2),IF(AND(I23="Na predmetný výdavok sa uplatňuje kontrafaktuálny scenár",J23="7. Iné opatrenia, ktoré prispievajú k znižovaniu spotreby primárnych energetických zdrojov"),ROUND(F23*(F$52-'Kontrafaktuálne rozpočty'!E$28)/'Rozpočet projektu'!F$52*(M23/L23),2),IF(AND(I23="Na predmetný výdavok sa neuplatňuje kontrafaktuálny scenár",J23="2. Rekonštrukcia a modernizácia existujúcich energetických zariadení za účelom zvýšenia energetickej účinnosti  a zníženia emisií skleníkových plynov"),ROUND(F23*(M23/L23),2),IF(AND(I23="Na predmetný výdavok sa neuplatňuje kontrafaktuálny scenár",J23="3. Rekonštrukcia a modernizácia systémov výroby a rozvodu stlačeného vzduchu"),ROUND(F23*(M23/L23),2),IF(AND(I23="Na predmetný výdavok sa neuplatňuje kontrafaktuálny scenár",J23="4. Zavádzanie systémov merania a riadenia, vrátane energetických a environmentálnych manažérskych systémov, najmä EMAS, v oblasti výroby a spotreby energie za účelom zníženia spotreby energie a emisií skleníkových plynov"),ROUND(F23*(M23/L23),2),IF(AND(I23="Na predmetný výdavok sa neuplatňuje kontrafaktuálny scenár",J23="5. Výstavba, modernizácia a rekonštrukcia rozvodov energie, resp. rozvodov energetických médií"),ROUND(F23*(M23/L23),2),IF(AND(I23="Na predmetný výdavok sa neuplatňuje kontrafaktuálny scenár",J23="6. Modernizácia a rekonštrukcia systémov vonkajšieho osvetlenia priemyselných areálov, ale len spolu s inými opatreniami na zníženie spotreby elektriny v podniku"),ROUND(F23*(M23/L23),2),IF(AND(I23="Na predmetný výdavok sa neuplatňuje kontrafaktuálny scenár",J23="7. Iné opatrenia, ktoré prispievajú k znižovaniu spotreby primárnych energetických zdrojov"),ROUND(F23*(M23/L23),2))))))))))))))),IF(AND(I23="Na predmetný výdavok sa neuplatňuje kontrafaktuálny scenár",J23="1. Rekonštrukcia a modernizácia stavebných objektov v oblasti priemyslu a služieb na to nadväzujúcich za účelom zníženia ich energetickej náročnosti"),G23*M23/L23,IF(AND(I23="Na predmetný výdavok sa uplatňuje kontrafaktuálny scenár",J23="1. Rekonštrukcia a modernizácia stavebných objektov v oblasti priemyslu a služieb na to nadväzujúcich za účelom zníženia ich energetickej náročnosti"),ROUND(G23*(G$46-'Kontrafaktuálne rozpočty'!F$22)/G$46*(M23/L23),2),IF(AND(I23="Na predmetný výdavok sa uplatňuje kontrafaktuálny scenár",J23="2. Rekonštrukcia a modernizácia existujúcich energetických zariadení za účelom zvýšenia energetickej účinnosti  a zníženia emisií skleníkových plynov"),ROUND(G23*(G$47-'Kontrafaktuálne rozpočty'!F$23)/'Rozpočet projektu'!G$47*(M23/L23),2),IF(AND(I23="Na predmetný výdavok sa uplatňuje kontrafaktuálny scenár",J23="3. Rekonštrukcia a modernizácia systémov výroby a rozvodu stlačeného vzduchu"),ROUND(G23*(G$48-'Kontrafaktuálne rozpočty'!F$24)/'Rozpočet projektu'!G$48*(M23/L23),2),IF(AND(I23="Na predmetný výdavok sa uplatňuje kontrafaktuálny scenár",J23="4. Zavádzanie systémov merania a riadenia, vrátane energetických a environmentálnych manažérskych systémov, najmä EMAS, v oblasti výroby a spotreby energie za účelom zníženia spotreby energie a emisií skleníkových plynov"),ROUND(G23*(G$49-'Kontrafaktuálne rozpočty'!F$25)/'Rozpočet projektu'!G$49*(M23/L23),2),IF(AND(I23="Na predmetný výdavok sa uplatňuje kontrafaktuálny scenár",J23="5. Výstavba, modernizácia a rekonštrukcia rozvodov energie, resp. rozvodov energetických médií"),ROUND(G23*(G$50-'Kontrafaktuálne rozpočty'!F$26)/'Rozpočet projektu'!G$50*(M23/L23),2),IF(AND(I23="Na predmetný výdavok sa uplatňuje kontrafaktuálny scenár",J23="6. Modernizácia a rekonštrukcia systémov vonkajšieho osvetlenia priemyselných areálov, ale len spolu s inými opatreniami na zníženie spotreby elektriny v podniku"),ROUND(G23*(G$51-'Kontrafaktuálne rozpočty'!F$27)/'Rozpočet projektu'!G$51*(M23/L23),2),IF(AND(I23="Na predmetný výdavok sa uplatňuje kontrafaktuálny scenár",J23="7. Iné opatrenia, ktoré prispievajú k znižovaniu spotreby primárnych energetických zdrojov"),ROUND(G23*(G$52-'Kontrafaktuálne rozpočty'!F$28)/'Rozpočet projektu'!G$52*(M23/L23),2),IF(AND(I23="Na predmetný výdavok sa neuplatňuje kontrafaktuálny scenár",J23="2. Rekonštrukcia a modernizácia existujúcich energetických zariadení za účelom zvýšenia energetickej účinnosti  a zníženia emisií skleníkových plynov"),ROUND(G23*(M23/L23),2),IF(AND(I23="Na predmetný výdavok sa neuplatňuje kontrafaktuálny scenár",J23="3. Rekonštrukcia a modernizácia systémov výroby a rozvodu stlačeného vzduchu"),ROUND(G23*(M23/L23),2),IF(AND(I23="Na predmetný výdavok sa neuplatňuje kontrafaktuálny scenár",J23="4. Zavádzanie systémov merania a riadenia, vrátane energetických a environmentálnych manažérskych systémov, najmä EMAS, v oblasti výroby a spotreby energie za účelom zníženia spotreby energie a emisií skleníkových plynov"),ROUND(G23*(M23/L23),2),IF(AND(I23="Na predmetný výdavok sa neuplatňuje kontrafaktuálny scenár",J23="5. Výstavba, modernizácia a rekonštrukcia rozvodov energie, resp. rozvodov energetických médií"),ROUND(G23*(M23/L23),2),IF(AND(I23="Na predmetný výdavok sa neuplatňuje kontrafaktuálny scenár",J23="6. Modernizácia a rekonštrukcia systémov vonkajšieho osvetlenia priemyselných areálov, ale len spolu s inými opatreniami na zníženie spotreby elektriny v podniku"),ROUND(G23*(M23/L23),2),IF(AND(I23="Na predmetný výdavok sa neuplatňuje kontrafaktuálny scenár",J23="7. Iné opatrenia, ktoré prispievajú k znižovaniu spotreby primárnych energetických zdrojov"),ROUND(G23*(M23/L23),2)))))))))))))))))</f>
        <v>Vyplňte bunku B10</v>
      </c>
      <c r="I23" s="340"/>
      <c r="J23" s="340"/>
      <c r="K23" s="340"/>
      <c r="L23" s="169"/>
      <c r="M23" s="169"/>
      <c r="N23" s="346"/>
      <c r="O23" s="170"/>
      <c r="AB23" s="158"/>
      <c r="AC23" s="158"/>
      <c r="AD23" s="158"/>
      <c r="AE23" s="158"/>
      <c r="AF23" s="158"/>
      <c r="AG23" s="158"/>
      <c r="AH23" s="158"/>
      <c r="AI23" s="158"/>
      <c r="AJ23" s="158"/>
      <c r="AK23" s="158"/>
      <c r="AL23" s="158"/>
      <c r="AM23" s="158"/>
      <c r="AN23" s="158"/>
      <c r="AO23" s="158"/>
      <c r="AP23" s="158"/>
      <c r="AQ23" s="158"/>
      <c r="AR23" s="158"/>
      <c r="AS23" s="158"/>
      <c r="AT23" s="158"/>
      <c r="AU23" s="158"/>
      <c r="AV23" s="158"/>
      <c r="AW23" s="158"/>
      <c r="AX23" s="158"/>
      <c r="AY23" s="158"/>
      <c r="AZ23" s="158"/>
      <c r="BA23" s="158"/>
      <c r="BB23" s="158"/>
      <c r="BC23" s="158"/>
      <c r="BD23" s="158"/>
      <c r="BE23" s="158"/>
      <c r="BF23" s="158"/>
    </row>
    <row r="24" spans="1:58" x14ac:dyDescent="0.25">
      <c r="A24" s="267" t="s">
        <v>127</v>
      </c>
      <c r="B24" s="167" t="s">
        <v>18</v>
      </c>
      <c r="C24" s="168"/>
      <c r="D24" s="169"/>
      <c r="E24" s="169"/>
      <c r="F24" s="253">
        <f t="shared" ref="F24:F27" si="2">ROUND(D24*E24,2)</f>
        <v>0</v>
      </c>
      <c r="G24" s="252">
        <f t="shared" ref="G24:G27" si="3">ROUND(F24*1.2,2)</f>
        <v>0</v>
      </c>
      <c r="H24" s="253" t="str">
        <f>IF($B$10="","Vyplňte bunku B10",IF($B$10="áno",IF(AND(I24="Na predmetný výdavok sa neuplatňuje kontrafaktuálny scenár",J24="1. Rekonštrukcia a modernizácia stavebných objektov v oblasti priemyslu a služieb na to nadväzujúcich za účelom zníženia ich energetickej náročnosti"),F24*M24/L24,IF(AND(I24="Na predmetný výdavok sa uplatňuje kontrafaktuálny scenár",J24="1. Rekonštrukcia a modernizácia stavebných objektov v oblasti priemyslu a služieb na to nadväzujúcich za účelom zníženia ich energetickej náročnosti"),ROUND(F24*(F$46-'Kontrafaktuálne rozpočty'!E$22)/F$46*(M24/L24),2),IF(AND(I24="Na predmetný výdavok sa uplatňuje kontrafaktuálny scenár",J24="2. Rekonštrukcia a modernizácia existujúcich energetických zariadení za účelom zvýšenia energetickej účinnosti  a zníženia emisií skleníkových plynov"),ROUND(F24*(F$47-'Kontrafaktuálne rozpočty'!E$23)/'Rozpočet projektu'!F$47*(M24/L24),2),IF(AND(I24="Na predmetný výdavok sa uplatňuje kontrafaktuálny scenár",J24="3. Rekonštrukcia a modernizácia systémov výroby a rozvodu stlačeného vzduchu"),ROUND(F24*(F$48-'Kontrafaktuálne rozpočty'!E$24)/'Rozpočet projektu'!F$48*(M24/L24),2),IF(AND(I24="Na predmetný výdavok sa uplatňuje kontrafaktuálny scenár",J24="4. Zavádzanie systémov merania a riadenia, vrátane energetických a environmentálnych manažérskych systémov, najmä EMAS, v oblasti výroby a spotreby energie za účelom zníženia spotreby energie a emisií skleníkových plynov"),ROUND(F24*(F$49-'Kontrafaktuálne rozpočty'!E$25)/'Rozpočet projektu'!F$49*(M24/L24),2),IF(AND(I24="Na predmetný výdavok sa uplatňuje kontrafaktuálny scenár",J24="5. Výstavba, modernizácia a rekonštrukcia rozvodov energie, resp. rozvodov energetických médií"),ROUND(F24*(F$50-'Kontrafaktuálne rozpočty'!E$26)/'Rozpočet projektu'!F$50*(M24/L24),2),IF(AND(I24="Na predmetný výdavok sa uplatňuje kontrafaktuálny scenár",J24="6. Modernizácia a rekonštrukcia systémov vonkajšieho osvetlenia priemyselných areálov, ale len spolu s inými opatreniami na zníženie spotreby elektriny v podniku"),ROUND(F24*(F$51-'Kontrafaktuálne rozpočty'!E$27)/'Rozpočet projektu'!F$51*(M24/L24),2),IF(AND(I24="Na predmetný výdavok sa uplatňuje kontrafaktuálny scenár",J24="7. Iné opatrenia, ktoré prispievajú k znižovaniu spotreby primárnych energetických zdrojov"),ROUND(F24*(F$52-'Kontrafaktuálne rozpočty'!E$28)/'Rozpočet projektu'!F$52*(M24/L24),2),IF(AND(I24="Na predmetný výdavok sa neuplatňuje kontrafaktuálny scenár",J24="2. Rekonštrukcia a modernizácia existujúcich energetických zariadení za účelom zvýšenia energetickej účinnosti  a zníženia emisií skleníkových plynov"),ROUND(F24*(M24/L24),2),IF(AND(I24="Na predmetný výdavok sa neuplatňuje kontrafaktuálny scenár",J24="3. Rekonštrukcia a modernizácia systémov výroby a rozvodu stlačeného vzduchu"),ROUND(F24*(M24/L24),2),IF(AND(I24="Na predmetný výdavok sa neuplatňuje kontrafaktuálny scenár",J24="4. Zavádzanie systémov merania a riadenia, vrátane energetických a environmentálnych manažérskych systémov, najmä EMAS, v oblasti výroby a spotreby energie za účelom zníženia spotreby energie a emisií skleníkových plynov"),ROUND(F24*(M24/L24),2),IF(AND(I24="Na predmetný výdavok sa neuplatňuje kontrafaktuálny scenár",J24="5. Výstavba, modernizácia a rekonštrukcia rozvodov energie, resp. rozvodov energetických médií"),ROUND(F24*(M24/L24),2),IF(AND(I24="Na predmetný výdavok sa neuplatňuje kontrafaktuálny scenár",J24="6. Modernizácia a rekonštrukcia systémov vonkajšieho osvetlenia priemyselných areálov, ale len spolu s inými opatreniami na zníženie spotreby elektriny v podniku"),ROUND(F24*(M24/L24),2),IF(AND(I24="Na predmetný výdavok sa neuplatňuje kontrafaktuálny scenár",J24="7. Iné opatrenia, ktoré prispievajú k znižovaniu spotreby primárnych energetických zdrojov"),ROUND(F24*(M24/L24),2))))))))))))))),IF(AND(I24="Na predmetný výdavok sa neuplatňuje kontrafaktuálny scenár",J24="1. Rekonštrukcia a modernizácia stavebných objektov v oblasti priemyslu a služieb na to nadväzujúcich za účelom zníženia ich energetickej náročnosti"),G24*M24/L24,IF(AND(I24="Na predmetný výdavok sa uplatňuje kontrafaktuálny scenár",J24="1. Rekonštrukcia a modernizácia stavebných objektov v oblasti priemyslu a služieb na to nadväzujúcich za účelom zníženia ich energetickej náročnosti"),ROUND(G24*(G$46-'Kontrafaktuálne rozpočty'!F$22)/G$46*(M24/L24),2),IF(AND(I24="Na predmetný výdavok sa uplatňuje kontrafaktuálny scenár",J24="2. Rekonštrukcia a modernizácia existujúcich energetických zariadení za účelom zvýšenia energetickej účinnosti  a zníženia emisií skleníkových plynov"),ROUND(G24*(G$47-'Kontrafaktuálne rozpočty'!F$23)/'Rozpočet projektu'!G$47*(M24/L24),2),IF(AND(I24="Na predmetný výdavok sa uplatňuje kontrafaktuálny scenár",J24="3. Rekonštrukcia a modernizácia systémov výroby a rozvodu stlačeného vzduchu"),ROUND(G24*(G$48-'Kontrafaktuálne rozpočty'!F$24)/'Rozpočet projektu'!G$48*(M24/L24),2),IF(AND(I24="Na predmetný výdavok sa uplatňuje kontrafaktuálny scenár",J24="4. Zavádzanie systémov merania a riadenia, vrátane energetických a environmentálnych manažérskych systémov, najmä EMAS, v oblasti výroby a spotreby energie za účelom zníženia spotreby energie a emisií skleníkových plynov"),ROUND(G24*(G$49-'Kontrafaktuálne rozpočty'!F$25)/'Rozpočet projektu'!G$49*(M24/L24),2),IF(AND(I24="Na predmetný výdavok sa uplatňuje kontrafaktuálny scenár",J24="5. Výstavba, modernizácia a rekonštrukcia rozvodov energie, resp. rozvodov energetických médií"),ROUND(G24*(G$50-'Kontrafaktuálne rozpočty'!F$26)/'Rozpočet projektu'!G$50*(M24/L24),2),IF(AND(I24="Na predmetný výdavok sa uplatňuje kontrafaktuálny scenár",J24="6. Modernizácia a rekonštrukcia systémov vonkajšieho osvetlenia priemyselných areálov, ale len spolu s inými opatreniami na zníženie spotreby elektriny v podniku"),ROUND(G24*(G$51-'Kontrafaktuálne rozpočty'!F$27)/'Rozpočet projektu'!G$51*(M24/L24),2),IF(AND(I24="Na predmetný výdavok sa uplatňuje kontrafaktuálny scenár",J24="7. Iné opatrenia, ktoré prispievajú k znižovaniu spotreby primárnych energetických zdrojov"),ROUND(G24*(G$52-'Kontrafaktuálne rozpočty'!F$28)/'Rozpočet projektu'!G$52*(M24/L24),2),IF(AND(I24="Na predmetný výdavok sa neuplatňuje kontrafaktuálny scenár",J24="2. Rekonštrukcia a modernizácia existujúcich energetických zariadení za účelom zvýšenia energetickej účinnosti  a zníženia emisií skleníkových plynov"),ROUND(G24*(M24/L24),2),IF(AND(I24="Na predmetný výdavok sa neuplatňuje kontrafaktuálny scenár",J24="3. Rekonštrukcia a modernizácia systémov výroby a rozvodu stlačeného vzduchu"),ROUND(G24*(M24/L24),2),IF(AND(I24="Na predmetný výdavok sa neuplatňuje kontrafaktuálny scenár",J24="4. Zavádzanie systémov merania a riadenia, vrátane energetických a environmentálnych manažérskych systémov, najmä EMAS, v oblasti výroby a spotreby energie za účelom zníženia spotreby energie a emisií skleníkových plynov"),ROUND(G24*(M24/L24),2),IF(AND(I24="Na predmetný výdavok sa neuplatňuje kontrafaktuálny scenár",J24="5. Výstavba, modernizácia a rekonštrukcia rozvodov energie, resp. rozvodov energetických médií"),ROUND(G24*(M24/L24),2),IF(AND(I24="Na predmetný výdavok sa neuplatňuje kontrafaktuálny scenár",J24="6. Modernizácia a rekonštrukcia systémov vonkajšieho osvetlenia priemyselných areálov, ale len spolu s inými opatreniami na zníženie spotreby elektriny v podniku"),ROUND(G24*(M24/L24),2),IF(AND(I24="Na predmetný výdavok sa neuplatňuje kontrafaktuálny scenár",J24="7. Iné opatrenia, ktoré prispievajú k znižovaniu spotreby primárnych energetických zdrojov"),ROUND(G24*(M24/L24),2)))))))))))))))))</f>
        <v>Vyplňte bunku B10</v>
      </c>
      <c r="I24" s="340"/>
      <c r="J24" s="272"/>
      <c r="K24" s="340"/>
      <c r="L24" s="169"/>
      <c r="M24" s="169"/>
      <c r="N24" s="346"/>
      <c r="O24" s="171"/>
      <c r="AB24" s="158"/>
      <c r="AC24" s="158"/>
      <c r="AD24" s="158"/>
      <c r="AE24" s="158"/>
      <c r="AF24" s="158"/>
      <c r="AG24" s="158"/>
      <c r="AH24" s="158"/>
      <c r="AI24" s="158"/>
      <c r="AJ24" s="158"/>
      <c r="AK24" s="158"/>
      <c r="AL24" s="158"/>
      <c r="AM24" s="158"/>
      <c r="AN24" s="158"/>
      <c r="AO24" s="158"/>
      <c r="AP24" s="158"/>
      <c r="AQ24" s="158"/>
      <c r="AR24" s="158"/>
      <c r="AS24" s="158"/>
      <c r="AT24" s="158"/>
      <c r="AU24" s="158"/>
      <c r="AV24" s="158"/>
      <c r="AW24" s="158"/>
      <c r="AX24" s="158"/>
      <c r="AY24" s="158"/>
      <c r="AZ24" s="158"/>
      <c r="BA24" s="158"/>
      <c r="BB24" s="158"/>
      <c r="BC24" s="158"/>
      <c r="BD24" s="158"/>
      <c r="BE24" s="158"/>
      <c r="BF24" s="158"/>
    </row>
    <row r="25" spans="1:58" x14ac:dyDescent="0.25">
      <c r="A25" s="268" t="s">
        <v>128</v>
      </c>
      <c r="B25" s="167" t="s">
        <v>18</v>
      </c>
      <c r="C25" s="168"/>
      <c r="D25" s="169"/>
      <c r="E25" s="169"/>
      <c r="F25" s="253">
        <f t="shared" si="2"/>
        <v>0</v>
      </c>
      <c r="G25" s="252">
        <f t="shared" si="3"/>
        <v>0</v>
      </c>
      <c r="H25" s="253" t="str">
        <f>IF($B$10="","Vyplňte bunku B10",IF($B$10="áno",IF(AND(I25="Na predmetný výdavok sa neuplatňuje kontrafaktuálny scenár",J25="1. Rekonštrukcia a modernizácia stavebných objektov v oblasti priemyslu a služieb na to nadväzujúcich za účelom zníženia ich energetickej náročnosti"),F25*M25/L25,IF(AND(I25="Na predmetný výdavok sa uplatňuje kontrafaktuálny scenár",J25="1. Rekonštrukcia a modernizácia stavebných objektov v oblasti priemyslu a služieb na to nadväzujúcich za účelom zníženia ich energetickej náročnosti"),ROUND(F25*(F$46-'Kontrafaktuálne rozpočty'!E$22)/F$46*(M25/L25),2),IF(AND(I25="Na predmetný výdavok sa uplatňuje kontrafaktuálny scenár",J25="2. Rekonštrukcia a modernizácia existujúcich energetických zariadení za účelom zvýšenia energetickej účinnosti  a zníženia emisií skleníkových plynov"),ROUND(F25*(F$47-'Kontrafaktuálne rozpočty'!E$23)/'Rozpočet projektu'!F$47*(M25/L25),2),IF(AND(I25="Na predmetný výdavok sa uplatňuje kontrafaktuálny scenár",J25="3. Rekonštrukcia a modernizácia systémov výroby a rozvodu stlačeného vzduchu"),ROUND(F25*(F$48-'Kontrafaktuálne rozpočty'!E$24)/'Rozpočet projektu'!F$48*(M25/L25),2),IF(AND(I25="Na predmetný výdavok sa uplatňuje kontrafaktuálny scenár",J25="4. Zavádzanie systémov merania a riadenia, vrátane energetických a environmentálnych manažérskych systémov, najmä EMAS, v oblasti výroby a spotreby energie za účelom zníženia spotreby energie a emisií skleníkových plynov"),ROUND(F25*(F$49-'Kontrafaktuálne rozpočty'!E$25)/'Rozpočet projektu'!F$49*(M25/L25),2),IF(AND(I25="Na predmetný výdavok sa uplatňuje kontrafaktuálny scenár",J25="5. Výstavba, modernizácia a rekonštrukcia rozvodov energie, resp. rozvodov energetických médií"),ROUND(F25*(F$50-'Kontrafaktuálne rozpočty'!E$26)/'Rozpočet projektu'!F$50*(M25/L25),2),IF(AND(I25="Na predmetný výdavok sa uplatňuje kontrafaktuálny scenár",J25="6. Modernizácia a rekonštrukcia systémov vonkajšieho osvetlenia priemyselných areálov, ale len spolu s inými opatreniami na zníženie spotreby elektriny v podniku"),ROUND(F25*(F$51-'Kontrafaktuálne rozpočty'!E$27)/'Rozpočet projektu'!F$51*(M25/L25),2),IF(AND(I25="Na predmetný výdavok sa uplatňuje kontrafaktuálny scenár",J25="7. Iné opatrenia, ktoré prispievajú k znižovaniu spotreby primárnych energetických zdrojov"),ROUND(F25*(F$52-'Kontrafaktuálne rozpočty'!E$28)/'Rozpočet projektu'!F$52*(M25/L25),2),IF(AND(I25="Na predmetný výdavok sa neuplatňuje kontrafaktuálny scenár",J25="2. Rekonštrukcia a modernizácia existujúcich energetických zariadení za účelom zvýšenia energetickej účinnosti  a zníženia emisií skleníkových plynov"),ROUND(F25*(M25/L25),2),IF(AND(I25="Na predmetný výdavok sa neuplatňuje kontrafaktuálny scenár",J25="3. Rekonštrukcia a modernizácia systémov výroby a rozvodu stlačeného vzduchu"),ROUND(F25*(M25/L25),2),IF(AND(I25="Na predmetný výdavok sa neuplatňuje kontrafaktuálny scenár",J25="4. Zavádzanie systémov merania a riadenia, vrátane energetických a environmentálnych manažérskych systémov, najmä EMAS, v oblasti výroby a spotreby energie za účelom zníženia spotreby energie a emisií skleníkových plynov"),ROUND(F25*(M25/L25),2),IF(AND(I25="Na predmetný výdavok sa neuplatňuje kontrafaktuálny scenár",J25="5. Výstavba, modernizácia a rekonštrukcia rozvodov energie, resp. rozvodov energetických médií"),ROUND(F25*(M25/L25),2),IF(AND(I25="Na predmetný výdavok sa neuplatňuje kontrafaktuálny scenár",J25="6. Modernizácia a rekonštrukcia systémov vonkajšieho osvetlenia priemyselných areálov, ale len spolu s inými opatreniami na zníženie spotreby elektriny v podniku"),ROUND(F25*(M25/L25),2),IF(AND(I25="Na predmetný výdavok sa neuplatňuje kontrafaktuálny scenár",J25="7. Iné opatrenia, ktoré prispievajú k znižovaniu spotreby primárnych energetických zdrojov"),ROUND(F25*(M25/L25),2))))))))))))))),IF(AND(I25="Na predmetný výdavok sa neuplatňuje kontrafaktuálny scenár",J25="1. Rekonštrukcia a modernizácia stavebných objektov v oblasti priemyslu a služieb na to nadväzujúcich za účelom zníženia ich energetickej náročnosti"),G25*M25/L25,IF(AND(I25="Na predmetný výdavok sa uplatňuje kontrafaktuálny scenár",J25="1. Rekonštrukcia a modernizácia stavebných objektov v oblasti priemyslu a služieb na to nadväzujúcich za účelom zníženia ich energetickej náročnosti"),ROUND(G25*(G$46-'Kontrafaktuálne rozpočty'!F$22)/G$46*(M25/L25),2),IF(AND(I25="Na predmetný výdavok sa uplatňuje kontrafaktuálny scenár",J25="2. Rekonštrukcia a modernizácia existujúcich energetických zariadení za účelom zvýšenia energetickej účinnosti  a zníženia emisií skleníkových plynov"),ROUND(G25*(G$47-'Kontrafaktuálne rozpočty'!F$23)/'Rozpočet projektu'!G$47*(M25/L25),2),IF(AND(I25="Na predmetný výdavok sa uplatňuje kontrafaktuálny scenár",J25="3. Rekonštrukcia a modernizácia systémov výroby a rozvodu stlačeného vzduchu"),ROUND(G25*(G$48-'Kontrafaktuálne rozpočty'!F$24)/'Rozpočet projektu'!G$48*(M25/L25),2),IF(AND(I25="Na predmetný výdavok sa uplatňuje kontrafaktuálny scenár",J25="4. Zavádzanie systémov merania a riadenia, vrátane energetických a environmentálnych manažérskych systémov, najmä EMAS, v oblasti výroby a spotreby energie za účelom zníženia spotreby energie a emisií skleníkových plynov"),ROUND(G25*(G$49-'Kontrafaktuálne rozpočty'!F$25)/'Rozpočet projektu'!G$49*(M25/L25),2),IF(AND(I25="Na predmetný výdavok sa uplatňuje kontrafaktuálny scenár",J25="5. Výstavba, modernizácia a rekonštrukcia rozvodov energie, resp. rozvodov energetických médií"),ROUND(G25*(G$50-'Kontrafaktuálne rozpočty'!F$26)/'Rozpočet projektu'!G$50*(M25/L25),2),IF(AND(I25="Na predmetný výdavok sa uplatňuje kontrafaktuálny scenár",J25="6. Modernizácia a rekonštrukcia systémov vonkajšieho osvetlenia priemyselných areálov, ale len spolu s inými opatreniami na zníženie spotreby elektriny v podniku"),ROUND(G25*(G$51-'Kontrafaktuálne rozpočty'!F$27)/'Rozpočet projektu'!G$51*(M25/L25),2),IF(AND(I25="Na predmetný výdavok sa uplatňuje kontrafaktuálny scenár",J25="7. Iné opatrenia, ktoré prispievajú k znižovaniu spotreby primárnych energetických zdrojov"),ROUND(G25*(G$52-'Kontrafaktuálne rozpočty'!F$28)/'Rozpočet projektu'!G$52*(M25/L25),2),IF(AND(I25="Na predmetný výdavok sa neuplatňuje kontrafaktuálny scenár",J25="2. Rekonštrukcia a modernizácia existujúcich energetických zariadení za účelom zvýšenia energetickej účinnosti  a zníženia emisií skleníkových plynov"),ROUND(G25*(M25/L25),2),IF(AND(I25="Na predmetný výdavok sa neuplatňuje kontrafaktuálny scenár",J25="3. Rekonštrukcia a modernizácia systémov výroby a rozvodu stlačeného vzduchu"),ROUND(G25*(M25/L25),2),IF(AND(I25="Na predmetný výdavok sa neuplatňuje kontrafaktuálny scenár",J25="4. Zavádzanie systémov merania a riadenia, vrátane energetických a environmentálnych manažérskych systémov, najmä EMAS, v oblasti výroby a spotreby energie za účelom zníženia spotreby energie a emisií skleníkových plynov"),ROUND(G25*(M25/L25),2),IF(AND(I25="Na predmetný výdavok sa neuplatňuje kontrafaktuálny scenár",J25="5. Výstavba, modernizácia a rekonštrukcia rozvodov energie, resp. rozvodov energetických médií"),ROUND(G25*(M25/L25),2),IF(AND(I25="Na predmetný výdavok sa neuplatňuje kontrafaktuálny scenár",J25="6. Modernizácia a rekonštrukcia systémov vonkajšieho osvetlenia priemyselných areálov, ale len spolu s inými opatreniami na zníženie spotreby elektriny v podniku"),ROUND(G25*(M25/L25),2),IF(AND(I25="Na predmetný výdavok sa neuplatňuje kontrafaktuálny scenár",J25="7. Iné opatrenia, ktoré prispievajú k znižovaniu spotreby primárnych energetických zdrojov"),ROUND(G25*(M25/L25),2)))))))))))))))))</f>
        <v>Vyplňte bunku B10</v>
      </c>
      <c r="I25" s="340"/>
      <c r="J25" s="272"/>
      <c r="K25" s="340"/>
      <c r="L25" s="165"/>
      <c r="M25" s="165"/>
      <c r="N25" s="346"/>
      <c r="O25" s="171"/>
      <c r="AB25" s="158"/>
      <c r="AC25" s="158"/>
      <c r="AD25" s="158"/>
      <c r="AE25" s="158"/>
      <c r="AF25" s="158"/>
      <c r="AG25" s="158"/>
      <c r="AH25" s="158"/>
      <c r="AI25" s="158"/>
      <c r="AJ25" s="158"/>
      <c r="AK25" s="158"/>
      <c r="AL25" s="158"/>
      <c r="AM25" s="158"/>
      <c r="AN25" s="158"/>
      <c r="AO25" s="158"/>
      <c r="AP25" s="158"/>
      <c r="AQ25" s="158"/>
      <c r="AR25" s="158"/>
      <c r="AS25" s="158"/>
      <c r="AT25" s="158"/>
      <c r="AU25" s="158"/>
      <c r="AV25" s="158"/>
      <c r="AW25" s="158"/>
      <c r="AX25" s="158"/>
      <c r="AY25" s="158"/>
      <c r="AZ25" s="158"/>
      <c r="BA25" s="158"/>
      <c r="BB25" s="158"/>
      <c r="BC25" s="158"/>
      <c r="BD25" s="158"/>
      <c r="BE25" s="158"/>
      <c r="BF25" s="158"/>
    </row>
    <row r="26" spans="1:58" x14ac:dyDescent="0.25">
      <c r="A26" s="267" t="s">
        <v>97</v>
      </c>
      <c r="B26" s="163" t="s">
        <v>18</v>
      </c>
      <c r="C26" s="168"/>
      <c r="D26" s="169"/>
      <c r="E26" s="169"/>
      <c r="F26" s="253">
        <f t="shared" si="2"/>
        <v>0</v>
      </c>
      <c r="G26" s="252">
        <f t="shared" si="3"/>
        <v>0</v>
      </c>
      <c r="H26" s="253" t="str">
        <f>IF($B$10="","Vyplňte bunku B10",IF($B$10="áno",IF(AND(I26="Na predmetný výdavok sa neuplatňuje kontrafaktuálny scenár",J26="1. Rekonštrukcia a modernizácia stavebných objektov v oblasti priemyslu a služieb na to nadväzujúcich za účelom zníženia ich energetickej náročnosti"),F26*M26/L26,IF(AND(I26="Na predmetný výdavok sa uplatňuje kontrafaktuálny scenár",J26="1. Rekonštrukcia a modernizácia stavebných objektov v oblasti priemyslu a služieb na to nadväzujúcich za účelom zníženia ich energetickej náročnosti"),ROUND(F26*(F$46-'Kontrafaktuálne rozpočty'!E$22)/F$46*(M26/L26),2),IF(AND(I26="Na predmetný výdavok sa uplatňuje kontrafaktuálny scenár",J26="2. Rekonštrukcia a modernizácia existujúcich energetických zariadení za účelom zvýšenia energetickej účinnosti  a zníženia emisií skleníkových plynov"),ROUND(F26*(F$47-'Kontrafaktuálne rozpočty'!E$23)/'Rozpočet projektu'!F$47*(M26/L26),2),IF(AND(I26="Na predmetný výdavok sa uplatňuje kontrafaktuálny scenár",J26="3. Rekonštrukcia a modernizácia systémov výroby a rozvodu stlačeného vzduchu"),ROUND(F26*(F$48-'Kontrafaktuálne rozpočty'!E$24)/'Rozpočet projektu'!F$48*(M26/L26),2),IF(AND(I26="Na predmetný výdavok sa uplatňuje kontrafaktuálny scenár",J26="4. Zavádzanie systémov merania a riadenia, vrátane energetických a environmentálnych manažérskych systémov, najmä EMAS, v oblasti výroby a spotreby energie za účelom zníženia spotreby energie a emisií skleníkových plynov"),ROUND(F26*(F$49-'Kontrafaktuálne rozpočty'!E$25)/'Rozpočet projektu'!F$49*(M26/L26),2),IF(AND(I26="Na predmetný výdavok sa uplatňuje kontrafaktuálny scenár",J26="5. Výstavba, modernizácia a rekonštrukcia rozvodov energie, resp. rozvodov energetických médií"),ROUND(F26*(F$50-'Kontrafaktuálne rozpočty'!E$26)/'Rozpočet projektu'!F$50*(M26/L26),2),IF(AND(I26="Na predmetný výdavok sa uplatňuje kontrafaktuálny scenár",J26="6. Modernizácia a rekonštrukcia systémov vonkajšieho osvetlenia priemyselných areálov, ale len spolu s inými opatreniami na zníženie spotreby elektriny v podniku"),ROUND(F26*(F$51-'Kontrafaktuálne rozpočty'!E$27)/'Rozpočet projektu'!F$51*(M26/L26),2),IF(AND(I26="Na predmetný výdavok sa uplatňuje kontrafaktuálny scenár",J26="7. Iné opatrenia, ktoré prispievajú k znižovaniu spotreby primárnych energetických zdrojov"),ROUND(F26*(F$52-'Kontrafaktuálne rozpočty'!E$28)/'Rozpočet projektu'!F$52*(M26/L26),2),IF(AND(I26="Na predmetný výdavok sa neuplatňuje kontrafaktuálny scenár",J26="2. Rekonštrukcia a modernizácia existujúcich energetických zariadení za účelom zvýšenia energetickej účinnosti  a zníženia emisií skleníkových plynov"),ROUND(F26*(M26/L26),2),IF(AND(I26="Na predmetný výdavok sa neuplatňuje kontrafaktuálny scenár",J26="3. Rekonštrukcia a modernizácia systémov výroby a rozvodu stlačeného vzduchu"),ROUND(F26*(M26/L26),2),IF(AND(I26="Na predmetný výdavok sa neuplatňuje kontrafaktuálny scenár",J26="4. Zavádzanie systémov merania a riadenia, vrátane energetických a environmentálnych manažérskych systémov, najmä EMAS, v oblasti výroby a spotreby energie za účelom zníženia spotreby energie a emisií skleníkových plynov"),ROUND(F26*(M26/L26),2),IF(AND(I26="Na predmetný výdavok sa neuplatňuje kontrafaktuálny scenár",J26="5. Výstavba, modernizácia a rekonštrukcia rozvodov energie, resp. rozvodov energetických médií"),ROUND(F26*(M26/L26),2),IF(AND(I26="Na predmetný výdavok sa neuplatňuje kontrafaktuálny scenár",J26="6. Modernizácia a rekonštrukcia systémov vonkajšieho osvetlenia priemyselných areálov, ale len spolu s inými opatreniami na zníženie spotreby elektriny v podniku"),ROUND(F26*(M26/L26),2),IF(AND(I26="Na predmetný výdavok sa neuplatňuje kontrafaktuálny scenár",J26="7. Iné opatrenia, ktoré prispievajú k znižovaniu spotreby primárnych energetických zdrojov"),ROUND(F26*(M26/L26),2))))))))))))))),IF(AND(I26="Na predmetný výdavok sa neuplatňuje kontrafaktuálny scenár",J26="1. Rekonštrukcia a modernizácia stavebných objektov v oblasti priemyslu a služieb na to nadväzujúcich za účelom zníženia ich energetickej náročnosti"),G26*M26/L26,IF(AND(I26="Na predmetný výdavok sa uplatňuje kontrafaktuálny scenár",J26="1. Rekonštrukcia a modernizácia stavebných objektov v oblasti priemyslu a služieb na to nadväzujúcich za účelom zníženia ich energetickej náročnosti"),ROUND(G26*(G$46-'Kontrafaktuálne rozpočty'!F$22)/G$46*(M26/L26),2),IF(AND(I26="Na predmetný výdavok sa uplatňuje kontrafaktuálny scenár",J26="2. Rekonštrukcia a modernizácia existujúcich energetických zariadení za účelom zvýšenia energetickej účinnosti  a zníženia emisií skleníkových plynov"),ROUND(G26*(G$47-'Kontrafaktuálne rozpočty'!F$23)/'Rozpočet projektu'!G$47*(M26/L26),2),IF(AND(I26="Na predmetný výdavok sa uplatňuje kontrafaktuálny scenár",J26="3. Rekonštrukcia a modernizácia systémov výroby a rozvodu stlačeného vzduchu"),ROUND(G26*(G$48-'Kontrafaktuálne rozpočty'!F$24)/'Rozpočet projektu'!G$48*(M26/L26),2),IF(AND(I26="Na predmetný výdavok sa uplatňuje kontrafaktuálny scenár",J26="4. Zavádzanie systémov merania a riadenia, vrátane energetických a environmentálnych manažérskych systémov, najmä EMAS, v oblasti výroby a spotreby energie za účelom zníženia spotreby energie a emisií skleníkových plynov"),ROUND(G26*(G$49-'Kontrafaktuálne rozpočty'!F$25)/'Rozpočet projektu'!G$49*(M26/L26),2),IF(AND(I26="Na predmetný výdavok sa uplatňuje kontrafaktuálny scenár",J26="5. Výstavba, modernizácia a rekonštrukcia rozvodov energie, resp. rozvodov energetických médií"),ROUND(G26*(G$50-'Kontrafaktuálne rozpočty'!F$26)/'Rozpočet projektu'!G$50*(M26/L26),2),IF(AND(I26="Na predmetný výdavok sa uplatňuje kontrafaktuálny scenár",J26="6. Modernizácia a rekonštrukcia systémov vonkajšieho osvetlenia priemyselných areálov, ale len spolu s inými opatreniami na zníženie spotreby elektriny v podniku"),ROUND(G26*(G$51-'Kontrafaktuálne rozpočty'!F$27)/'Rozpočet projektu'!G$51*(M26/L26),2),IF(AND(I26="Na predmetný výdavok sa uplatňuje kontrafaktuálny scenár",J26="7. Iné opatrenia, ktoré prispievajú k znižovaniu spotreby primárnych energetických zdrojov"),ROUND(G26*(G$52-'Kontrafaktuálne rozpočty'!F$28)/'Rozpočet projektu'!G$52*(M26/L26),2),IF(AND(I26="Na predmetný výdavok sa neuplatňuje kontrafaktuálny scenár",J26="2. Rekonštrukcia a modernizácia existujúcich energetických zariadení za účelom zvýšenia energetickej účinnosti  a zníženia emisií skleníkových plynov"),ROUND(G26*(M26/L26),2),IF(AND(I26="Na predmetný výdavok sa neuplatňuje kontrafaktuálny scenár",J26="3. Rekonštrukcia a modernizácia systémov výroby a rozvodu stlačeného vzduchu"),ROUND(G26*(M26/L26),2),IF(AND(I26="Na predmetný výdavok sa neuplatňuje kontrafaktuálny scenár",J26="4. Zavádzanie systémov merania a riadenia, vrátane energetických a environmentálnych manažérskych systémov, najmä EMAS, v oblasti výroby a spotreby energie za účelom zníženia spotreby energie a emisií skleníkových plynov"),ROUND(G26*(M26/L26),2),IF(AND(I26="Na predmetný výdavok sa neuplatňuje kontrafaktuálny scenár",J26="5. Výstavba, modernizácia a rekonštrukcia rozvodov energie, resp. rozvodov energetických médií"),ROUND(G26*(M26/L26),2),IF(AND(I26="Na predmetný výdavok sa neuplatňuje kontrafaktuálny scenár",J26="6. Modernizácia a rekonštrukcia systémov vonkajšieho osvetlenia priemyselných areálov, ale len spolu s inými opatreniami na zníženie spotreby elektriny v podniku"),ROUND(G26*(M26/L26),2),IF(AND(I26="Na predmetný výdavok sa neuplatňuje kontrafaktuálny scenár",J26="7. Iné opatrenia, ktoré prispievajú k znižovaniu spotreby primárnych energetických zdrojov"),ROUND(G26*(M26/L26),2)))))))))))))))))</f>
        <v>Vyplňte bunku B10</v>
      </c>
      <c r="I26" s="340"/>
      <c r="J26" s="272"/>
      <c r="K26" s="340"/>
      <c r="L26" s="165"/>
      <c r="M26" s="165"/>
      <c r="N26" s="346"/>
      <c r="O26" s="175"/>
    </row>
    <row r="27" spans="1:58" ht="15.75" thickBot="1" x14ac:dyDescent="0.3">
      <c r="A27" s="336" t="s">
        <v>97</v>
      </c>
      <c r="B27" s="337" t="s">
        <v>18</v>
      </c>
      <c r="C27" s="338"/>
      <c r="D27" s="339"/>
      <c r="E27" s="339"/>
      <c r="F27" s="332">
        <f t="shared" si="2"/>
        <v>0</v>
      </c>
      <c r="G27" s="333">
        <f t="shared" si="3"/>
        <v>0</v>
      </c>
      <c r="H27" s="253" t="str">
        <f>IF($B$10="","Vyplňte bunku B10",IF($B$10="áno",IF(AND(I27="Na predmetný výdavok sa neuplatňuje kontrafaktuálny scenár",J27="1. Rekonštrukcia a modernizácia stavebných objektov v oblasti priemyslu a služieb na to nadväzujúcich za účelom zníženia ich energetickej náročnosti"),F27*M27/L27,IF(AND(I27="Na predmetný výdavok sa uplatňuje kontrafaktuálny scenár",J27="1. Rekonštrukcia a modernizácia stavebných objektov v oblasti priemyslu a služieb na to nadväzujúcich za účelom zníženia ich energetickej náročnosti"),ROUND(F27*(F$46-'Kontrafaktuálne rozpočty'!E$22)/F$46*(M27/L27),2),IF(AND(I27="Na predmetný výdavok sa uplatňuje kontrafaktuálny scenár",J27="2. Rekonštrukcia a modernizácia existujúcich energetických zariadení za účelom zvýšenia energetickej účinnosti  a zníženia emisií skleníkových plynov"),ROUND(F27*(F$47-'Kontrafaktuálne rozpočty'!E$23)/'Rozpočet projektu'!F$47*(M27/L27),2),IF(AND(I27="Na predmetný výdavok sa uplatňuje kontrafaktuálny scenár",J27="3. Rekonštrukcia a modernizácia systémov výroby a rozvodu stlačeného vzduchu"),ROUND(F27*(F$48-'Kontrafaktuálne rozpočty'!E$24)/'Rozpočet projektu'!F$48*(M27/L27),2),IF(AND(I27="Na predmetný výdavok sa uplatňuje kontrafaktuálny scenár",J27="4. Zavádzanie systémov merania a riadenia, vrátane energetických a environmentálnych manažérskych systémov, najmä EMAS, v oblasti výroby a spotreby energie za účelom zníženia spotreby energie a emisií skleníkových plynov"),ROUND(F27*(F$49-'Kontrafaktuálne rozpočty'!E$25)/'Rozpočet projektu'!F$49*(M27/L27),2),IF(AND(I27="Na predmetný výdavok sa uplatňuje kontrafaktuálny scenár",J27="5. Výstavba, modernizácia a rekonštrukcia rozvodov energie, resp. rozvodov energetických médií"),ROUND(F27*(F$50-'Kontrafaktuálne rozpočty'!E$26)/'Rozpočet projektu'!F$50*(M27/L27),2),IF(AND(I27="Na predmetný výdavok sa uplatňuje kontrafaktuálny scenár",J27="6. Modernizácia a rekonštrukcia systémov vonkajšieho osvetlenia priemyselných areálov, ale len spolu s inými opatreniami na zníženie spotreby elektriny v podniku"),ROUND(F27*(F$51-'Kontrafaktuálne rozpočty'!E$27)/'Rozpočet projektu'!F$51*(M27/L27),2),IF(AND(I27="Na predmetný výdavok sa uplatňuje kontrafaktuálny scenár",J27="7. Iné opatrenia, ktoré prispievajú k znižovaniu spotreby primárnych energetických zdrojov"),ROUND(F27*(F$52-'Kontrafaktuálne rozpočty'!E$28)/'Rozpočet projektu'!F$52*(M27/L27),2),IF(AND(I27="Na predmetný výdavok sa neuplatňuje kontrafaktuálny scenár",J27="2. Rekonštrukcia a modernizácia existujúcich energetických zariadení za účelom zvýšenia energetickej účinnosti  a zníženia emisií skleníkových plynov"),ROUND(F27*(M27/L27),2),IF(AND(I27="Na predmetný výdavok sa neuplatňuje kontrafaktuálny scenár",J27="3. Rekonštrukcia a modernizácia systémov výroby a rozvodu stlačeného vzduchu"),ROUND(F27*(M27/L27),2),IF(AND(I27="Na predmetný výdavok sa neuplatňuje kontrafaktuálny scenár",J27="4. Zavádzanie systémov merania a riadenia, vrátane energetických a environmentálnych manažérskych systémov, najmä EMAS, v oblasti výroby a spotreby energie za účelom zníženia spotreby energie a emisií skleníkových plynov"),ROUND(F27*(M27/L27),2),IF(AND(I27="Na predmetný výdavok sa neuplatňuje kontrafaktuálny scenár",J27="5. Výstavba, modernizácia a rekonštrukcia rozvodov energie, resp. rozvodov energetických médií"),ROUND(F27*(M27/L27),2),IF(AND(I27="Na predmetný výdavok sa neuplatňuje kontrafaktuálny scenár",J27="6. Modernizácia a rekonštrukcia systémov vonkajšieho osvetlenia priemyselných areálov, ale len spolu s inými opatreniami na zníženie spotreby elektriny v podniku"),ROUND(F27*(M27/L27),2),IF(AND(I27="Na predmetný výdavok sa neuplatňuje kontrafaktuálny scenár",J27="7. Iné opatrenia, ktoré prispievajú k znižovaniu spotreby primárnych energetických zdrojov"),ROUND(F27*(M27/L27),2))))))))))))))),IF(AND(I27="Na predmetný výdavok sa neuplatňuje kontrafaktuálny scenár",J27="1. Rekonštrukcia a modernizácia stavebných objektov v oblasti priemyslu a služieb na to nadväzujúcich za účelom zníženia ich energetickej náročnosti"),G27*M27/L27,IF(AND(I27="Na predmetný výdavok sa uplatňuje kontrafaktuálny scenár",J27="1. Rekonštrukcia a modernizácia stavebných objektov v oblasti priemyslu a služieb na to nadväzujúcich za účelom zníženia ich energetickej náročnosti"),ROUND(G27*(G$46-'Kontrafaktuálne rozpočty'!F$22)/G$46*(M27/L27),2),IF(AND(I27="Na predmetný výdavok sa uplatňuje kontrafaktuálny scenár",J27="2. Rekonštrukcia a modernizácia existujúcich energetických zariadení za účelom zvýšenia energetickej účinnosti  a zníženia emisií skleníkových plynov"),ROUND(G27*(G$47-'Kontrafaktuálne rozpočty'!F$23)/'Rozpočet projektu'!G$47*(M27/L27),2),IF(AND(I27="Na predmetný výdavok sa uplatňuje kontrafaktuálny scenár",J27="3. Rekonštrukcia a modernizácia systémov výroby a rozvodu stlačeného vzduchu"),ROUND(G27*(G$48-'Kontrafaktuálne rozpočty'!F$24)/'Rozpočet projektu'!G$48*(M27/L27),2),IF(AND(I27="Na predmetný výdavok sa uplatňuje kontrafaktuálny scenár",J27="4. Zavádzanie systémov merania a riadenia, vrátane energetických a environmentálnych manažérskych systémov, najmä EMAS, v oblasti výroby a spotreby energie za účelom zníženia spotreby energie a emisií skleníkových plynov"),ROUND(G27*(G$49-'Kontrafaktuálne rozpočty'!F$25)/'Rozpočet projektu'!G$49*(M27/L27),2),IF(AND(I27="Na predmetný výdavok sa uplatňuje kontrafaktuálny scenár",J27="5. Výstavba, modernizácia a rekonštrukcia rozvodov energie, resp. rozvodov energetických médií"),ROUND(G27*(G$50-'Kontrafaktuálne rozpočty'!F$26)/'Rozpočet projektu'!G$50*(M27/L27),2),IF(AND(I27="Na predmetný výdavok sa uplatňuje kontrafaktuálny scenár",J27="6. Modernizácia a rekonštrukcia systémov vonkajšieho osvetlenia priemyselných areálov, ale len spolu s inými opatreniami na zníženie spotreby elektriny v podniku"),ROUND(G27*(G$51-'Kontrafaktuálne rozpočty'!F$27)/'Rozpočet projektu'!G$51*(M27/L27),2),IF(AND(I27="Na predmetný výdavok sa uplatňuje kontrafaktuálny scenár",J27="7. Iné opatrenia, ktoré prispievajú k znižovaniu spotreby primárnych energetických zdrojov"),ROUND(G27*(G$52-'Kontrafaktuálne rozpočty'!F$28)/'Rozpočet projektu'!G$52*(M27/L27),2),IF(AND(I27="Na predmetný výdavok sa neuplatňuje kontrafaktuálny scenár",J27="2. Rekonštrukcia a modernizácia existujúcich energetických zariadení za účelom zvýšenia energetickej účinnosti  a zníženia emisií skleníkových plynov"),ROUND(G27*(M27/L27),2),IF(AND(I27="Na predmetný výdavok sa neuplatňuje kontrafaktuálny scenár",J27="3. Rekonštrukcia a modernizácia systémov výroby a rozvodu stlačeného vzduchu"),ROUND(G27*(M27/L27),2),IF(AND(I27="Na predmetný výdavok sa neuplatňuje kontrafaktuálny scenár",J27="4. Zavádzanie systémov merania a riadenia, vrátane energetických a environmentálnych manažérskych systémov, najmä EMAS, v oblasti výroby a spotreby energie za účelom zníženia spotreby energie a emisií skleníkových plynov"),ROUND(G27*(M27/L27),2),IF(AND(I27="Na predmetný výdavok sa neuplatňuje kontrafaktuálny scenár",J27="5. Výstavba, modernizácia a rekonštrukcia rozvodov energie, resp. rozvodov energetických médií"),ROUND(G27*(M27/L27),2),IF(AND(I27="Na predmetný výdavok sa neuplatňuje kontrafaktuálny scenár",J27="6. Modernizácia a rekonštrukcia systémov vonkajšieho osvetlenia priemyselných areálov, ale len spolu s inými opatreniami na zníženie spotreby elektriny v podniku"),ROUND(G27*(M27/L27),2),IF(AND(I27="Na predmetný výdavok sa neuplatňuje kontrafaktuálny scenár",J27="7. Iné opatrenia, ktoré prispievajú k znižovaniu spotreby primárnych energetických zdrojov"),ROUND(G27*(M27/L27),2)))))))))))))))))</f>
        <v>Vyplňte bunku B10</v>
      </c>
      <c r="I27" s="340"/>
      <c r="J27" s="334"/>
      <c r="K27" s="340"/>
      <c r="L27" s="331"/>
      <c r="M27" s="331"/>
      <c r="N27" s="346"/>
      <c r="O27" s="175"/>
    </row>
    <row r="28" spans="1:58" ht="15.75" thickBot="1" x14ac:dyDescent="0.3">
      <c r="A28" s="341" t="s">
        <v>130</v>
      </c>
      <c r="B28" s="342"/>
      <c r="C28" s="342"/>
      <c r="D28" s="342"/>
      <c r="E28" s="342"/>
      <c r="F28" s="343"/>
      <c r="G28" s="343"/>
      <c r="H28" s="343"/>
      <c r="I28" s="342"/>
      <c r="J28" s="342"/>
      <c r="K28" s="342"/>
      <c r="L28" s="344"/>
      <c r="M28" s="342"/>
      <c r="N28" s="342"/>
      <c r="O28" s="345"/>
      <c r="AB28" s="158"/>
      <c r="AC28" s="158"/>
      <c r="AD28" s="158"/>
      <c r="AE28" s="158"/>
      <c r="AF28" s="158"/>
      <c r="AG28" s="158"/>
      <c r="AH28" s="158"/>
      <c r="AI28" s="158"/>
      <c r="AJ28" s="158"/>
      <c r="AK28" s="158"/>
      <c r="AL28" s="158"/>
      <c r="AM28" s="158"/>
      <c r="AN28" s="158"/>
      <c r="AO28" s="158"/>
      <c r="AP28" s="158"/>
      <c r="AQ28" s="158"/>
      <c r="AR28" s="158"/>
      <c r="AS28" s="158"/>
      <c r="AT28" s="158"/>
      <c r="AU28" s="158"/>
      <c r="AV28" s="158"/>
      <c r="AW28" s="158"/>
      <c r="AX28" s="158"/>
      <c r="AY28" s="158"/>
      <c r="AZ28" s="158"/>
      <c r="BA28" s="158"/>
      <c r="BB28" s="158"/>
      <c r="BC28" s="158"/>
      <c r="BD28" s="158"/>
      <c r="BE28" s="158"/>
      <c r="BF28" s="158"/>
    </row>
    <row r="29" spans="1:58" x14ac:dyDescent="0.25">
      <c r="A29" s="268" t="s">
        <v>126</v>
      </c>
      <c r="B29" s="167" t="s">
        <v>18</v>
      </c>
      <c r="C29" s="168"/>
      <c r="D29" s="169"/>
      <c r="E29" s="169"/>
      <c r="F29" s="253">
        <f t="shared" ref="F29:F33" si="4">ROUND(D29*E29,2)</f>
        <v>0</v>
      </c>
      <c r="G29" s="253">
        <f t="shared" ref="G29:G33" si="5">ROUND(F29*1.2,2)</f>
        <v>0</v>
      </c>
      <c r="H29" s="253" t="str">
        <f>IF($B$10="","Vyplňte bunku B10",IF($B$10="áno",IF(AND(I29="Na predmetný výdavok sa neuplatňuje kontrafaktuálny scenár",J29="1. Rekonštrukcia a modernizácia stavebných objektov v oblasti priemyslu a služieb na to nadväzujúcich za účelom zníženia ich energetickej náročnosti"),F29*M29/L29,IF(AND(I29="Na predmetný výdavok sa uplatňuje kontrafaktuálny scenár",J29="1. Rekonštrukcia a modernizácia stavebných objektov v oblasti priemyslu a služieb na to nadväzujúcich za účelom zníženia ich energetickej náročnosti"),ROUND(F29*(F$46-'Kontrafaktuálne rozpočty'!E$22)/F$46*(M29/L29),2),IF(AND(I29="Na predmetný výdavok sa uplatňuje kontrafaktuálny scenár",J29="2. Rekonštrukcia a modernizácia existujúcich energetických zariadení za účelom zvýšenia energetickej účinnosti  a zníženia emisií skleníkových plynov"),ROUND(F29*(F$47-'Kontrafaktuálne rozpočty'!E$23)/'Rozpočet projektu'!F$47*(M29/L29),2),IF(AND(I29="Na predmetný výdavok sa uplatňuje kontrafaktuálny scenár",J29="3. Rekonštrukcia a modernizácia systémov výroby a rozvodu stlačeného vzduchu"),ROUND(F29*(F$48-'Kontrafaktuálne rozpočty'!E$24)/'Rozpočet projektu'!F$48*(M29/L29),2),IF(AND(I29="Na predmetný výdavok sa uplatňuje kontrafaktuálny scenár",J29="4. Zavádzanie systémov merania a riadenia, vrátane energetických a environmentálnych manažérskych systémov, najmä EMAS, v oblasti výroby a spotreby energie za účelom zníženia spotreby energie a emisií skleníkových plynov"),ROUND(F29*(F$49-'Kontrafaktuálne rozpočty'!E$25)/'Rozpočet projektu'!F$49*(M29/L29),2),IF(AND(I29="Na predmetný výdavok sa uplatňuje kontrafaktuálny scenár",J29="5. Výstavba, modernizácia a rekonštrukcia rozvodov energie, resp. rozvodov energetických médií"),ROUND(F29*(F$50-'Kontrafaktuálne rozpočty'!E$26)/'Rozpočet projektu'!F$50*(M29/L29),2),IF(AND(I29="Na predmetný výdavok sa uplatňuje kontrafaktuálny scenár",J29="6. Modernizácia a rekonštrukcia systémov vonkajšieho osvetlenia priemyselných areálov, ale len spolu s inými opatreniami na zníženie spotreby elektriny v podniku"),ROUND(F29*(F$51-'Kontrafaktuálne rozpočty'!E$27)/'Rozpočet projektu'!F$51*(M29/L29),2),IF(AND(I29="Na predmetný výdavok sa uplatňuje kontrafaktuálny scenár",J29="7. Iné opatrenia, ktoré prispievajú k znižovaniu spotreby primárnych energetických zdrojov"),ROUND(F29*(F$52-'Kontrafaktuálne rozpočty'!E$28)/'Rozpočet projektu'!F$52*(M29/L29),2),IF(AND(I29="Na predmetný výdavok sa neuplatňuje kontrafaktuálny scenár",J29="2. Rekonštrukcia a modernizácia existujúcich energetických zariadení za účelom zvýšenia energetickej účinnosti  a zníženia emisií skleníkových plynov"),ROUND(F29*(M29/L29),2),IF(AND(I29="Na predmetný výdavok sa neuplatňuje kontrafaktuálny scenár",J29="3. Rekonštrukcia a modernizácia systémov výroby a rozvodu stlačeného vzduchu"),ROUND(F29*(M29/L29),2),IF(AND(I29="Na predmetný výdavok sa neuplatňuje kontrafaktuálny scenár",J29="4. Zavádzanie systémov merania a riadenia, vrátane energetických a environmentálnych manažérskych systémov, najmä EMAS, v oblasti výroby a spotreby energie za účelom zníženia spotreby energie a emisií skleníkových plynov"),ROUND(F29*(M29/L29),2),IF(AND(I29="Na predmetný výdavok sa neuplatňuje kontrafaktuálny scenár",J29="5. Výstavba, modernizácia a rekonštrukcia rozvodov energie, resp. rozvodov energetických médií"),ROUND(F29*(M29/L29),2),IF(AND(I29="Na predmetný výdavok sa neuplatňuje kontrafaktuálny scenár",J29="6. Modernizácia a rekonštrukcia systémov vonkajšieho osvetlenia priemyselných areálov, ale len spolu s inými opatreniami na zníženie spotreby elektriny v podniku"),ROUND(F29*(M29/L29),2),IF(AND(I29="Na predmetný výdavok sa neuplatňuje kontrafaktuálny scenár",J29="7. Iné opatrenia, ktoré prispievajú k znižovaniu spotreby primárnych energetických zdrojov"),ROUND(F29*(M29/L29),2))))))))))))))),IF(AND(I29="Na predmetný výdavok sa neuplatňuje kontrafaktuálny scenár",J29="1. Rekonštrukcia a modernizácia stavebných objektov v oblasti priemyslu a služieb na to nadväzujúcich za účelom zníženia ich energetickej náročnosti"),G29*M29/L29,IF(AND(I29="Na predmetný výdavok sa uplatňuje kontrafaktuálny scenár",J29="1. Rekonštrukcia a modernizácia stavebných objektov v oblasti priemyslu a služieb na to nadväzujúcich za účelom zníženia ich energetickej náročnosti"),ROUND(G29*(G$46-'Kontrafaktuálne rozpočty'!F$22)/G$46*(M29/L29),2),IF(AND(I29="Na predmetný výdavok sa uplatňuje kontrafaktuálny scenár",J29="2. Rekonštrukcia a modernizácia existujúcich energetických zariadení za účelom zvýšenia energetickej účinnosti  a zníženia emisií skleníkových plynov"),ROUND(G29*(G$47-'Kontrafaktuálne rozpočty'!F$23)/'Rozpočet projektu'!G$47*(M29/L29),2),IF(AND(I29="Na predmetný výdavok sa uplatňuje kontrafaktuálny scenár",J29="3. Rekonštrukcia a modernizácia systémov výroby a rozvodu stlačeného vzduchu"),ROUND(G29*(G$48-'Kontrafaktuálne rozpočty'!F$24)/'Rozpočet projektu'!G$48*(M29/L29),2),IF(AND(I29="Na predmetný výdavok sa uplatňuje kontrafaktuálny scenár",J29="4. Zavádzanie systémov merania a riadenia, vrátane energetických a environmentálnych manažérskych systémov, najmä EMAS, v oblasti výroby a spotreby energie za účelom zníženia spotreby energie a emisií skleníkových plynov"),ROUND(G29*(G$49-'Kontrafaktuálne rozpočty'!F$25)/'Rozpočet projektu'!G$49*(M29/L29),2),IF(AND(I29="Na predmetný výdavok sa uplatňuje kontrafaktuálny scenár",J29="5. Výstavba, modernizácia a rekonštrukcia rozvodov energie, resp. rozvodov energetických médií"),ROUND(G29*(G$50-'Kontrafaktuálne rozpočty'!F$26)/'Rozpočet projektu'!G$50*(M29/L29),2),IF(AND(I29="Na predmetný výdavok sa uplatňuje kontrafaktuálny scenár",J29="6. Modernizácia a rekonštrukcia systémov vonkajšieho osvetlenia priemyselných areálov, ale len spolu s inými opatreniami na zníženie spotreby elektriny v podniku"),ROUND(G29*(G$51-'Kontrafaktuálne rozpočty'!F$27)/'Rozpočet projektu'!G$51*(M29/L29),2),IF(AND(I29="Na predmetný výdavok sa uplatňuje kontrafaktuálny scenár",J29="7. Iné opatrenia, ktoré prispievajú k znižovaniu spotreby primárnych energetických zdrojov"),ROUND(G29*(G$52-'Kontrafaktuálne rozpočty'!F$28)/'Rozpočet projektu'!G$52*(M29/L29),2),IF(AND(I29="Na predmetný výdavok sa neuplatňuje kontrafaktuálny scenár",J29="2. Rekonštrukcia a modernizácia existujúcich energetických zariadení za účelom zvýšenia energetickej účinnosti  a zníženia emisií skleníkových plynov"),ROUND(G29*(M29/L29),2),IF(AND(I29="Na predmetný výdavok sa neuplatňuje kontrafaktuálny scenár",J29="3. Rekonštrukcia a modernizácia systémov výroby a rozvodu stlačeného vzduchu"),ROUND(G29*(M29/L29),2),IF(AND(I29="Na predmetný výdavok sa neuplatňuje kontrafaktuálny scenár",J29="4. Zavádzanie systémov merania a riadenia, vrátane energetických a environmentálnych manažérskych systémov, najmä EMAS, v oblasti výroby a spotreby energie za účelom zníženia spotreby energie a emisií skleníkových plynov"),ROUND(G29*(M29/L29),2),IF(AND(I29="Na predmetný výdavok sa neuplatňuje kontrafaktuálny scenár",J29="5. Výstavba, modernizácia a rekonštrukcia rozvodov energie, resp. rozvodov energetických médií"),ROUND(G29*(M29/L29),2),IF(AND(I29="Na predmetný výdavok sa neuplatňuje kontrafaktuálny scenár",J29="6. Modernizácia a rekonštrukcia systémov vonkajšieho osvetlenia priemyselných areálov, ale len spolu s inými opatreniami na zníženie spotreby elektriny v podniku"),ROUND(G29*(M29/L29),2),IF(AND(I29="Na predmetný výdavok sa neuplatňuje kontrafaktuálny scenár",J29="7. Iné opatrenia, ktoré prispievajú k znižovaniu spotreby primárnych energetických zdrojov"),ROUND(G29*(M29/L29),2)))))))))))))))))</f>
        <v>Vyplňte bunku B10</v>
      </c>
      <c r="I29" s="340"/>
      <c r="J29" s="340"/>
      <c r="K29" s="340"/>
      <c r="L29" s="169"/>
      <c r="M29" s="169"/>
      <c r="N29" s="346"/>
      <c r="O29" s="170"/>
      <c r="AB29" s="158"/>
      <c r="AC29" s="158"/>
      <c r="AD29" s="158"/>
      <c r="AE29" s="158"/>
      <c r="AF29" s="158"/>
      <c r="AG29" s="158"/>
      <c r="AH29" s="158"/>
      <c r="AI29" s="158"/>
      <c r="AJ29" s="158"/>
      <c r="AK29" s="158"/>
      <c r="AL29" s="158"/>
      <c r="AM29" s="158"/>
      <c r="AN29" s="158"/>
      <c r="AO29" s="158"/>
      <c r="AP29" s="158"/>
      <c r="AQ29" s="158"/>
      <c r="AR29" s="158"/>
      <c r="AS29" s="158"/>
      <c r="AT29" s="158"/>
      <c r="AU29" s="158"/>
      <c r="AV29" s="158"/>
      <c r="AW29" s="158"/>
      <c r="AX29" s="158"/>
      <c r="AY29" s="158"/>
      <c r="AZ29" s="158"/>
      <c r="BA29" s="158"/>
      <c r="BB29" s="158"/>
      <c r="BC29" s="158"/>
      <c r="BD29" s="158"/>
      <c r="BE29" s="158"/>
      <c r="BF29" s="158"/>
    </row>
    <row r="30" spans="1:58" x14ac:dyDescent="0.25">
      <c r="A30" s="267" t="s">
        <v>127</v>
      </c>
      <c r="B30" s="167" t="s">
        <v>18</v>
      </c>
      <c r="C30" s="168"/>
      <c r="D30" s="169"/>
      <c r="E30" s="169"/>
      <c r="F30" s="253">
        <f t="shared" si="4"/>
        <v>0</v>
      </c>
      <c r="G30" s="252">
        <f t="shared" si="5"/>
        <v>0</v>
      </c>
      <c r="H30" s="253" t="str">
        <f>IF($B$10="","Vyplňte bunku B10",IF($B$10="áno",IF(AND(I30="Na predmetný výdavok sa neuplatňuje kontrafaktuálny scenár",J30="1. Rekonštrukcia a modernizácia stavebných objektov v oblasti priemyslu a služieb na to nadväzujúcich za účelom zníženia ich energetickej náročnosti"),F30*M30/L30,IF(AND(I30="Na predmetný výdavok sa uplatňuje kontrafaktuálny scenár",J30="1. Rekonštrukcia a modernizácia stavebných objektov v oblasti priemyslu a služieb na to nadväzujúcich za účelom zníženia ich energetickej náročnosti"),ROUND(F30*(F$46-'Kontrafaktuálne rozpočty'!E$22)/F$46*(M30/L30),2),IF(AND(I30="Na predmetný výdavok sa uplatňuje kontrafaktuálny scenár",J30="2. Rekonštrukcia a modernizácia existujúcich energetických zariadení za účelom zvýšenia energetickej účinnosti  a zníženia emisií skleníkových plynov"),ROUND(F30*(F$47-'Kontrafaktuálne rozpočty'!E$23)/'Rozpočet projektu'!F$47*(M30/L30),2),IF(AND(I30="Na predmetný výdavok sa uplatňuje kontrafaktuálny scenár",J30="3. Rekonštrukcia a modernizácia systémov výroby a rozvodu stlačeného vzduchu"),ROUND(F30*(F$48-'Kontrafaktuálne rozpočty'!E$24)/'Rozpočet projektu'!F$48*(M30/L30),2),IF(AND(I30="Na predmetný výdavok sa uplatňuje kontrafaktuálny scenár",J30="4. Zavádzanie systémov merania a riadenia, vrátane energetických a environmentálnych manažérskych systémov, najmä EMAS, v oblasti výroby a spotreby energie za účelom zníženia spotreby energie a emisií skleníkových plynov"),ROUND(F30*(F$49-'Kontrafaktuálne rozpočty'!E$25)/'Rozpočet projektu'!F$49*(M30/L30),2),IF(AND(I30="Na predmetný výdavok sa uplatňuje kontrafaktuálny scenár",J30="5. Výstavba, modernizácia a rekonštrukcia rozvodov energie, resp. rozvodov energetických médií"),ROUND(F30*(F$50-'Kontrafaktuálne rozpočty'!E$26)/'Rozpočet projektu'!F$50*(M30/L30),2),IF(AND(I30="Na predmetný výdavok sa uplatňuje kontrafaktuálny scenár",J30="6. Modernizácia a rekonštrukcia systémov vonkajšieho osvetlenia priemyselných areálov, ale len spolu s inými opatreniami na zníženie spotreby elektriny v podniku"),ROUND(F30*(F$51-'Kontrafaktuálne rozpočty'!E$27)/'Rozpočet projektu'!F$51*(M30/L30),2),IF(AND(I30="Na predmetný výdavok sa uplatňuje kontrafaktuálny scenár",J30="7. Iné opatrenia, ktoré prispievajú k znižovaniu spotreby primárnych energetických zdrojov"),ROUND(F30*(F$52-'Kontrafaktuálne rozpočty'!E$28)/'Rozpočet projektu'!F$52*(M30/L30),2),IF(AND(I30="Na predmetný výdavok sa neuplatňuje kontrafaktuálny scenár",J30="2. Rekonštrukcia a modernizácia existujúcich energetických zariadení za účelom zvýšenia energetickej účinnosti  a zníženia emisií skleníkových plynov"),ROUND(F30*(M30/L30),2),IF(AND(I30="Na predmetný výdavok sa neuplatňuje kontrafaktuálny scenár",J30="3. Rekonštrukcia a modernizácia systémov výroby a rozvodu stlačeného vzduchu"),ROUND(F30*(M30/L30),2),IF(AND(I30="Na predmetný výdavok sa neuplatňuje kontrafaktuálny scenár",J30="4. Zavádzanie systémov merania a riadenia, vrátane energetických a environmentálnych manažérskych systémov, najmä EMAS, v oblasti výroby a spotreby energie za účelom zníženia spotreby energie a emisií skleníkových plynov"),ROUND(F30*(M30/L30),2),IF(AND(I30="Na predmetný výdavok sa neuplatňuje kontrafaktuálny scenár",J30="5. Výstavba, modernizácia a rekonštrukcia rozvodov energie, resp. rozvodov energetických médií"),ROUND(F30*(M30/L30),2),IF(AND(I30="Na predmetný výdavok sa neuplatňuje kontrafaktuálny scenár",J30="6. Modernizácia a rekonštrukcia systémov vonkajšieho osvetlenia priemyselných areálov, ale len spolu s inými opatreniami na zníženie spotreby elektriny v podniku"),ROUND(F30*(M30/L30),2),IF(AND(I30="Na predmetný výdavok sa neuplatňuje kontrafaktuálny scenár",J30="7. Iné opatrenia, ktoré prispievajú k znižovaniu spotreby primárnych energetických zdrojov"),ROUND(F30*(M30/L30),2))))))))))))))),IF(AND(I30="Na predmetný výdavok sa neuplatňuje kontrafaktuálny scenár",J30="1. Rekonštrukcia a modernizácia stavebných objektov v oblasti priemyslu a služieb na to nadväzujúcich za účelom zníženia ich energetickej náročnosti"),G30*M30/L30,IF(AND(I30="Na predmetný výdavok sa uplatňuje kontrafaktuálny scenár",J30="1. Rekonštrukcia a modernizácia stavebných objektov v oblasti priemyslu a služieb na to nadväzujúcich za účelom zníženia ich energetickej náročnosti"),ROUND(G30*(G$46-'Kontrafaktuálne rozpočty'!F$22)/G$46*(M30/L30),2),IF(AND(I30="Na predmetný výdavok sa uplatňuje kontrafaktuálny scenár",J30="2. Rekonštrukcia a modernizácia existujúcich energetických zariadení za účelom zvýšenia energetickej účinnosti  a zníženia emisií skleníkových plynov"),ROUND(G30*(G$47-'Kontrafaktuálne rozpočty'!F$23)/'Rozpočet projektu'!G$47*(M30/L30),2),IF(AND(I30="Na predmetný výdavok sa uplatňuje kontrafaktuálny scenár",J30="3. Rekonštrukcia a modernizácia systémov výroby a rozvodu stlačeného vzduchu"),ROUND(G30*(G$48-'Kontrafaktuálne rozpočty'!F$24)/'Rozpočet projektu'!G$48*(M30/L30),2),IF(AND(I30="Na predmetný výdavok sa uplatňuje kontrafaktuálny scenár",J30="4. Zavádzanie systémov merania a riadenia, vrátane energetických a environmentálnych manažérskych systémov, najmä EMAS, v oblasti výroby a spotreby energie za účelom zníženia spotreby energie a emisií skleníkových plynov"),ROUND(G30*(G$49-'Kontrafaktuálne rozpočty'!F$25)/'Rozpočet projektu'!G$49*(M30/L30),2),IF(AND(I30="Na predmetný výdavok sa uplatňuje kontrafaktuálny scenár",J30="5. Výstavba, modernizácia a rekonštrukcia rozvodov energie, resp. rozvodov energetických médií"),ROUND(G30*(G$50-'Kontrafaktuálne rozpočty'!F$26)/'Rozpočet projektu'!G$50*(M30/L30),2),IF(AND(I30="Na predmetný výdavok sa uplatňuje kontrafaktuálny scenár",J30="6. Modernizácia a rekonštrukcia systémov vonkajšieho osvetlenia priemyselných areálov, ale len spolu s inými opatreniami na zníženie spotreby elektriny v podniku"),ROUND(G30*(G$51-'Kontrafaktuálne rozpočty'!F$27)/'Rozpočet projektu'!G$51*(M30/L30),2),IF(AND(I30="Na predmetný výdavok sa uplatňuje kontrafaktuálny scenár",J30="7. Iné opatrenia, ktoré prispievajú k znižovaniu spotreby primárnych energetických zdrojov"),ROUND(G30*(G$52-'Kontrafaktuálne rozpočty'!F$28)/'Rozpočet projektu'!G$52*(M30/L30),2),IF(AND(I30="Na predmetný výdavok sa neuplatňuje kontrafaktuálny scenár",J30="2. Rekonštrukcia a modernizácia existujúcich energetických zariadení za účelom zvýšenia energetickej účinnosti  a zníženia emisií skleníkových plynov"),ROUND(G30*(M30/L30),2),IF(AND(I30="Na predmetný výdavok sa neuplatňuje kontrafaktuálny scenár",J30="3. Rekonštrukcia a modernizácia systémov výroby a rozvodu stlačeného vzduchu"),ROUND(G30*(M30/L30),2),IF(AND(I30="Na predmetný výdavok sa neuplatňuje kontrafaktuálny scenár",J30="4. Zavádzanie systémov merania a riadenia, vrátane energetických a environmentálnych manažérskych systémov, najmä EMAS, v oblasti výroby a spotreby energie za účelom zníženia spotreby energie a emisií skleníkových plynov"),ROUND(G30*(M30/L30),2),IF(AND(I30="Na predmetný výdavok sa neuplatňuje kontrafaktuálny scenár",J30="5. Výstavba, modernizácia a rekonštrukcia rozvodov energie, resp. rozvodov energetických médií"),ROUND(G30*(M30/L30),2),IF(AND(I30="Na predmetný výdavok sa neuplatňuje kontrafaktuálny scenár",J30="6. Modernizácia a rekonštrukcia systémov vonkajšieho osvetlenia priemyselných areálov, ale len spolu s inými opatreniami na zníženie spotreby elektriny v podniku"),ROUND(G30*(M30/L30),2),IF(AND(I30="Na predmetný výdavok sa neuplatňuje kontrafaktuálny scenár",J30="7. Iné opatrenia, ktoré prispievajú k znižovaniu spotreby primárnych energetických zdrojov"),ROUND(G30*(M30/L30),2)))))))))))))))))</f>
        <v>Vyplňte bunku B10</v>
      </c>
      <c r="I30" s="340"/>
      <c r="J30" s="272"/>
      <c r="K30" s="340"/>
      <c r="L30" s="165"/>
      <c r="M30" s="165"/>
      <c r="N30" s="346"/>
      <c r="O30" s="171"/>
      <c r="AB30" s="158"/>
      <c r="AC30" s="158"/>
      <c r="AD30" s="158"/>
      <c r="AE30" s="158"/>
      <c r="AF30" s="158"/>
      <c r="AG30" s="158"/>
      <c r="AH30" s="158"/>
      <c r="AI30" s="158"/>
      <c r="AJ30" s="158"/>
      <c r="AK30" s="158"/>
      <c r="AL30" s="158"/>
      <c r="AM30" s="158"/>
      <c r="AN30" s="158"/>
      <c r="AO30" s="158"/>
      <c r="AP30" s="158"/>
      <c r="AQ30" s="158"/>
      <c r="AR30" s="158"/>
      <c r="AS30" s="158"/>
      <c r="AT30" s="158"/>
      <c r="AU30" s="158"/>
      <c r="AV30" s="158"/>
      <c r="AW30" s="158"/>
      <c r="AX30" s="158"/>
      <c r="AY30" s="158"/>
      <c r="AZ30" s="158"/>
      <c r="BA30" s="158"/>
      <c r="BB30" s="158"/>
      <c r="BC30" s="158"/>
      <c r="BD30" s="158"/>
      <c r="BE30" s="158"/>
      <c r="BF30" s="158"/>
    </row>
    <row r="31" spans="1:58" x14ac:dyDescent="0.25">
      <c r="A31" s="268" t="s">
        <v>128</v>
      </c>
      <c r="B31" s="167" t="s">
        <v>18</v>
      </c>
      <c r="C31" s="168"/>
      <c r="D31" s="169"/>
      <c r="E31" s="169"/>
      <c r="F31" s="253">
        <f t="shared" si="4"/>
        <v>0</v>
      </c>
      <c r="G31" s="252">
        <f t="shared" si="5"/>
        <v>0</v>
      </c>
      <c r="H31" s="253" t="str">
        <f>IF($B$10="","Vyplňte bunku B10",IF($B$10="áno",IF(AND(I31="Na predmetný výdavok sa neuplatňuje kontrafaktuálny scenár",J31="1. Rekonštrukcia a modernizácia stavebných objektov v oblasti priemyslu a služieb na to nadväzujúcich za účelom zníženia ich energetickej náročnosti"),F31*M31/L31,IF(AND(I31="Na predmetný výdavok sa uplatňuje kontrafaktuálny scenár",J31="1. Rekonštrukcia a modernizácia stavebných objektov v oblasti priemyslu a služieb na to nadväzujúcich za účelom zníženia ich energetickej náročnosti"),ROUND(F31*(F$46-'Kontrafaktuálne rozpočty'!E$22)/F$46*(M31/L31),2),IF(AND(I31="Na predmetný výdavok sa uplatňuje kontrafaktuálny scenár",J31="2. Rekonštrukcia a modernizácia existujúcich energetických zariadení za účelom zvýšenia energetickej účinnosti  a zníženia emisií skleníkových plynov"),ROUND(F31*(F$47-'Kontrafaktuálne rozpočty'!E$23)/'Rozpočet projektu'!F$47*(M31/L31),2),IF(AND(I31="Na predmetný výdavok sa uplatňuje kontrafaktuálny scenár",J31="3. Rekonštrukcia a modernizácia systémov výroby a rozvodu stlačeného vzduchu"),ROUND(F31*(F$48-'Kontrafaktuálne rozpočty'!E$24)/'Rozpočet projektu'!F$48*(M31/L31),2),IF(AND(I31="Na predmetný výdavok sa uplatňuje kontrafaktuálny scenár",J31="4. Zavádzanie systémov merania a riadenia, vrátane energetických a environmentálnych manažérskych systémov, najmä EMAS, v oblasti výroby a spotreby energie za účelom zníženia spotreby energie a emisií skleníkových plynov"),ROUND(F31*(F$49-'Kontrafaktuálne rozpočty'!E$25)/'Rozpočet projektu'!F$49*(M31/L31),2),IF(AND(I31="Na predmetný výdavok sa uplatňuje kontrafaktuálny scenár",J31="5. Výstavba, modernizácia a rekonštrukcia rozvodov energie, resp. rozvodov energetických médií"),ROUND(F31*(F$50-'Kontrafaktuálne rozpočty'!E$26)/'Rozpočet projektu'!F$50*(M31/L31),2),IF(AND(I31="Na predmetný výdavok sa uplatňuje kontrafaktuálny scenár",J31="6. Modernizácia a rekonštrukcia systémov vonkajšieho osvetlenia priemyselných areálov, ale len spolu s inými opatreniami na zníženie spotreby elektriny v podniku"),ROUND(F31*(F$51-'Kontrafaktuálne rozpočty'!E$27)/'Rozpočet projektu'!F$51*(M31/L31),2),IF(AND(I31="Na predmetný výdavok sa uplatňuje kontrafaktuálny scenár",J31="7. Iné opatrenia, ktoré prispievajú k znižovaniu spotreby primárnych energetických zdrojov"),ROUND(F31*(F$52-'Kontrafaktuálne rozpočty'!E$28)/'Rozpočet projektu'!F$52*(M31/L31),2),IF(AND(I31="Na predmetný výdavok sa neuplatňuje kontrafaktuálny scenár",J31="2. Rekonštrukcia a modernizácia existujúcich energetických zariadení za účelom zvýšenia energetickej účinnosti  a zníženia emisií skleníkových plynov"),ROUND(F31*(M31/L31),2),IF(AND(I31="Na predmetný výdavok sa neuplatňuje kontrafaktuálny scenár",J31="3. Rekonštrukcia a modernizácia systémov výroby a rozvodu stlačeného vzduchu"),ROUND(F31*(M31/L31),2),IF(AND(I31="Na predmetný výdavok sa neuplatňuje kontrafaktuálny scenár",J31="4. Zavádzanie systémov merania a riadenia, vrátane energetických a environmentálnych manažérskych systémov, najmä EMAS, v oblasti výroby a spotreby energie za účelom zníženia spotreby energie a emisií skleníkových plynov"),ROUND(F31*(M31/L31),2),IF(AND(I31="Na predmetný výdavok sa neuplatňuje kontrafaktuálny scenár",J31="5. Výstavba, modernizácia a rekonštrukcia rozvodov energie, resp. rozvodov energetických médií"),ROUND(F31*(M31/L31),2),IF(AND(I31="Na predmetný výdavok sa neuplatňuje kontrafaktuálny scenár",J31="6. Modernizácia a rekonštrukcia systémov vonkajšieho osvetlenia priemyselných areálov, ale len spolu s inými opatreniami na zníženie spotreby elektriny v podniku"),ROUND(F31*(M31/L31),2),IF(AND(I31="Na predmetný výdavok sa neuplatňuje kontrafaktuálny scenár",J31="7. Iné opatrenia, ktoré prispievajú k znižovaniu spotreby primárnych energetických zdrojov"),ROUND(F31*(M31/L31),2))))))))))))))),IF(AND(I31="Na predmetný výdavok sa neuplatňuje kontrafaktuálny scenár",J31="1. Rekonštrukcia a modernizácia stavebných objektov v oblasti priemyslu a služieb na to nadväzujúcich za účelom zníženia ich energetickej náročnosti"),G31*M31/L31,IF(AND(I31="Na predmetný výdavok sa uplatňuje kontrafaktuálny scenár",J31="1. Rekonštrukcia a modernizácia stavebných objektov v oblasti priemyslu a služieb na to nadväzujúcich za účelom zníženia ich energetickej náročnosti"),ROUND(G31*(G$46-'Kontrafaktuálne rozpočty'!F$22)/G$46*(M31/L31),2),IF(AND(I31="Na predmetný výdavok sa uplatňuje kontrafaktuálny scenár",J31="2. Rekonštrukcia a modernizácia existujúcich energetických zariadení za účelom zvýšenia energetickej účinnosti  a zníženia emisií skleníkových plynov"),ROUND(G31*(G$47-'Kontrafaktuálne rozpočty'!F$23)/'Rozpočet projektu'!G$47*(M31/L31),2),IF(AND(I31="Na predmetný výdavok sa uplatňuje kontrafaktuálny scenár",J31="3. Rekonštrukcia a modernizácia systémov výroby a rozvodu stlačeného vzduchu"),ROUND(G31*(G$48-'Kontrafaktuálne rozpočty'!F$24)/'Rozpočet projektu'!G$48*(M31/L31),2),IF(AND(I31="Na predmetný výdavok sa uplatňuje kontrafaktuálny scenár",J31="4. Zavádzanie systémov merania a riadenia, vrátane energetických a environmentálnych manažérskych systémov, najmä EMAS, v oblasti výroby a spotreby energie za účelom zníženia spotreby energie a emisií skleníkových plynov"),ROUND(G31*(G$49-'Kontrafaktuálne rozpočty'!F$25)/'Rozpočet projektu'!G$49*(M31/L31),2),IF(AND(I31="Na predmetný výdavok sa uplatňuje kontrafaktuálny scenár",J31="5. Výstavba, modernizácia a rekonštrukcia rozvodov energie, resp. rozvodov energetických médií"),ROUND(G31*(G$50-'Kontrafaktuálne rozpočty'!F$26)/'Rozpočet projektu'!G$50*(M31/L31),2),IF(AND(I31="Na predmetný výdavok sa uplatňuje kontrafaktuálny scenár",J31="6. Modernizácia a rekonštrukcia systémov vonkajšieho osvetlenia priemyselných areálov, ale len spolu s inými opatreniami na zníženie spotreby elektriny v podniku"),ROUND(G31*(G$51-'Kontrafaktuálne rozpočty'!F$27)/'Rozpočet projektu'!G$51*(M31/L31),2),IF(AND(I31="Na predmetný výdavok sa uplatňuje kontrafaktuálny scenár",J31="7. Iné opatrenia, ktoré prispievajú k znižovaniu spotreby primárnych energetických zdrojov"),ROUND(G31*(G$52-'Kontrafaktuálne rozpočty'!F$28)/'Rozpočet projektu'!G$52*(M31/L31),2),IF(AND(I31="Na predmetný výdavok sa neuplatňuje kontrafaktuálny scenár",J31="2. Rekonštrukcia a modernizácia existujúcich energetických zariadení za účelom zvýšenia energetickej účinnosti  a zníženia emisií skleníkových plynov"),ROUND(G31*(M31/L31),2),IF(AND(I31="Na predmetný výdavok sa neuplatňuje kontrafaktuálny scenár",J31="3. Rekonštrukcia a modernizácia systémov výroby a rozvodu stlačeného vzduchu"),ROUND(G31*(M31/L31),2),IF(AND(I31="Na predmetný výdavok sa neuplatňuje kontrafaktuálny scenár",J31="4. Zavádzanie systémov merania a riadenia, vrátane energetických a environmentálnych manažérskych systémov, najmä EMAS, v oblasti výroby a spotreby energie za účelom zníženia spotreby energie a emisií skleníkových plynov"),ROUND(G31*(M31/L31),2),IF(AND(I31="Na predmetný výdavok sa neuplatňuje kontrafaktuálny scenár",J31="5. Výstavba, modernizácia a rekonštrukcia rozvodov energie, resp. rozvodov energetických médií"),ROUND(G31*(M31/L31),2),IF(AND(I31="Na predmetný výdavok sa neuplatňuje kontrafaktuálny scenár",J31="6. Modernizácia a rekonštrukcia systémov vonkajšieho osvetlenia priemyselných areálov, ale len spolu s inými opatreniami na zníženie spotreby elektriny v podniku"),ROUND(G31*(M31/L31),2),IF(AND(I31="Na predmetný výdavok sa neuplatňuje kontrafaktuálny scenár",J31="7. Iné opatrenia, ktoré prispievajú k znižovaniu spotreby primárnych energetických zdrojov"),ROUND(G31*(M31/L31),2)))))))))))))))))</f>
        <v>Vyplňte bunku B10</v>
      </c>
      <c r="I31" s="340"/>
      <c r="J31" s="272"/>
      <c r="K31" s="340"/>
      <c r="L31" s="165"/>
      <c r="M31" s="165"/>
      <c r="N31" s="346"/>
      <c r="O31" s="171"/>
      <c r="AB31" s="158"/>
      <c r="AC31" s="158"/>
      <c r="AD31" s="158"/>
      <c r="AE31" s="158"/>
      <c r="AF31" s="158"/>
      <c r="AG31" s="158"/>
      <c r="AH31" s="158"/>
      <c r="AI31" s="158"/>
      <c r="AJ31" s="158"/>
      <c r="AK31" s="158"/>
      <c r="AL31" s="158"/>
      <c r="AM31" s="158"/>
      <c r="AN31" s="158"/>
      <c r="AO31" s="158"/>
      <c r="AP31" s="158"/>
      <c r="AQ31" s="158"/>
      <c r="AR31" s="158"/>
      <c r="AS31" s="158"/>
      <c r="AT31" s="158"/>
      <c r="AU31" s="158"/>
      <c r="AV31" s="158"/>
      <c r="AW31" s="158"/>
      <c r="AX31" s="158"/>
      <c r="AY31" s="158"/>
      <c r="AZ31" s="158"/>
      <c r="BA31" s="158"/>
      <c r="BB31" s="158"/>
      <c r="BC31" s="158"/>
      <c r="BD31" s="158"/>
      <c r="BE31" s="158"/>
      <c r="BF31" s="158"/>
    </row>
    <row r="32" spans="1:58" x14ac:dyDescent="0.25">
      <c r="A32" s="267" t="s">
        <v>97</v>
      </c>
      <c r="B32" s="163" t="s">
        <v>18</v>
      </c>
      <c r="C32" s="168"/>
      <c r="D32" s="169"/>
      <c r="E32" s="169"/>
      <c r="F32" s="253">
        <f t="shared" si="4"/>
        <v>0</v>
      </c>
      <c r="G32" s="252">
        <f t="shared" si="5"/>
        <v>0</v>
      </c>
      <c r="H32" s="253" t="str">
        <f>IF($B$10="","Vyplňte bunku B10",IF($B$10="áno",IF(AND(I32="Na predmetný výdavok sa neuplatňuje kontrafaktuálny scenár",J32="1. Rekonštrukcia a modernizácia stavebných objektov v oblasti priemyslu a služieb na to nadväzujúcich za účelom zníženia ich energetickej náročnosti"),F32*M32/L32,IF(AND(I32="Na predmetný výdavok sa uplatňuje kontrafaktuálny scenár",J32="1. Rekonštrukcia a modernizácia stavebných objektov v oblasti priemyslu a služieb na to nadväzujúcich za účelom zníženia ich energetickej náročnosti"),ROUND(F32*(F$46-'Kontrafaktuálne rozpočty'!E$22)/F$46*(M32/L32),2),IF(AND(I32="Na predmetný výdavok sa uplatňuje kontrafaktuálny scenár",J32="2. Rekonštrukcia a modernizácia existujúcich energetických zariadení za účelom zvýšenia energetickej účinnosti  a zníženia emisií skleníkových plynov"),ROUND(F32*(F$47-'Kontrafaktuálne rozpočty'!E$23)/'Rozpočet projektu'!F$47*(M32/L32),2),IF(AND(I32="Na predmetný výdavok sa uplatňuje kontrafaktuálny scenár",J32="3. Rekonštrukcia a modernizácia systémov výroby a rozvodu stlačeného vzduchu"),ROUND(F32*(F$48-'Kontrafaktuálne rozpočty'!E$24)/'Rozpočet projektu'!F$48*(M32/L32),2),IF(AND(I32="Na predmetný výdavok sa uplatňuje kontrafaktuálny scenár",J32="4. Zavádzanie systémov merania a riadenia, vrátane energetických a environmentálnych manažérskych systémov, najmä EMAS, v oblasti výroby a spotreby energie za účelom zníženia spotreby energie a emisií skleníkových plynov"),ROUND(F32*(F$49-'Kontrafaktuálne rozpočty'!E$25)/'Rozpočet projektu'!F$49*(M32/L32),2),IF(AND(I32="Na predmetný výdavok sa uplatňuje kontrafaktuálny scenár",J32="5. Výstavba, modernizácia a rekonštrukcia rozvodov energie, resp. rozvodov energetických médií"),ROUND(F32*(F$50-'Kontrafaktuálne rozpočty'!E$26)/'Rozpočet projektu'!F$50*(M32/L32),2),IF(AND(I32="Na predmetný výdavok sa uplatňuje kontrafaktuálny scenár",J32="6. Modernizácia a rekonštrukcia systémov vonkajšieho osvetlenia priemyselných areálov, ale len spolu s inými opatreniami na zníženie spotreby elektriny v podniku"),ROUND(F32*(F$51-'Kontrafaktuálne rozpočty'!E$27)/'Rozpočet projektu'!F$51*(M32/L32),2),IF(AND(I32="Na predmetný výdavok sa uplatňuje kontrafaktuálny scenár",J32="7. Iné opatrenia, ktoré prispievajú k znižovaniu spotreby primárnych energetických zdrojov"),ROUND(F32*(F$52-'Kontrafaktuálne rozpočty'!E$28)/'Rozpočet projektu'!F$52*(M32/L32),2),IF(AND(I32="Na predmetný výdavok sa neuplatňuje kontrafaktuálny scenár",J32="2. Rekonštrukcia a modernizácia existujúcich energetických zariadení za účelom zvýšenia energetickej účinnosti  a zníženia emisií skleníkových plynov"),ROUND(F32*(M32/L32),2),IF(AND(I32="Na predmetný výdavok sa neuplatňuje kontrafaktuálny scenár",J32="3. Rekonštrukcia a modernizácia systémov výroby a rozvodu stlačeného vzduchu"),ROUND(F32*(M32/L32),2),IF(AND(I32="Na predmetný výdavok sa neuplatňuje kontrafaktuálny scenár",J32="4. Zavádzanie systémov merania a riadenia, vrátane energetických a environmentálnych manažérskych systémov, najmä EMAS, v oblasti výroby a spotreby energie za účelom zníženia spotreby energie a emisií skleníkových plynov"),ROUND(F32*(M32/L32),2),IF(AND(I32="Na predmetný výdavok sa neuplatňuje kontrafaktuálny scenár",J32="5. Výstavba, modernizácia a rekonštrukcia rozvodov energie, resp. rozvodov energetických médií"),ROUND(F32*(M32/L32),2),IF(AND(I32="Na predmetný výdavok sa neuplatňuje kontrafaktuálny scenár",J32="6. Modernizácia a rekonštrukcia systémov vonkajšieho osvetlenia priemyselných areálov, ale len spolu s inými opatreniami na zníženie spotreby elektriny v podniku"),ROUND(F32*(M32/L32),2),IF(AND(I32="Na predmetný výdavok sa neuplatňuje kontrafaktuálny scenár",J32="7. Iné opatrenia, ktoré prispievajú k znižovaniu spotreby primárnych energetických zdrojov"),ROUND(F32*(M32/L32),2))))))))))))))),IF(AND(I32="Na predmetný výdavok sa neuplatňuje kontrafaktuálny scenár",J32="1. Rekonštrukcia a modernizácia stavebných objektov v oblasti priemyslu a služieb na to nadväzujúcich za účelom zníženia ich energetickej náročnosti"),G32*M32/L32,IF(AND(I32="Na predmetný výdavok sa uplatňuje kontrafaktuálny scenár",J32="1. Rekonštrukcia a modernizácia stavebných objektov v oblasti priemyslu a služieb na to nadväzujúcich za účelom zníženia ich energetickej náročnosti"),ROUND(G32*(G$46-'Kontrafaktuálne rozpočty'!F$22)/G$46*(M32/L32),2),IF(AND(I32="Na predmetný výdavok sa uplatňuje kontrafaktuálny scenár",J32="2. Rekonštrukcia a modernizácia existujúcich energetických zariadení za účelom zvýšenia energetickej účinnosti  a zníženia emisií skleníkových plynov"),ROUND(G32*(G$47-'Kontrafaktuálne rozpočty'!F$23)/'Rozpočet projektu'!G$47*(M32/L32),2),IF(AND(I32="Na predmetný výdavok sa uplatňuje kontrafaktuálny scenár",J32="3. Rekonštrukcia a modernizácia systémov výroby a rozvodu stlačeného vzduchu"),ROUND(G32*(G$48-'Kontrafaktuálne rozpočty'!F$24)/'Rozpočet projektu'!G$48*(M32/L32),2),IF(AND(I32="Na predmetný výdavok sa uplatňuje kontrafaktuálny scenár",J32="4. Zavádzanie systémov merania a riadenia, vrátane energetických a environmentálnych manažérskych systémov, najmä EMAS, v oblasti výroby a spotreby energie za účelom zníženia spotreby energie a emisií skleníkových plynov"),ROUND(G32*(G$49-'Kontrafaktuálne rozpočty'!F$25)/'Rozpočet projektu'!G$49*(M32/L32),2),IF(AND(I32="Na predmetný výdavok sa uplatňuje kontrafaktuálny scenár",J32="5. Výstavba, modernizácia a rekonštrukcia rozvodov energie, resp. rozvodov energetických médií"),ROUND(G32*(G$50-'Kontrafaktuálne rozpočty'!F$26)/'Rozpočet projektu'!G$50*(M32/L32),2),IF(AND(I32="Na predmetný výdavok sa uplatňuje kontrafaktuálny scenár",J32="6. Modernizácia a rekonštrukcia systémov vonkajšieho osvetlenia priemyselných areálov, ale len spolu s inými opatreniami na zníženie spotreby elektriny v podniku"),ROUND(G32*(G$51-'Kontrafaktuálne rozpočty'!F$27)/'Rozpočet projektu'!G$51*(M32/L32),2),IF(AND(I32="Na predmetný výdavok sa uplatňuje kontrafaktuálny scenár",J32="7. Iné opatrenia, ktoré prispievajú k znižovaniu spotreby primárnych energetických zdrojov"),ROUND(G32*(G$52-'Kontrafaktuálne rozpočty'!F$28)/'Rozpočet projektu'!G$52*(M32/L32),2),IF(AND(I32="Na predmetný výdavok sa neuplatňuje kontrafaktuálny scenár",J32="2. Rekonštrukcia a modernizácia existujúcich energetických zariadení za účelom zvýšenia energetickej účinnosti  a zníženia emisií skleníkových plynov"),ROUND(G32*(M32/L32),2),IF(AND(I32="Na predmetný výdavok sa neuplatňuje kontrafaktuálny scenár",J32="3. Rekonštrukcia a modernizácia systémov výroby a rozvodu stlačeného vzduchu"),ROUND(G32*(M32/L32),2),IF(AND(I32="Na predmetný výdavok sa neuplatňuje kontrafaktuálny scenár",J32="4. Zavádzanie systémov merania a riadenia, vrátane energetických a environmentálnych manažérskych systémov, najmä EMAS, v oblasti výroby a spotreby energie za účelom zníženia spotreby energie a emisií skleníkových plynov"),ROUND(G32*(M32/L32),2),IF(AND(I32="Na predmetný výdavok sa neuplatňuje kontrafaktuálny scenár",J32="5. Výstavba, modernizácia a rekonštrukcia rozvodov energie, resp. rozvodov energetických médií"),ROUND(G32*(M32/L32),2),IF(AND(I32="Na predmetný výdavok sa neuplatňuje kontrafaktuálny scenár",J32="6. Modernizácia a rekonštrukcia systémov vonkajšieho osvetlenia priemyselných areálov, ale len spolu s inými opatreniami na zníženie spotreby elektriny v podniku"),ROUND(G32*(M32/L32),2),IF(AND(I32="Na predmetný výdavok sa neuplatňuje kontrafaktuálny scenár",J32="7. Iné opatrenia, ktoré prispievajú k znižovaniu spotreby primárnych energetických zdrojov"),ROUND(G32*(M32/L32),2)))))))))))))))))</f>
        <v>Vyplňte bunku B10</v>
      </c>
      <c r="I32" s="340"/>
      <c r="J32" s="272"/>
      <c r="K32" s="340"/>
      <c r="L32" s="165"/>
      <c r="M32" s="165"/>
      <c r="N32" s="346"/>
      <c r="O32" s="171"/>
      <c r="AB32" s="158"/>
      <c r="AC32" s="158"/>
      <c r="AD32" s="158"/>
      <c r="AE32" s="158"/>
      <c r="AF32" s="158"/>
      <c r="AG32" s="158"/>
      <c r="AH32" s="158"/>
      <c r="AI32" s="158"/>
      <c r="AJ32" s="158"/>
      <c r="AK32" s="158"/>
      <c r="AL32" s="158"/>
      <c r="AM32" s="158"/>
      <c r="AN32" s="158"/>
      <c r="AO32" s="158"/>
      <c r="AP32" s="158"/>
      <c r="AQ32" s="158"/>
      <c r="AR32" s="158"/>
      <c r="AS32" s="158"/>
      <c r="AT32" s="158"/>
      <c r="AU32" s="158"/>
      <c r="AV32" s="158"/>
      <c r="AW32" s="158"/>
      <c r="AX32" s="158"/>
      <c r="AY32" s="158"/>
      <c r="AZ32" s="158"/>
      <c r="BA32" s="158"/>
      <c r="BB32" s="158"/>
      <c r="BC32" s="158"/>
      <c r="BD32" s="158"/>
      <c r="BE32" s="158"/>
      <c r="BF32" s="158"/>
    </row>
    <row r="33" spans="1:58" ht="15.75" thickBot="1" x14ac:dyDescent="0.3">
      <c r="A33" s="336" t="s">
        <v>97</v>
      </c>
      <c r="B33" s="337" t="s">
        <v>18</v>
      </c>
      <c r="C33" s="338"/>
      <c r="D33" s="339"/>
      <c r="E33" s="339"/>
      <c r="F33" s="332">
        <f t="shared" si="4"/>
        <v>0</v>
      </c>
      <c r="G33" s="333">
        <f t="shared" si="5"/>
        <v>0</v>
      </c>
      <c r="H33" s="253" t="str">
        <f>IF($B$10="","Vyplňte bunku B10",IF($B$10="áno",IF(AND(I33="Na predmetný výdavok sa neuplatňuje kontrafaktuálny scenár",J33="1. Rekonštrukcia a modernizácia stavebných objektov v oblasti priemyslu a služieb na to nadväzujúcich za účelom zníženia ich energetickej náročnosti"),F33*M33/L33,IF(AND(I33="Na predmetný výdavok sa uplatňuje kontrafaktuálny scenár",J33="1. Rekonštrukcia a modernizácia stavebných objektov v oblasti priemyslu a služieb na to nadväzujúcich za účelom zníženia ich energetickej náročnosti"),ROUND(F33*(F$46-'Kontrafaktuálne rozpočty'!E$22)/F$46*(M33/L33),2),IF(AND(I33="Na predmetný výdavok sa uplatňuje kontrafaktuálny scenár",J33="2. Rekonštrukcia a modernizácia existujúcich energetických zariadení za účelom zvýšenia energetickej účinnosti  a zníženia emisií skleníkových plynov"),ROUND(F33*(F$47-'Kontrafaktuálne rozpočty'!E$23)/'Rozpočet projektu'!F$47*(M33/L33),2),IF(AND(I33="Na predmetný výdavok sa uplatňuje kontrafaktuálny scenár",J33="3. Rekonštrukcia a modernizácia systémov výroby a rozvodu stlačeného vzduchu"),ROUND(F33*(F$48-'Kontrafaktuálne rozpočty'!E$24)/'Rozpočet projektu'!F$48*(M33/L33),2),IF(AND(I33="Na predmetný výdavok sa uplatňuje kontrafaktuálny scenár",J33="4. Zavádzanie systémov merania a riadenia, vrátane energetických a environmentálnych manažérskych systémov, najmä EMAS, v oblasti výroby a spotreby energie za účelom zníženia spotreby energie a emisií skleníkových plynov"),ROUND(F33*(F$49-'Kontrafaktuálne rozpočty'!E$25)/'Rozpočet projektu'!F$49*(M33/L33),2),IF(AND(I33="Na predmetný výdavok sa uplatňuje kontrafaktuálny scenár",J33="5. Výstavba, modernizácia a rekonštrukcia rozvodov energie, resp. rozvodov energetických médií"),ROUND(F33*(F$50-'Kontrafaktuálne rozpočty'!E$26)/'Rozpočet projektu'!F$50*(M33/L33),2),IF(AND(I33="Na predmetný výdavok sa uplatňuje kontrafaktuálny scenár",J33="6. Modernizácia a rekonštrukcia systémov vonkajšieho osvetlenia priemyselných areálov, ale len spolu s inými opatreniami na zníženie spotreby elektriny v podniku"),ROUND(F33*(F$51-'Kontrafaktuálne rozpočty'!E$27)/'Rozpočet projektu'!F$51*(M33/L33),2),IF(AND(I33="Na predmetný výdavok sa uplatňuje kontrafaktuálny scenár",J33="7. Iné opatrenia, ktoré prispievajú k znižovaniu spotreby primárnych energetických zdrojov"),ROUND(F33*(F$52-'Kontrafaktuálne rozpočty'!E$28)/'Rozpočet projektu'!F$52*(M33/L33),2),IF(AND(I33="Na predmetný výdavok sa neuplatňuje kontrafaktuálny scenár",J33="2. Rekonštrukcia a modernizácia existujúcich energetických zariadení za účelom zvýšenia energetickej účinnosti  a zníženia emisií skleníkových plynov"),ROUND(F33*(M33/L33),2),IF(AND(I33="Na predmetný výdavok sa neuplatňuje kontrafaktuálny scenár",J33="3. Rekonštrukcia a modernizácia systémov výroby a rozvodu stlačeného vzduchu"),ROUND(F33*(M33/L33),2),IF(AND(I33="Na predmetný výdavok sa neuplatňuje kontrafaktuálny scenár",J33="4. Zavádzanie systémov merania a riadenia, vrátane energetických a environmentálnych manažérskych systémov, najmä EMAS, v oblasti výroby a spotreby energie za účelom zníženia spotreby energie a emisií skleníkových plynov"),ROUND(F33*(M33/L33),2),IF(AND(I33="Na predmetný výdavok sa neuplatňuje kontrafaktuálny scenár",J33="5. Výstavba, modernizácia a rekonštrukcia rozvodov energie, resp. rozvodov energetických médií"),ROUND(F33*(M33/L33),2),IF(AND(I33="Na predmetný výdavok sa neuplatňuje kontrafaktuálny scenár",J33="6. Modernizácia a rekonštrukcia systémov vonkajšieho osvetlenia priemyselných areálov, ale len spolu s inými opatreniami na zníženie spotreby elektriny v podniku"),ROUND(F33*(M33/L33),2),IF(AND(I33="Na predmetný výdavok sa neuplatňuje kontrafaktuálny scenár",J33="7. Iné opatrenia, ktoré prispievajú k znižovaniu spotreby primárnych energetických zdrojov"),ROUND(F33*(M33/L33),2))))))))))))))),IF(AND(I33="Na predmetný výdavok sa neuplatňuje kontrafaktuálny scenár",J33="1. Rekonštrukcia a modernizácia stavebných objektov v oblasti priemyslu a služieb na to nadväzujúcich za účelom zníženia ich energetickej náročnosti"),G33*M33/L33,IF(AND(I33="Na predmetný výdavok sa uplatňuje kontrafaktuálny scenár",J33="1. Rekonštrukcia a modernizácia stavebných objektov v oblasti priemyslu a služieb na to nadväzujúcich za účelom zníženia ich energetickej náročnosti"),ROUND(G33*(G$46-'Kontrafaktuálne rozpočty'!F$22)/G$46*(M33/L33),2),IF(AND(I33="Na predmetný výdavok sa uplatňuje kontrafaktuálny scenár",J33="2. Rekonštrukcia a modernizácia existujúcich energetických zariadení za účelom zvýšenia energetickej účinnosti  a zníženia emisií skleníkových plynov"),ROUND(G33*(G$47-'Kontrafaktuálne rozpočty'!F$23)/'Rozpočet projektu'!G$47*(M33/L33),2),IF(AND(I33="Na predmetný výdavok sa uplatňuje kontrafaktuálny scenár",J33="3. Rekonštrukcia a modernizácia systémov výroby a rozvodu stlačeného vzduchu"),ROUND(G33*(G$48-'Kontrafaktuálne rozpočty'!F$24)/'Rozpočet projektu'!G$48*(M33/L33),2),IF(AND(I33="Na predmetný výdavok sa uplatňuje kontrafaktuálny scenár",J33="4. Zavádzanie systémov merania a riadenia, vrátane energetických a environmentálnych manažérskych systémov, najmä EMAS, v oblasti výroby a spotreby energie za účelom zníženia spotreby energie a emisií skleníkových plynov"),ROUND(G33*(G$49-'Kontrafaktuálne rozpočty'!F$25)/'Rozpočet projektu'!G$49*(M33/L33),2),IF(AND(I33="Na predmetný výdavok sa uplatňuje kontrafaktuálny scenár",J33="5. Výstavba, modernizácia a rekonštrukcia rozvodov energie, resp. rozvodov energetických médií"),ROUND(G33*(G$50-'Kontrafaktuálne rozpočty'!F$26)/'Rozpočet projektu'!G$50*(M33/L33),2),IF(AND(I33="Na predmetný výdavok sa uplatňuje kontrafaktuálny scenár",J33="6. Modernizácia a rekonštrukcia systémov vonkajšieho osvetlenia priemyselných areálov, ale len spolu s inými opatreniami na zníženie spotreby elektriny v podniku"),ROUND(G33*(G$51-'Kontrafaktuálne rozpočty'!F$27)/'Rozpočet projektu'!G$51*(M33/L33),2),IF(AND(I33="Na predmetný výdavok sa uplatňuje kontrafaktuálny scenár",J33="7. Iné opatrenia, ktoré prispievajú k znižovaniu spotreby primárnych energetických zdrojov"),ROUND(G33*(G$52-'Kontrafaktuálne rozpočty'!F$28)/'Rozpočet projektu'!G$52*(M33/L33),2),IF(AND(I33="Na predmetný výdavok sa neuplatňuje kontrafaktuálny scenár",J33="2. Rekonštrukcia a modernizácia existujúcich energetických zariadení za účelom zvýšenia energetickej účinnosti  a zníženia emisií skleníkových plynov"),ROUND(G33*(M33/L33),2),IF(AND(I33="Na predmetný výdavok sa neuplatňuje kontrafaktuálny scenár",J33="3. Rekonštrukcia a modernizácia systémov výroby a rozvodu stlačeného vzduchu"),ROUND(G33*(M33/L33),2),IF(AND(I33="Na predmetný výdavok sa neuplatňuje kontrafaktuálny scenár",J33="4. Zavádzanie systémov merania a riadenia, vrátane energetických a environmentálnych manažérskych systémov, najmä EMAS, v oblasti výroby a spotreby energie za účelom zníženia spotreby energie a emisií skleníkových plynov"),ROUND(G33*(M33/L33),2),IF(AND(I33="Na predmetný výdavok sa neuplatňuje kontrafaktuálny scenár",J33="5. Výstavba, modernizácia a rekonštrukcia rozvodov energie, resp. rozvodov energetických médií"),ROUND(G33*(M33/L33),2),IF(AND(I33="Na predmetný výdavok sa neuplatňuje kontrafaktuálny scenár",J33="6. Modernizácia a rekonštrukcia systémov vonkajšieho osvetlenia priemyselných areálov, ale len spolu s inými opatreniami na zníženie spotreby elektriny v podniku"),ROUND(G33*(M33/L33),2),IF(AND(I33="Na predmetný výdavok sa neuplatňuje kontrafaktuálny scenár",J33="7. Iné opatrenia, ktoré prispievajú k znižovaniu spotreby primárnych energetických zdrojov"),ROUND(G33*(M33/L33),2)))))))))))))))))</f>
        <v>Vyplňte bunku B10</v>
      </c>
      <c r="I33" s="340"/>
      <c r="J33" s="334"/>
      <c r="K33" s="340"/>
      <c r="L33" s="331"/>
      <c r="M33" s="331"/>
      <c r="N33" s="346"/>
      <c r="O33" s="335"/>
      <c r="AB33" s="158"/>
      <c r="AC33" s="158"/>
      <c r="AD33" s="158"/>
      <c r="AE33" s="158"/>
      <c r="AF33" s="158"/>
      <c r="AG33" s="158"/>
      <c r="AH33" s="158"/>
      <c r="AI33" s="158"/>
      <c r="AJ33" s="158"/>
      <c r="AK33" s="158"/>
      <c r="AL33" s="158"/>
      <c r="AM33" s="158"/>
      <c r="AN33" s="158"/>
      <c r="AO33" s="158"/>
      <c r="AP33" s="158"/>
      <c r="AQ33" s="158"/>
      <c r="AR33" s="158"/>
      <c r="AS33" s="158"/>
      <c r="AT33" s="158"/>
      <c r="AU33" s="158"/>
      <c r="AV33" s="158"/>
      <c r="AW33" s="158"/>
      <c r="AX33" s="158"/>
      <c r="AY33" s="158"/>
      <c r="AZ33" s="158"/>
      <c r="BA33" s="158"/>
      <c r="BB33" s="158"/>
      <c r="BC33" s="158"/>
      <c r="BD33" s="158"/>
      <c r="BE33" s="158"/>
      <c r="BF33" s="158"/>
    </row>
    <row r="34" spans="1:58" ht="15.75" thickBot="1" x14ac:dyDescent="0.3">
      <c r="A34" s="341" t="s">
        <v>131</v>
      </c>
      <c r="B34" s="342"/>
      <c r="C34" s="342"/>
      <c r="D34" s="342"/>
      <c r="E34" s="342"/>
      <c r="F34" s="343"/>
      <c r="G34" s="343"/>
      <c r="H34" s="343"/>
      <c r="I34" s="342"/>
      <c r="J34" s="342"/>
      <c r="K34" s="342"/>
      <c r="L34" s="344"/>
      <c r="M34" s="342"/>
      <c r="N34" s="342"/>
      <c r="O34" s="345"/>
      <c r="AB34" s="158"/>
      <c r="AC34" s="158"/>
      <c r="AD34" s="158"/>
      <c r="AE34" s="158"/>
      <c r="AF34" s="158"/>
      <c r="AG34" s="158"/>
      <c r="AH34" s="158"/>
      <c r="AI34" s="158"/>
      <c r="AJ34" s="158"/>
      <c r="AK34" s="158"/>
      <c r="AL34" s="158"/>
      <c r="AM34" s="158"/>
      <c r="AN34" s="158"/>
      <c r="AO34" s="158"/>
      <c r="AP34" s="158"/>
      <c r="AQ34" s="158"/>
      <c r="AR34" s="158"/>
      <c r="AS34" s="158"/>
      <c r="AT34" s="158"/>
      <c r="AU34" s="158"/>
      <c r="AV34" s="158"/>
      <c r="AW34" s="158"/>
      <c r="AX34" s="158"/>
      <c r="AY34" s="158"/>
      <c r="AZ34" s="158"/>
      <c r="BA34" s="158"/>
      <c r="BB34" s="158"/>
      <c r="BC34" s="158"/>
      <c r="BD34" s="158"/>
      <c r="BE34" s="158"/>
      <c r="BF34" s="158"/>
    </row>
    <row r="35" spans="1:58" x14ac:dyDescent="0.25">
      <c r="A35" s="268" t="s">
        <v>94</v>
      </c>
      <c r="B35" s="167" t="s">
        <v>18</v>
      </c>
      <c r="C35" s="168"/>
      <c r="D35" s="169"/>
      <c r="E35" s="169"/>
      <c r="F35" s="253">
        <f t="shared" ref="F35:F37" si="6">ROUND(D35*E35,2)</f>
        <v>0</v>
      </c>
      <c r="G35" s="253">
        <f t="shared" ref="G35:G37" si="7">ROUND(F35*1.2,2)</f>
        <v>0</v>
      </c>
      <c r="H35" s="253" t="str">
        <f>IF($B$10="","Vyplňte bunku B10",IF($B$10="áno",IF(AND(I35="Na predmetný výdavok sa neuplatňuje kontrafaktuálny scenár",J35="1. Rekonštrukcia a modernizácia stavebných objektov v oblasti priemyslu a služieb na to nadväzujúcich za účelom zníženia ich energetickej náročnosti"),F35*M35/L35,IF(AND(I35="Na predmetný výdavok sa uplatňuje kontrafaktuálny scenár",J35="1. Rekonštrukcia a modernizácia stavebných objektov v oblasti priemyslu a služieb na to nadväzujúcich za účelom zníženia ich energetickej náročnosti"),ROUND(F35*(F$46-'Kontrafaktuálne rozpočty'!E$22)/F$46*(M35/L35),2),IF(AND(I35="Na predmetný výdavok sa uplatňuje kontrafaktuálny scenár",J35="2. Rekonštrukcia a modernizácia existujúcich energetických zariadení za účelom zvýšenia energetickej účinnosti  a zníženia emisií skleníkových plynov"),ROUND(F35*(F$47-'Kontrafaktuálne rozpočty'!E$23)/'Rozpočet projektu'!F$47*(M35/L35),2),IF(AND(I35="Na predmetný výdavok sa uplatňuje kontrafaktuálny scenár",J35="3. Rekonštrukcia a modernizácia systémov výroby a rozvodu stlačeného vzduchu"),ROUND(F35*(F$48-'Kontrafaktuálne rozpočty'!E$24)/'Rozpočet projektu'!F$48*(M35/L35),2),IF(AND(I35="Na predmetný výdavok sa uplatňuje kontrafaktuálny scenár",J35="4. Zavádzanie systémov merania a riadenia, vrátane energetických a environmentálnych manažérskych systémov, najmä EMAS, v oblasti výroby a spotreby energie za účelom zníženia spotreby energie a emisií skleníkových plynov"),ROUND(F35*(F$49-'Kontrafaktuálne rozpočty'!E$25)/'Rozpočet projektu'!F$49*(M35/L35),2),IF(AND(I35="Na predmetný výdavok sa uplatňuje kontrafaktuálny scenár",J35="5. Výstavba, modernizácia a rekonštrukcia rozvodov energie, resp. rozvodov energetických médií"),ROUND(F35*(F$50-'Kontrafaktuálne rozpočty'!E$26)/'Rozpočet projektu'!F$50*(M35/L35),2),IF(AND(I35="Na predmetný výdavok sa uplatňuje kontrafaktuálny scenár",J35="6. Modernizácia a rekonštrukcia systémov vonkajšieho osvetlenia priemyselných areálov, ale len spolu s inými opatreniami na zníženie spotreby elektriny v podniku"),ROUND(F35*(F$51-'Kontrafaktuálne rozpočty'!E$27)/'Rozpočet projektu'!F$51*(M35/L35),2),IF(AND(I35="Na predmetný výdavok sa uplatňuje kontrafaktuálny scenár",J35="7. Iné opatrenia, ktoré prispievajú k znižovaniu spotreby primárnych energetických zdrojov"),ROUND(F35*(F$52-'Kontrafaktuálne rozpočty'!E$28)/'Rozpočet projektu'!F$52*(M35/L35),2),IF(AND(I35="Na predmetný výdavok sa neuplatňuje kontrafaktuálny scenár",J35="2. Rekonštrukcia a modernizácia existujúcich energetických zariadení za účelom zvýšenia energetickej účinnosti  a zníženia emisií skleníkových plynov"),ROUND(F35*(M35/L35),2),IF(AND(I35="Na predmetný výdavok sa neuplatňuje kontrafaktuálny scenár",J35="3. Rekonštrukcia a modernizácia systémov výroby a rozvodu stlačeného vzduchu"),ROUND(F35*(M35/L35),2),IF(AND(I35="Na predmetný výdavok sa neuplatňuje kontrafaktuálny scenár",J35="4. Zavádzanie systémov merania a riadenia, vrátane energetických a environmentálnych manažérskych systémov, najmä EMAS, v oblasti výroby a spotreby energie za účelom zníženia spotreby energie a emisií skleníkových plynov"),ROUND(F35*(M35/L35),2),IF(AND(I35="Na predmetný výdavok sa neuplatňuje kontrafaktuálny scenár",J35="5. Výstavba, modernizácia a rekonštrukcia rozvodov energie, resp. rozvodov energetických médií"),ROUND(F35*(M35/L35),2),IF(AND(I35="Na predmetný výdavok sa neuplatňuje kontrafaktuálny scenár",J35="6. Modernizácia a rekonštrukcia systémov vonkajšieho osvetlenia priemyselných areálov, ale len spolu s inými opatreniami na zníženie spotreby elektriny v podniku"),ROUND(F35*(M35/L35),2),IF(AND(I35="Na predmetný výdavok sa neuplatňuje kontrafaktuálny scenár",J35="7. Iné opatrenia, ktoré prispievajú k znižovaniu spotreby primárnych energetických zdrojov"),ROUND(F35*(M35/L35),2))))))))))))))),IF(AND(I35="Na predmetný výdavok sa neuplatňuje kontrafaktuálny scenár",J35="1. Rekonštrukcia a modernizácia stavebných objektov v oblasti priemyslu a služieb na to nadväzujúcich za účelom zníženia ich energetickej náročnosti"),G35*M35/L35,IF(AND(I35="Na predmetný výdavok sa uplatňuje kontrafaktuálny scenár",J35="1. Rekonštrukcia a modernizácia stavebných objektov v oblasti priemyslu a služieb na to nadväzujúcich za účelom zníženia ich energetickej náročnosti"),ROUND(G35*(G$46-'Kontrafaktuálne rozpočty'!F$22)/G$46*(M35/L35),2),IF(AND(I35="Na predmetný výdavok sa uplatňuje kontrafaktuálny scenár",J35="2. Rekonštrukcia a modernizácia existujúcich energetických zariadení za účelom zvýšenia energetickej účinnosti  a zníženia emisií skleníkových plynov"),ROUND(G35*(G$47-'Kontrafaktuálne rozpočty'!F$23)/'Rozpočet projektu'!G$47*(M35/L35),2),IF(AND(I35="Na predmetný výdavok sa uplatňuje kontrafaktuálny scenár",J35="3. Rekonštrukcia a modernizácia systémov výroby a rozvodu stlačeného vzduchu"),ROUND(G35*(G$48-'Kontrafaktuálne rozpočty'!F$24)/'Rozpočet projektu'!G$48*(M35/L35),2),IF(AND(I35="Na predmetný výdavok sa uplatňuje kontrafaktuálny scenár",J35="4. Zavádzanie systémov merania a riadenia, vrátane energetických a environmentálnych manažérskych systémov, najmä EMAS, v oblasti výroby a spotreby energie za účelom zníženia spotreby energie a emisií skleníkových plynov"),ROUND(G35*(G$49-'Kontrafaktuálne rozpočty'!F$25)/'Rozpočet projektu'!G$49*(M35/L35),2),IF(AND(I35="Na predmetný výdavok sa uplatňuje kontrafaktuálny scenár",J35="5. Výstavba, modernizácia a rekonštrukcia rozvodov energie, resp. rozvodov energetických médií"),ROUND(G35*(G$50-'Kontrafaktuálne rozpočty'!F$26)/'Rozpočet projektu'!G$50*(M35/L35),2),IF(AND(I35="Na predmetný výdavok sa uplatňuje kontrafaktuálny scenár",J35="6. Modernizácia a rekonštrukcia systémov vonkajšieho osvetlenia priemyselných areálov, ale len spolu s inými opatreniami na zníženie spotreby elektriny v podniku"),ROUND(G35*(G$51-'Kontrafaktuálne rozpočty'!F$27)/'Rozpočet projektu'!G$51*(M35/L35),2),IF(AND(I35="Na predmetný výdavok sa uplatňuje kontrafaktuálny scenár",J35="7. Iné opatrenia, ktoré prispievajú k znižovaniu spotreby primárnych energetických zdrojov"),ROUND(G35*(G$52-'Kontrafaktuálne rozpočty'!F$28)/'Rozpočet projektu'!G$52*(M35/L35),2),IF(AND(I35="Na predmetný výdavok sa neuplatňuje kontrafaktuálny scenár",J35="2. Rekonštrukcia a modernizácia existujúcich energetických zariadení za účelom zvýšenia energetickej účinnosti  a zníženia emisií skleníkových plynov"),ROUND(G35*(M35/L35),2),IF(AND(I35="Na predmetný výdavok sa neuplatňuje kontrafaktuálny scenár",J35="3. Rekonštrukcia a modernizácia systémov výroby a rozvodu stlačeného vzduchu"),ROUND(G35*(M35/L35),2),IF(AND(I35="Na predmetný výdavok sa neuplatňuje kontrafaktuálny scenár",J35="4. Zavádzanie systémov merania a riadenia, vrátane energetických a environmentálnych manažérskych systémov, najmä EMAS, v oblasti výroby a spotreby energie za účelom zníženia spotreby energie a emisií skleníkových plynov"),ROUND(G35*(M35/L35),2),IF(AND(I35="Na predmetný výdavok sa neuplatňuje kontrafaktuálny scenár",J35="5. Výstavba, modernizácia a rekonštrukcia rozvodov energie, resp. rozvodov energetických médií"),ROUND(G35*(M35/L35),2),IF(AND(I35="Na predmetný výdavok sa neuplatňuje kontrafaktuálny scenár",J35="6. Modernizácia a rekonštrukcia systémov vonkajšieho osvetlenia priemyselných areálov, ale len spolu s inými opatreniami na zníženie spotreby elektriny v podniku"),ROUND(G35*(M35/L35),2),IF(AND(I35="Na predmetný výdavok sa neuplatňuje kontrafaktuálny scenár",J35="7. Iné opatrenia, ktoré prispievajú k znižovaniu spotreby primárnych energetických zdrojov"),ROUND(G35*(M35/L35),2)))))))))))))))))</f>
        <v>Vyplňte bunku B10</v>
      </c>
      <c r="I35" s="340"/>
      <c r="J35" s="340"/>
      <c r="K35" s="340"/>
      <c r="L35" s="169"/>
      <c r="M35" s="169"/>
      <c r="N35" s="346"/>
      <c r="O35" s="170"/>
      <c r="AB35" s="158"/>
      <c r="AC35" s="158"/>
      <c r="AD35" s="158"/>
      <c r="AE35" s="158"/>
      <c r="AF35" s="158"/>
      <c r="AG35" s="158"/>
      <c r="AH35" s="158"/>
      <c r="AI35" s="158"/>
      <c r="AJ35" s="158"/>
      <c r="AK35" s="158"/>
      <c r="AL35" s="158"/>
      <c r="AM35" s="158"/>
      <c r="AN35" s="158"/>
      <c r="AO35" s="158"/>
      <c r="AP35" s="158"/>
      <c r="AQ35" s="158"/>
      <c r="AR35" s="158"/>
      <c r="AS35" s="158"/>
      <c r="AT35" s="158"/>
      <c r="AU35" s="158"/>
      <c r="AV35" s="158"/>
      <c r="AW35" s="158"/>
      <c r="AX35" s="158"/>
      <c r="AY35" s="158"/>
      <c r="AZ35" s="158"/>
      <c r="BA35" s="158"/>
      <c r="BB35" s="158"/>
      <c r="BC35" s="158"/>
      <c r="BD35" s="158"/>
      <c r="BE35" s="158"/>
      <c r="BF35" s="158"/>
    </row>
    <row r="36" spans="1:58" x14ac:dyDescent="0.25">
      <c r="A36" s="268" t="s">
        <v>127</v>
      </c>
      <c r="B36" s="167" t="s">
        <v>18</v>
      </c>
      <c r="C36" s="164"/>
      <c r="D36" s="165"/>
      <c r="E36" s="165"/>
      <c r="F36" s="253">
        <f t="shared" si="6"/>
        <v>0</v>
      </c>
      <c r="G36" s="252">
        <f t="shared" si="7"/>
        <v>0</v>
      </c>
      <c r="H36" s="253" t="str">
        <f>IF($B$10="","Vyplňte bunku B10",IF($B$10="áno",IF(AND(I36="Na predmetný výdavok sa neuplatňuje kontrafaktuálny scenár",J36="1. Rekonštrukcia a modernizácia stavebných objektov v oblasti priemyslu a služieb na to nadväzujúcich za účelom zníženia ich energetickej náročnosti"),F36*M36/L36,IF(AND(I36="Na predmetný výdavok sa uplatňuje kontrafaktuálny scenár",J36="1. Rekonštrukcia a modernizácia stavebných objektov v oblasti priemyslu a služieb na to nadväzujúcich za účelom zníženia ich energetickej náročnosti"),ROUND(F36*(F$46-'Kontrafaktuálne rozpočty'!E$22)/F$46*(M36/L36),2),IF(AND(I36="Na predmetný výdavok sa uplatňuje kontrafaktuálny scenár",J36="2. Rekonštrukcia a modernizácia existujúcich energetických zariadení za účelom zvýšenia energetickej účinnosti  a zníženia emisií skleníkových plynov"),ROUND(F36*(F$47-'Kontrafaktuálne rozpočty'!E$23)/'Rozpočet projektu'!F$47*(M36/L36),2),IF(AND(I36="Na predmetný výdavok sa uplatňuje kontrafaktuálny scenár",J36="3. Rekonštrukcia a modernizácia systémov výroby a rozvodu stlačeného vzduchu"),ROUND(F36*(F$48-'Kontrafaktuálne rozpočty'!E$24)/'Rozpočet projektu'!F$48*(M36/L36),2),IF(AND(I36="Na predmetný výdavok sa uplatňuje kontrafaktuálny scenár",J36="4. Zavádzanie systémov merania a riadenia, vrátane energetických a environmentálnych manažérskych systémov, najmä EMAS, v oblasti výroby a spotreby energie za účelom zníženia spotreby energie a emisií skleníkových plynov"),ROUND(F36*(F$49-'Kontrafaktuálne rozpočty'!E$25)/'Rozpočet projektu'!F$49*(M36/L36),2),IF(AND(I36="Na predmetný výdavok sa uplatňuje kontrafaktuálny scenár",J36="5. Výstavba, modernizácia a rekonštrukcia rozvodov energie, resp. rozvodov energetických médií"),ROUND(F36*(F$50-'Kontrafaktuálne rozpočty'!E$26)/'Rozpočet projektu'!F$50*(M36/L36),2),IF(AND(I36="Na predmetný výdavok sa uplatňuje kontrafaktuálny scenár",J36="6. Modernizácia a rekonštrukcia systémov vonkajšieho osvetlenia priemyselných areálov, ale len spolu s inými opatreniami na zníženie spotreby elektriny v podniku"),ROUND(F36*(F$51-'Kontrafaktuálne rozpočty'!E$27)/'Rozpočet projektu'!F$51*(M36/L36),2),IF(AND(I36="Na predmetný výdavok sa uplatňuje kontrafaktuálny scenár",J36="7. Iné opatrenia, ktoré prispievajú k znižovaniu spotreby primárnych energetických zdrojov"),ROUND(F36*(F$52-'Kontrafaktuálne rozpočty'!E$28)/'Rozpočet projektu'!F$52*(M36/L36),2),IF(AND(I36="Na predmetný výdavok sa neuplatňuje kontrafaktuálny scenár",J36="2. Rekonštrukcia a modernizácia existujúcich energetických zariadení za účelom zvýšenia energetickej účinnosti  a zníženia emisií skleníkových plynov"),ROUND(F36*(M36/L36),2),IF(AND(I36="Na predmetný výdavok sa neuplatňuje kontrafaktuálny scenár",J36="3. Rekonštrukcia a modernizácia systémov výroby a rozvodu stlačeného vzduchu"),ROUND(F36*(M36/L36),2),IF(AND(I36="Na predmetný výdavok sa neuplatňuje kontrafaktuálny scenár",J36="4. Zavádzanie systémov merania a riadenia, vrátane energetických a environmentálnych manažérskych systémov, najmä EMAS, v oblasti výroby a spotreby energie za účelom zníženia spotreby energie a emisií skleníkových plynov"),ROUND(F36*(M36/L36),2),IF(AND(I36="Na predmetný výdavok sa neuplatňuje kontrafaktuálny scenár",J36="5. Výstavba, modernizácia a rekonštrukcia rozvodov energie, resp. rozvodov energetických médií"),ROUND(F36*(M36/L36),2),IF(AND(I36="Na predmetný výdavok sa neuplatňuje kontrafaktuálny scenár",J36="6. Modernizácia a rekonštrukcia systémov vonkajšieho osvetlenia priemyselných areálov, ale len spolu s inými opatreniami na zníženie spotreby elektriny v podniku"),ROUND(F36*(M36/L36),2),IF(AND(I36="Na predmetný výdavok sa neuplatňuje kontrafaktuálny scenár",J36="7. Iné opatrenia, ktoré prispievajú k znižovaniu spotreby primárnych energetických zdrojov"),ROUND(F36*(M36/L36),2))))))))))))))),IF(AND(I36="Na predmetný výdavok sa neuplatňuje kontrafaktuálny scenár",J36="1. Rekonštrukcia a modernizácia stavebných objektov v oblasti priemyslu a služieb na to nadväzujúcich za účelom zníženia ich energetickej náročnosti"),G36*M36/L36,IF(AND(I36="Na predmetný výdavok sa uplatňuje kontrafaktuálny scenár",J36="1. Rekonštrukcia a modernizácia stavebných objektov v oblasti priemyslu a služieb na to nadväzujúcich za účelom zníženia ich energetickej náročnosti"),ROUND(G36*(G$46-'Kontrafaktuálne rozpočty'!F$22)/G$46*(M36/L36),2),IF(AND(I36="Na predmetný výdavok sa uplatňuje kontrafaktuálny scenár",J36="2. Rekonštrukcia a modernizácia existujúcich energetických zariadení za účelom zvýšenia energetickej účinnosti  a zníženia emisií skleníkových plynov"),ROUND(G36*(G$47-'Kontrafaktuálne rozpočty'!F$23)/'Rozpočet projektu'!G$47*(M36/L36),2),IF(AND(I36="Na predmetný výdavok sa uplatňuje kontrafaktuálny scenár",J36="3. Rekonštrukcia a modernizácia systémov výroby a rozvodu stlačeného vzduchu"),ROUND(G36*(G$48-'Kontrafaktuálne rozpočty'!F$24)/'Rozpočet projektu'!G$48*(M36/L36),2),IF(AND(I36="Na predmetný výdavok sa uplatňuje kontrafaktuálny scenár",J36="4. Zavádzanie systémov merania a riadenia, vrátane energetických a environmentálnych manažérskych systémov, najmä EMAS, v oblasti výroby a spotreby energie za účelom zníženia spotreby energie a emisií skleníkových plynov"),ROUND(G36*(G$49-'Kontrafaktuálne rozpočty'!F$25)/'Rozpočet projektu'!G$49*(M36/L36),2),IF(AND(I36="Na predmetný výdavok sa uplatňuje kontrafaktuálny scenár",J36="5. Výstavba, modernizácia a rekonštrukcia rozvodov energie, resp. rozvodov energetických médií"),ROUND(G36*(G$50-'Kontrafaktuálne rozpočty'!F$26)/'Rozpočet projektu'!G$50*(M36/L36),2),IF(AND(I36="Na predmetný výdavok sa uplatňuje kontrafaktuálny scenár",J36="6. Modernizácia a rekonštrukcia systémov vonkajšieho osvetlenia priemyselných areálov, ale len spolu s inými opatreniami na zníženie spotreby elektriny v podniku"),ROUND(G36*(G$51-'Kontrafaktuálne rozpočty'!F$27)/'Rozpočet projektu'!G$51*(M36/L36),2),IF(AND(I36="Na predmetný výdavok sa uplatňuje kontrafaktuálny scenár",J36="7. Iné opatrenia, ktoré prispievajú k znižovaniu spotreby primárnych energetických zdrojov"),ROUND(G36*(G$52-'Kontrafaktuálne rozpočty'!F$28)/'Rozpočet projektu'!G$52*(M36/L36),2),IF(AND(I36="Na predmetný výdavok sa neuplatňuje kontrafaktuálny scenár",J36="2. Rekonštrukcia a modernizácia existujúcich energetických zariadení za účelom zvýšenia energetickej účinnosti  a zníženia emisií skleníkových plynov"),ROUND(G36*(M36/L36),2),IF(AND(I36="Na predmetný výdavok sa neuplatňuje kontrafaktuálny scenár",J36="3. Rekonštrukcia a modernizácia systémov výroby a rozvodu stlačeného vzduchu"),ROUND(G36*(M36/L36),2),IF(AND(I36="Na predmetný výdavok sa neuplatňuje kontrafaktuálny scenár",J36="4. Zavádzanie systémov merania a riadenia, vrátane energetických a environmentálnych manažérskych systémov, najmä EMAS, v oblasti výroby a spotreby energie za účelom zníženia spotreby energie a emisií skleníkových plynov"),ROUND(G36*(M36/L36),2),IF(AND(I36="Na predmetný výdavok sa neuplatňuje kontrafaktuálny scenár",J36="5. Výstavba, modernizácia a rekonštrukcia rozvodov energie, resp. rozvodov energetických médií"),ROUND(G36*(M36/L36),2),IF(AND(I36="Na predmetný výdavok sa neuplatňuje kontrafaktuálny scenár",J36="6. Modernizácia a rekonštrukcia systémov vonkajšieho osvetlenia priemyselných areálov, ale len spolu s inými opatreniami na zníženie spotreby elektriny v podniku"),ROUND(G36*(M36/L36),2),IF(AND(I36="Na predmetný výdavok sa neuplatňuje kontrafaktuálny scenár",J36="7. Iné opatrenia, ktoré prispievajú k znižovaniu spotreby primárnych energetických zdrojov"),ROUND(G36*(M36/L36),2)))))))))))))))))</f>
        <v>Vyplňte bunku B10</v>
      </c>
      <c r="I36" s="340"/>
      <c r="J36" s="272"/>
      <c r="K36" s="340"/>
      <c r="L36" s="165"/>
      <c r="M36" s="165"/>
      <c r="N36" s="346"/>
      <c r="O36" s="171"/>
      <c r="AB36" s="158"/>
      <c r="AC36" s="158"/>
      <c r="AD36" s="158"/>
      <c r="AE36" s="158"/>
      <c r="AF36" s="158"/>
      <c r="AG36" s="158"/>
      <c r="AH36" s="158"/>
      <c r="AI36" s="158"/>
      <c r="AJ36" s="158"/>
      <c r="AK36" s="158"/>
      <c r="AL36" s="158"/>
      <c r="AM36" s="158"/>
      <c r="AN36" s="158"/>
      <c r="AO36" s="158"/>
      <c r="AP36" s="158"/>
      <c r="AQ36" s="158"/>
      <c r="AR36" s="158"/>
      <c r="AS36" s="158"/>
      <c r="AT36" s="158"/>
      <c r="AU36" s="158"/>
      <c r="AV36" s="158"/>
      <c r="AW36" s="158"/>
      <c r="AX36" s="158"/>
      <c r="AY36" s="158"/>
      <c r="AZ36" s="158"/>
      <c r="BA36" s="158"/>
      <c r="BB36" s="158"/>
      <c r="BC36" s="158"/>
      <c r="BD36" s="158"/>
      <c r="BE36" s="158"/>
      <c r="BF36" s="158"/>
    </row>
    <row r="37" spans="1:58" ht="15.75" thickBot="1" x14ac:dyDescent="0.3">
      <c r="A37" s="328" t="s">
        <v>128</v>
      </c>
      <c r="B37" s="329" t="s">
        <v>18</v>
      </c>
      <c r="C37" s="330"/>
      <c r="D37" s="331"/>
      <c r="E37" s="331"/>
      <c r="F37" s="332">
        <f t="shared" si="6"/>
        <v>0</v>
      </c>
      <c r="G37" s="333">
        <f t="shared" si="7"/>
        <v>0</v>
      </c>
      <c r="H37" s="253" t="str">
        <f>IF($B$10="","Vyplňte bunku B10",IF($B$10="áno",IF(AND(I37="Na predmetný výdavok sa neuplatňuje kontrafaktuálny scenár",J37="1. Rekonštrukcia a modernizácia stavebných objektov v oblasti priemyslu a služieb na to nadväzujúcich za účelom zníženia ich energetickej náročnosti"),F37*M37/L37,IF(AND(I37="Na predmetný výdavok sa uplatňuje kontrafaktuálny scenár",J37="1. Rekonštrukcia a modernizácia stavebných objektov v oblasti priemyslu a služieb na to nadväzujúcich za účelom zníženia ich energetickej náročnosti"),ROUND(F37*(F$46-'Kontrafaktuálne rozpočty'!E$22)/F$46*(M37/L37),2),IF(AND(I37="Na predmetný výdavok sa uplatňuje kontrafaktuálny scenár",J37="2. Rekonštrukcia a modernizácia existujúcich energetických zariadení za účelom zvýšenia energetickej účinnosti  a zníženia emisií skleníkových plynov"),ROUND(F37*(F$47-'Kontrafaktuálne rozpočty'!E$23)/'Rozpočet projektu'!F$47*(M37/L37),2),IF(AND(I37="Na predmetný výdavok sa uplatňuje kontrafaktuálny scenár",J37="3. Rekonštrukcia a modernizácia systémov výroby a rozvodu stlačeného vzduchu"),ROUND(F37*(F$48-'Kontrafaktuálne rozpočty'!E$24)/'Rozpočet projektu'!F$48*(M37/L37),2),IF(AND(I37="Na predmetný výdavok sa uplatňuje kontrafaktuálny scenár",J37="4. Zavádzanie systémov merania a riadenia, vrátane energetických a environmentálnych manažérskych systémov, najmä EMAS, v oblasti výroby a spotreby energie za účelom zníženia spotreby energie a emisií skleníkových plynov"),ROUND(F37*(F$49-'Kontrafaktuálne rozpočty'!E$25)/'Rozpočet projektu'!F$49*(M37/L37),2),IF(AND(I37="Na predmetný výdavok sa uplatňuje kontrafaktuálny scenár",J37="5. Výstavba, modernizácia a rekonštrukcia rozvodov energie, resp. rozvodov energetických médií"),ROUND(F37*(F$50-'Kontrafaktuálne rozpočty'!E$26)/'Rozpočet projektu'!F$50*(M37/L37),2),IF(AND(I37="Na predmetný výdavok sa uplatňuje kontrafaktuálny scenár",J37="6. Modernizácia a rekonštrukcia systémov vonkajšieho osvetlenia priemyselných areálov, ale len spolu s inými opatreniami na zníženie spotreby elektriny v podniku"),ROUND(F37*(F$51-'Kontrafaktuálne rozpočty'!E$27)/'Rozpočet projektu'!F$51*(M37/L37),2),IF(AND(I37="Na predmetný výdavok sa uplatňuje kontrafaktuálny scenár",J37="7. Iné opatrenia, ktoré prispievajú k znižovaniu spotreby primárnych energetických zdrojov"),ROUND(F37*(F$52-'Kontrafaktuálne rozpočty'!E$28)/'Rozpočet projektu'!F$52*(M37/L37),2),IF(AND(I37="Na predmetný výdavok sa neuplatňuje kontrafaktuálny scenár",J37="2. Rekonštrukcia a modernizácia existujúcich energetických zariadení za účelom zvýšenia energetickej účinnosti  a zníženia emisií skleníkových plynov"),ROUND(F37*(M37/L37),2),IF(AND(I37="Na predmetný výdavok sa neuplatňuje kontrafaktuálny scenár",J37="3. Rekonštrukcia a modernizácia systémov výroby a rozvodu stlačeného vzduchu"),ROUND(F37*(M37/L37),2),IF(AND(I37="Na predmetný výdavok sa neuplatňuje kontrafaktuálny scenár",J37="4. Zavádzanie systémov merania a riadenia, vrátane energetických a environmentálnych manažérskych systémov, najmä EMAS, v oblasti výroby a spotreby energie za účelom zníženia spotreby energie a emisií skleníkových plynov"),ROUND(F37*(M37/L37),2),IF(AND(I37="Na predmetný výdavok sa neuplatňuje kontrafaktuálny scenár",J37="5. Výstavba, modernizácia a rekonštrukcia rozvodov energie, resp. rozvodov energetických médií"),ROUND(F37*(M37/L37),2),IF(AND(I37="Na predmetný výdavok sa neuplatňuje kontrafaktuálny scenár",J37="6. Modernizácia a rekonštrukcia systémov vonkajšieho osvetlenia priemyselných areálov, ale len spolu s inými opatreniami na zníženie spotreby elektriny v podniku"),ROUND(F37*(M37/L37),2),IF(AND(I37="Na predmetný výdavok sa neuplatňuje kontrafaktuálny scenár",J37="7. Iné opatrenia, ktoré prispievajú k znižovaniu spotreby primárnych energetických zdrojov"),ROUND(F37*(M37/L37),2))))))))))))))),IF(AND(I37="Na predmetný výdavok sa neuplatňuje kontrafaktuálny scenár",J37="1. Rekonštrukcia a modernizácia stavebných objektov v oblasti priemyslu a služieb na to nadväzujúcich za účelom zníženia ich energetickej náročnosti"),G37*M37/L37,IF(AND(I37="Na predmetný výdavok sa uplatňuje kontrafaktuálny scenár",J37="1. Rekonštrukcia a modernizácia stavebných objektov v oblasti priemyslu a služieb na to nadväzujúcich za účelom zníženia ich energetickej náročnosti"),ROUND(G37*(G$46-'Kontrafaktuálne rozpočty'!F$22)/G$46*(M37/L37),2),IF(AND(I37="Na predmetný výdavok sa uplatňuje kontrafaktuálny scenár",J37="2. Rekonštrukcia a modernizácia existujúcich energetických zariadení za účelom zvýšenia energetickej účinnosti  a zníženia emisií skleníkových plynov"),ROUND(G37*(G$47-'Kontrafaktuálne rozpočty'!F$23)/'Rozpočet projektu'!G$47*(M37/L37),2),IF(AND(I37="Na predmetný výdavok sa uplatňuje kontrafaktuálny scenár",J37="3. Rekonštrukcia a modernizácia systémov výroby a rozvodu stlačeného vzduchu"),ROUND(G37*(G$48-'Kontrafaktuálne rozpočty'!F$24)/'Rozpočet projektu'!G$48*(M37/L37),2),IF(AND(I37="Na predmetný výdavok sa uplatňuje kontrafaktuálny scenár",J37="4. Zavádzanie systémov merania a riadenia, vrátane energetických a environmentálnych manažérskych systémov, najmä EMAS, v oblasti výroby a spotreby energie za účelom zníženia spotreby energie a emisií skleníkových plynov"),ROUND(G37*(G$49-'Kontrafaktuálne rozpočty'!F$25)/'Rozpočet projektu'!G$49*(M37/L37),2),IF(AND(I37="Na predmetný výdavok sa uplatňuje kontrafaktuálny scenár",J37="5. Výstavba, modernizácia a rekonštrukcia rozvodov energie, resp. rozvodov energetických médií"),ROUND(G37*(G$50-'Kontrafaktuálne rozpočty'!F$26)/'Rozpočet projektu'!G$50*(M37/L37),2),IF(AND(I37="Na predmetný výdavok sa uplatňuje kontrafaktuálny scenár",J37="6. Modernizácia a rekonštrukcia systémov vonkajšieho osvetlenia priemyselných areálov, ale len spolu s inými opatreniami na zníženie spotreby elektriny v podniku"),ROUND(G37*(G$51-'Kontrafaktuálne rozpočty'!F$27)/'Rozpočet projektu'!G$51*(M37/L37),2),IF(AND(I37="Na predmetný výdavok sa uplatňuje kontrafaktuálny scenár",J37="7. Iné opatrenia, ktoré prispievajú k znižovaniu spotreby primárnych energetických zdrojov"),ROUND(G37*(G$52-'Kontrafaktuálne rozpočty'!F$28)/'Rozpočet projektu'!G$52*(M37/L37),2),IF(AND(I37="Na predmetný výdavok sa neuplatňuje kontrafaktuálny scenár",J37="2. Rekonštrukcia a modernizácia existujúcich energetických zariadení za účelom zvýšenia energetickej účinnosti  a zníženia emisií skleníkových plynov"),ROUND(G37*(M37/L37),2),IF(AND(I37="Na predmetný výdavok sa neuplatňuje kontrafaktuálny scenár",J37="3. Rekonštrukcia a modernizácia systémov výroby a rozvodu stlačeného vzduchu"),ROUND(G37*(M37/L37),2),IF(AND(I37="Na predmetný výdavok sa neuplatňuje kontrafaktuálny scenár",J37="4. Zavádzanie systémov merania a riadenia, vrátane energetických a environmentálnych manažérskych systémov, najmä EMAS, v oblasti výroby a spotreby energie za účelom zníženia spotreby energie a emisií skleníkových plynov"),ROUND(G37*(M37/L37),2),IF(AND(I37="Na predmetný výdavok sa neuplatňuje kontrafaktuálny scenár",J37="5. Výstavba, modernizácia a rekonštrukcia rozvodov energie, resp. rozvodov energetických médií"),ROUND(G37*(M37/L37),2),IF(AND(I37="Na predmetný výdavok sa neuplatňuje kontrafaktuálny scenár",J37="6. Modernizácia a rekonštrukcia systémov vonkajšieho osvetlenia priemyselných areálov, ale len spolu s inými opatreniami na zníženie spotreby elektriny v podniku"),ROUND(G37*(M37/L37),2),IF(AND(I37="Na predmetný výdavok sa neuplatňuje kontrafaktuálny scenár",J37="7. Iné opatrenia, ktoré prispievajú k znižovaniu spotreby primárnych energetických zdrojov"),ROUND(G37*(M37/L37),2)))))))))))))))))</f>
        <v>Vyplňte bunku B10</v>
      </c>
      <c r="I37" s="340"/>
      <c r="J37" s="334"/>
      <c r="K37" s="340"/>
      <c r="L37" s="331"/>
      <c r="M37" s="331"/>
      <c r="N37" s="346"/>
      <c r="O37" s="335"/>
      <c r="AB37" s="158"/>
      <c r="AC37" s="158"/>
      <c r="AD37" s="158"/>
      <c r="AE37" s="158"/>
      <c r="AF37" s="158"/>
      <c r="AG37" s="158"/>
      <c r="AH37" s="158"/>
      <c r="AI37" s="158"/>
      <c r="AJ37" s="158"/>
      <c r="AK37" s="158"/>
      <c r="AL37" s="158"/>
      <c r="AM37" s="158"/>
      <c r="AN37" s="158"/>
      <c r="AO37" s="158"/>
      <c r="AP37" s="158"/>
      <c r="AQ37" s="158"/>
      <c r="AR37" s="158"/>
      <c r="AS37" s="158"/>
      <c r="AT37" s="158"/>
      <c r="AU37" s="158"/>
      <c r="AV37" s="158"/>
      <c r="AW37" s="158"/>
      <c r="AX37" s="158"/>
      <c r="AY37" s="158"/>
      <c r="AZ37" s="158"/>
      <c r="BA37" s="158"/>
      <c r="BB37" s="158"/>
      <c r="BC37" s="158"/>
      <c r="BD37" s="158"/>
      <c r="BE37" s="158"/>
      <c r="BF37" s="158"/>
    </row>
    <row r="38" spans="1:58" ht="18.75" thickBot="1" x14ac:dyDescent="0.3">
      <c r="A38" s="263" t="s">
        <v>132</v>
      </c>
      <c r="B38" s="264"/>
      <c r="C38" s="264"/>
      <c r="D38" s="264"/>
      <c r="E38" s="264"/>
      <c r="F38" s="265"/>
      <c r="G38" s="265"/>
      <c r="H38" s="265"/>
      <c r="I38" s="264"/>
      <c r="J38" s="264"/>
      <c r="K38" s="264"/>
      <c r="L38" s="322"/>
      <c r="M38" s="264"/>
      <c r="N38" s="264"/>
      <c r="O38" s="266"/>
    </row>
    <row r="39" spans="1:58" ht="29.25" thickBot="1" x14ac:dyDescent="0.3">
      <c r="A39" s="268" t="s">
        <v>133</v>
      </c>
      <c r="B39" s="167" t="s">
        <v>134</v>
      </c>
      <c r="C39" s="168"/>
      <c r="D39" s="165"/>
      <c r="E39" s="169"/>
      <c r="F39" s="253">
        <f t="shared" ref="F39" si="8">ROUND(D39*E39,2)</f>
        <v>0</v>
      </c>
      <c r="G39" s="252">
        <f t="shared" ref="G39" si="9">ROUND(F39*1.2,2)</f>
        <v>0</v>
      </c>
      <c r="H39" s="253" t="str">
        <f>IF($B$10="","Vyplňte bunku B10",IF($B$10="áno",IF(AND(I39="Na predmetný výdavok sa neuplatňuje kontrafaktuálny scenár",J39="1. Rekonštrukcia a modernizácia stavebných objektov v oblasti priemyslu a služieb na to nadväzujúcich za účelom zníženia ich energetickej náročnosti"),F39*M39/L39,IF(AND(I39="Na predmetný výdavok sa uplatňuje kontrafaktuálny scenár",J39="1. Rekonštrukcia a modernizácia stavebných objektov v oblasti priemyslu a služieb na to nadväzujúcich za účelom zníženia ich energetickej náročnosti"),ROUND(F39*(F$46-'Kontrafaktuálne rozpočty'!E$22)/F$46*(M39/L39),2),IF(AND(I39="Na predmetný výdavok sa uplatňuje kontrafaktuálny scenár",J39="2. Rekonštrukcia a modernizácia existujúcich energetických zariadení za účelom zvýšenia energetickej účinnosti  a zníženia emisií skleníkových plynov"),ROUND(F39*(F$47-'Kontrafaktuálne rozpočty'!E$23)/'Rozpočet projektu'!F$47*(M39/L39),2),IF(AND(I39="Na predmetný výdavok sa uplatňuje kontrafaktuálny scenár",J39="3. Rekonštrukcia a modernizácia systémov výroby a rozvodu stlačeného vzduchu"),ROUND(F39*(F$48-'Kontrafaktuálne rozpočty'!E$24)/'Rozpočet projektu'!F$48*(M39/L39),2),IF(AND(I39="Na predmetný výdavok sa uplatňuje kontrafaktuálny scenár",J39="4. Zavádzanie systémov merania a riadenia, vrátane energetických a environmentálnych manažérskych systémov, najmä EMAS, v oblasti výroby a spotreby energie za účelom zníženia spotreby energie a emisií skleníkových plynov"),ROUND(F39*(F$49-'Kontrafaktuálne rozpočty'!E$25)/'Rozpočet projektu'!F$49*(M39/L39),2),IF(AND(I39="Na predmetný výdavok sa uplatňuje kontrafaktuálny scenár",J39="5. Výstavba, modernizácia a rekonštrukcia rozvodov energie, resp. rozvodov energetických médií"),ROUND(F39*(F$50-'Kontrafaktuálne rozpočty'!E$26)/'Rozpočet projektu'!F$50*(M39/L39),2),IF(AND(I39="Na predmetný výdavok sa uplatňuje kontrafaktuálny scenár",J39="6. Modernizácia a rekonštrukcia systémov vonkajšieho osvetlenia priemyselných areálov, ale len spolu s inými opatreniami na zníženie spotreby elektriny v podniku"),ROUND(F39*(F$51-'Kontrafaktuálne rozpočty'!E$27)/'Rozpočet projektu'!F$51*(M39/L39),2),IF(AND(I39="Na predmetný výdavok sa uplatňuje kontrafaktuálny scenár",J39="7. Iné opatrenia, ktoré prispievajú k znižovaniu spotreby primárnych energetických zdrojov"),ROUND(F39*(F$52-'Kontrafaktuálne rozpočty'!E$28)/'Rozpočet projektu'!F$52*(M39/L39),2),IF(AND(I39="Na predmetný výdavok sa neuplatňuje kontrafaktuálny scenár",J39="2. Rekonštrukcia a modernizácia existujúcich energetických zariadení za účelom zvýšenia energetickej účinnosti  a zníženia emisií skleníkových plynov"),ROUND(F39*(M39/L39),2),IF(AND(I39="Na predmetný výdavok sa neuplatňuje kontrafaktuálny scenár",J39="3. Rekonštrukcia a modernizácia systémov výroby a rozvodu stlačeného vzduchu"),ROUND(F39*(M39/L39),2),IF(AND(I39="Na predmetný výdavok sa neuplatňuje kontrafaktuálny scenár",J39="4. Zavádzanie systémov merania a riadenia, vrátane energetických a environmentálnych manažérskych systémov, najmä EMAS, v oblasti výroby a spotreby energie za účelom zníženia spotreby energie a emisií skleníkových plynov"),ROUND(F39*(M39/L39),2),IF(AND(I39="Na predmetný výdavok sa neuplatňuje kontrafaktuálny scenár",J39="5. Výstavba, modernizácia a rekonštrukcia rozvodov energie, resp. rozvodov energetických médií"),ROUND(F39*(M39/L39),2),IF(AND(I39="Na predmetný výdavok sa neuplatňuje kontrafaktuálny scenár",J39="6. Modernizácia a rekonštrukcia systémov vonkajšieho osvetlenia priemyselných areálov, ale len spolu s inými opatreniami na zníženie spotreby elektriny v podniku"),ROUND(F39*(M39/L39),2),IF(AND(I39="Na predmetný výdavok sa neuplatňuje kontrafaktuálny scenár",J39="7. Iné opatrenia, ktoré prispievajú k znižovaniu spotreby primárnych energetických zdrojov"),ROUND(F39*(M39/L39),2))))))))))))))),IF(AND(I39="Na predmetný výdavok sa neuplatňuje kontrafaktuálny scenár",J39="1. Rekonštrukcia a modernizácia stavebných objektov v oblasti priemyslu a služieb na to nadväzujúcich za účelom zníženia ich energetickej náročnosti"),G39*M39/L39,IF(AND(I39="Na predmetný výdavok sa uplatňuje kontrafaktuálny scenár",J39="1. Rekonštrukcia a modernizácia stavebných objektov v oblasti priemyslu a služieb na to nadväzujúcich za účelom zníženia ich energetickej náročnosti"),ROUND(G39*(G$46-'Kontrafaktuálne rozpočty'!F$22)/G$46*(M39/L39),2),IF(AND(I39="Na predmetný výdavok sa uplatňuje kontrafaktuálny scenár",J39="2. Rekonštrukcia a modernizácia existujúcich energetických zariadení za účelom zvýšenia energetickej účinnosti  a zníženia emisií skleníkových plynov"),ROUND(G39*(G$47-'Kontrafaktuálne rozpočty'!F$23)/'Rozpočet projektu'!G$47*(M39/L39),2),IF(AND(I39="Na predmetný výdavok sa uplatňuje kontrafaktuálny scenár",J39="3. Rekonštrukcia a modernizácia systémov výroby a rozvodu stlačeného vzduchu"),ROUND(G39*(G$48-'Kontrafaktuálne rozpočty'!F$24)/'Rozpočet projektu'!G$48*(M39/L39),2),IF(AND(I39="Na predmetný výdavok sa uplatňuje kontrafaktuálny scenár",J39="4. Zavádzanie systémov merania a riadenia, vrátane energetických a environmentálnych manažérskych systémov, najmä EMAS, v oblasti výroby a spotreby energie za účelom zníženia spotreby energie a emisií skleníkových plynov"),ROUND(G39*(G$49-'Kontrafaktuálne rozpočty'!F$25)/'Rozpočet projektu'!G$49*(M39/L39),2),IF(AND(I39="Na predmetný výdavok sa uplatňuje kontrafaktuálny scenár",J39="5. Výstavba, modernizácia a rekonštrukcia rozvodov energie, resp. rozvodov energetických médií"),ROUND(G39*(G$50-'Kontrafaktuálne rozpočty'!F$26)/'Rozpočet projektu'!G$50*(M39/L39),2),IF(AND(I39="Na predmetný výdavok sa uplatňuje kontrafaktuálny scenár",J39="6. Modernizácia a rekonštrukcia systémov vonkajšieho osvetlenia priemyselných areálov, ale len spolu s inými opatreniami na zníženie spotreby elektriny v podniku"),ROUND(G39*(G$51-'Kontrafaktuálne rozpočty'!F$27)/'Rozpočet projektu'!G$51*(M39/L39),2),IF(AND(I39="Na predmetný výdavok sa uplatňuje kontrafaktuálny scenár",J39="7. Iné opatrenia, ktoré prispievajú k znižovaniu spotreby primárnych energetických zdrojov"),ROUND(G39*(G$52-'Kontrafaktuálne rozpočty'!F$28)/'Rozpočet projektu'!G$52*(M39/L39),2),IF(AND(I39="Na predmetný výdavok sa neuplatňuje kontrafaktuálny scenár",J39="2. Rekonštrukcia a modernizácia existujúcich energetických zariadení za účelom zvýšenia energetickej účinnosti  a zníženia emisií skleníkových plynov"),ROUND(G39*(M39/L39),2),IF(AND(I39="Na predmetný výdavok sa neuplatňuje kontrafaktuálny scenár",J39="3. Rekonštrukcia a modernizácia systémov výroby a rozvodu stlačeného vzduchu"),ROUND(G39*(M39/L39),2),IF(AND(I39="Na predmetný výdavok sa neuplatňuje kontrafaktuálny scenár",J39="4. Zavádzanie systémov merania a riadenia, vrátane energetických a environmentálnych manažérskych systémov, najmä EMAS, v oblasti výroby a spotreby energie za účelom zníženia spotreby energie a emisií skleníkových plynov"),ROUND(G39*(M39/L39),2),IF(AND(I39="Na predmetný výdavok sa neuplatňuje kontrafaktuálny scenár",J39="5. Výstavba, modernizácia a rekonštrukcia rozvodov energie, resp. rozvodov energetických médií"),ROUND(G39*(M39/L39),2),IF(AND(I39="Na predmetný výdavok sa neuplatňuje kontrafaktuálny scenár",J39="6. Modernizácia a rekonštrukcia systémov vonkajšieho osvetlenia priemyselných areálov, ale len spolu s inými opatreniami na zníženie spotreby elektriny v podniku"),ROUND(G39*(M39/L39),2),IF(AND(I39="Na predmetný výdavok sa neuplatňuje kontrafaktuálny scenár",J39="7. Iné opatrenia, ktoré prispievajú k znižovaniu spotreby primárnych energetických zdrojov"),ROUND(G39*(M39/L39),2)))))))))))))))))</f>
        <v>Vyplňte bunku B10</v>
      </c>
      <c r="I39" s="340"/>
      <c r="J39" s="272"/>
      <c r="K39" s="340"/>
      <c r="L39" s="165"/>
      <c r="M39" s="165"/>
      <c r="N39" s="346"/>
      <c r="O39" s="171"/>
    </row>
    <row r="40" spans="1:58" ht="18.75" thickBot="1" x14ac:dyDescent="0.3">
      <c r="A40" s="263" t="s">
        <v>135</v>
      </c>
      <c r="B40" s="264"/>
      <c r="C40" s="264"/>
      <c r="D40" s="264"/>
      <c r="E40" s="264"/>
      <c r="F40" s="265"/>
      <c r="G40" s="265"/>
      <c r="H40" s="265"/>
      <c r="I40" s="264"/>
      <c r="J40" s="264"/>
      <c r="K40" s="264"/>
      <c r="L40" s="322"/>
      <c r="M40" s="264"/>
      <c r="N40" s="264"/>
      <c r="O40" s="266"/>
      <c r="P40" s="60"/>
      <c r="R40" s="60"/>
      <c r="S40" s="60"/>
    </row>
    <row r="41" spans="1:58" ht="15.75" thickBot="1" x14ac:dyDescent="0.3">
      <c r="A41" s="268" t="s">
        <v>136</v>
      </c>
      <c r="B41" s="167" t="s">
        <v>137</v>
      </c>
      <c r="C41" s="168"/>
      <c r="D41" s="169"/>
      <c r="E41" s="169"/>
      <c r="F41" s="253">
        <f t="shared" ref="F41" si="10">ROUND(D41*E41,2)</f>
        <v>0</v>
      </c>
      <c r="G41" s="252">
        <f t="shared" ref="G41" si="11">ROUND(F41*1.2,2)</f>
        <v>0</v>
      </c>
      <c r="H41" s="253" t="str">
        <f>IF($B$10="","Vyplňte bunku B10",IF($B$10="áno",IF(AND(I41="Na predmetný výdavok sa neuplatňuje kontrafaktuálny scenár",J41="1. Rekonštrukcia a modernizácia stavebných objektov v oblasti priemyslu a služieb na to nadväzujúcich za účelom zníženia ich energetickej náročnosti"),F41*M41/L41,IF(AND(I41="Na predmetný výdavok sa uplatňuje kontrafaktuálny scenár",J41="1. Rekonštrukcia a modernizácia stavebných objektov v oblasti priemyslu a služieb na to nadväzujúcich za účelom zníženia ich energetickej náročnosti"),ROUND(F41*(F$46-'Kontrafaktuálne rozpočty'!E$22)/F$46*(M41/L41),2),IF(AND(I41="Na predmetný výdavok sa uplatňuje kontrafaktuálny scenár",J41="2. Rekonštrukcia a modernizácia existujúcich energetických zariadení za účelom zvýšenia energetickej účinnosti  a zníženia emisií skleníkových plynov"),ROUND(F41*(F$47-'Kontrafaktuálne rozpočty'!E$23)/'Rozpočet projektu'!F$47*(M41/L41),2),IF(AND(I41="Na predmetný výdavok sa uplatňuje kontrafaktuálny scenár",J41="3. Rekonštrukcia a modernizácia systémov výroby a rozvodu stlačeného vzduchu"),ROUND(F41*(F$48-'Kontrafaktuálne rozpočty'!E$24)/'Rozpočet projektu'!F$48*(M41/L41),2),IF(AND(I41="Na predmetný výdavok sa uplatňuje kontrafaktuálny scenár",J41="4. Zavádzanie systémov merania a riadenia, vrátane energetických a environmentálnych manažérskych systémov, najmä EMAS, v oblasti výroby a spotreby energie za účelom zníženia spotreby energie a emisií skleníkových plynov"),ROUND(F41*(F$49-'Kontrafaktuálne rozpočty'!E$25)/'Rozpočet projektu'!F$49*(M41/L41),2),IF(AND(I41="Na predmetný výdavok sa uplatňuje kontrafaktuálny scenár",J41="5. Výstavba, modernizácia a rekonštrukcia rozvodov energie, resp. rozvodov energetických médií"),ROUND(F41*(F$50-'Kontrafaktuálne rozpočty'!E$26)/'Rozpočet projektu'!F$50*(M41/L41),2),IF(AND(I41="Na predmetný výdavok sa uplatňuje kontrafaktuálny scenár",J41="6. Modernizácia a rekonštrukcia systémov vonkajšieho osvetlenia priemyselných areálov, ale len spolu s inými opatreniami na zníženie spotreby elektriny v podniku"),ROUND(F41*(F$51-'Kontrafaktuálne rozpočty'!E$27)/'Rozpočet projektu'!F$51*(M41/L41),2),IF(AND(I41="Na predmetný výdavok sa uplatňuje kontrafaktuálny scenár",J41="7. Iné opatrenia, ktoré prispievajú k znižovaniu spotreby primárnych energetických zdrojov"),ROUND(F41*(F$52-'Kontrafaktuálne rozpočty'!E$28)/'Rozpočet projektu'!F$52*(M41/L41),2),IF(AND(I41="Na predmetný výdavok sa neuplatňuje kontrafaktuálny scenár",J41="2. Rekonštrukcia a modernizácia existujúcich energetických zariadení za účelom zvýšenia energetickej účinnosti  a zníženia emisií skleníkových plynov"),ROUND(F41*(M41/L41),2),IF(AND(I41="Na predmetný výdavok sa neuplatňuje kontrafaktuálny scenár",J41="3. Rekonštrukcia a modernizácia systémov výroby a rozvodu stlačeného vzduchu"),ROUND(F41*(M41/L41),2),IF(AND(I41="Na predmetný výdavok sa neuplatňuje kontrafaktuálny scenár",J41="4. Zavádzanie systémov merania a riadenia, vrátane energetických a environmentálnych manažérskych systémov, najmä EMAS, v oblasti výroby a spotreby energie za účelom zníženia spotreby energie a emisií skleníkových plynov"),ROUND(F41*(M41/L41),2),IF(AND(I41="Na predmetný výdavok sa neuplatňuje kontrafaktuálny scenár",J41="5. Výstavba, modernizácia a rekonštrukcia rozvodov energie, resp. rozvodov energetických médií"),ROUND(F41*(M41/L41),2),IF(AND(I41="Na predmetný výdavok sa neuplatňuje kontrafaktuálny scenár",J41="6. Modernizácia a rekonštrukcia systémov vonkajšieho osvetlenia priemyselných areálov, ale len spolu s inými opatreniami na zníženie spotreby elektriny v podniku"),ROUND(F41*(M41/L41),2),IF(AND(I41="Na predmetný výdavok sa neuplatňuje kontrafaktuálny scenár",J41="7. Iné opatrenia, ktoré prispievajú k znižovaniu spotreby primárnych energetických zdrojov"),ROUND(F41*(M41/L41),2))))))))))))))),IF(AND(I41="Na predmetný výdavok sa neuplatňuje kontrafaktuálny scenár",J41="1. Rekonštrukcia a modernizácia stavebných objektov v oblasti priemyslu a služieb na to nadväzujúcich za účelom zníženia ich energetickej náročnosti"),G41*M41/L41,IF(AND(I41="Na predmetný výdavok sa uplatňuje kontrafaktuálny scenár",J41="1. Rekonštrukcia a modernizácia stavebných objektov v oblasti priemyslu a služieb na to nadväzujúcich za účelom zníženia ich energetickej náročnosti"),ROUND(G41*(G$46-'Kontrafaktuálne rozpočty'!F$22)/G$46*(M41/L41),2),IF(AND(I41="Na predmetný výdavok sa uplatňuje kontrafaktuálny scenár",J41="2. Rekonštrukcia a modernizácia existujúcich energetických zariadení za účelom zvýšenia energetickej účinnosti  a zníženia emisií skleníkových plynov"),ROUND(G41*(G$47-'Kontrafaktuálne rozpočty'!F$23)/'Rozpočet projektu'!G$47*(M41/L41),2),IF(AND(I41="Na predmetný výdavok sa uplatňuje kontrafaktuálny scenár",J41="3. Rekonštrukcia a modernizácia systémov výroby a rozvodu stlačeného vzduchu"),ROUND(G41*(G$48-'Kontrafaktuálne rozpočty'!F$24)/'Rozpočet projektu'!G$48*(M41/L41),2),IF(AND(I41="Na predmetný výdavok sa uplatňuje kontrafaktuálny scenár",J41="4. Zavádzanie systémov merania a riadenia, vrátane energetických a environmentálnych manažérskych systémov, najmä EMAS, v oblasti výroby a spotreby energie za účelom zníženia spotreby energie a emisií skleníkových plynov"),ROUND(G41*(G$49-'Kontrafaktuálne rozpočty'!F$25)/'Rozpočet projektu'!G$49*(M41/L41),2),IF(AND(I41="Na predmetný výdavok sa uplatňuje kontrafaktuálny scenár",J41="5. Výstavba, modernizácia a rekonštrukcia rozvodov energie, resp. rozvodov energetických médií"),ROUND(G41*(G$50-'Kontrafaktuálne rozpočty'!F$26)/'Rozpočet projektu'!G$50*(M41/L41),2),IF(AND(I41="Na predmetný výdavok sa uplatňuje kontrafaktuálny scenár",J41="6. Modernizácia a rekonštrukcia systémov vonkajšieho osvetlenia priemyselných areálov, ale len spolu s inými opatreniami na zníženie spotreby elektriny v podniku"),ROUND(G41*(G$51-'Kontrafaktuálne rozpočty'!F$27)/'Rozpočet projektu'!G$51*(M41/L41),2),IF(AND(I41="Na predmetný výdavok sa uplatňuje kontrafaktuálny scenár",J41="7. Iné opatrenia, ktoré prispievajú k znižovaniu spotreby primárnych energetických zdrojov"),ROUND(G41*(G$52-'Kontrafaktuálne rozpočty'!F$28)/'Rozpočet projektu'!G$52*(M41/L41),2),IF(AND(I41="Na predmetný výdavok sa neuplatňuje kontrafaktuálny scenár",J41="2. Rekonštrukcia a modernizácia existujúcich energetických zariadení za účelom zvýšenia energetickej účinnosti  a zníženia emisií skleníkových plynov"),ROUND(G41*(M41/L41),2),IF(AND(I41="Na predmetný výdavok sa neuplatňuje kontrafaktuálny scenár",J41="3. Rekonštrukcia a modernizácia systémov výroby a rozvodu stlačeného vzduchu"),ROUND(G41*(M41/L41),2),IF(AND(I41="Na predmetný výdavok sa neuplatňuje kontrafaktuálny scenár",J41="4. Zavádzanie systémov merania a riadenia, vrátane energetických a environmentálnych manažérskych systémov, najmä EMAS, v oblasti výroby a spotreby energie za účelom zníženia spotreby energie a emisií skleníkových plynov"),ROUND(G41*(M41/L41),2),IF(AND(I41="Na predmetný výdavok sa neuplatňuje kontrafaktuálny scenár",J41="5. Výstavba, modernizácia a rekonštrukcia rozvodov energie, resp. rozvodov energetických médií"),ROUND(G41*(M41/L41),2),IF(AND(I41="Na predmetný výdavok sa neuplatňuje kontrafaktuálny scenár",J41="6. Modernizácia a rekonštrukcia systémov vonkajšieho osvetlenia priemyselných areálov, ale len spolu s inými opatreniami na zníženie spotreby elektriny v podniku"),ROUND(G41*(M41/L41),2),IF(AND(I41="Na predmetný výdavok sa neuplatňuje kontrafaktuálny scenár",J41="7. Iné opatrenia, ktoré prispievajú k znižovaniu spotreby primárnych energetických zdrojov"),ROUND(G41*(M41/L41),2)))))))))))))))))</f>
        <v>Vyplňte bunku B10</v>
      </c>
      <c r="I41" s="340"/>
      <c r="J41" s="272"/>
      <c r="K41" s="340"/>
      <c r="L41" s="165"/>
      <c r="M41" s="165"/>
      <c r="N41" s="346"/>
      <c r="O41" s="171"/>
      <c r="P41" s="60"/>
      <c r="R41" s="60"/>
      <c r="S41" s="60"/>
    </row>
    <row r="42" spans="1:58" ht="18.75" thickBot="1" x14ac:dyDescent="0.3">
      <c r="A42" s="263" t="s">
        <v>138</v>
      </c>
      <c r="B42" s="264"/>
      <c r="C42" s="264"/>
      <c r="D42" s="264"/>
      <c r="E42" s="264"/>
      <c r="F42" s="265"/>
      <c r="G42" s="265"/>
      <c r="H42" s="265"/>
      <c r="I42" s="379"/>
      <c r="J42" s="379"/>
      <c r="K42" s="379"/>
      <c r="L42" s="380"/>
      <c r="M42" s="379"/>
      <c r="N42" s="379"/>
      <c r="O42" s="381"/>
      <c r="P42" s="60"/>
      <c r="Q42" s="60"/>
      <c r="R42" s="60"/>
      <c r="S42" s="60"/>
    </row>
    <row r="43" spans="1:58" ht="57.75" thickBot="1" x14ac:dyDescent="0.3">
      <c r="A43" s="347" t="s">
        <v>220</v>
      </c>
      <c r="B43" s="348" t="s">
        <v>43</v>
      </c>
      <c r="C43" s="349"/>
      <c r="D43" s="350"/>
      <c r="E43" s="350"/>
      <c r="F43" s="253">
        <f t="shared" ref="F43:F44" si="12">ROUND(D43*E43,2)</f>
        <v>0</v>
      </c>
      <c r="G43" s="252">
        <f t="shared" ref="G43:G44" si="13">ROUND(F43*1.2,2)</f>
        <v>0</v>
      </c>
      <c r="H43" s="253" t="str">
        <f>IF($B$10="","Vyplňte bunku B10",IF($B$10="áno",IF(AND(I43="Na predmetný výdavok sa neuplatňuje kontrafaktuálny scenár",J43="1. Rekonštrukcia a modernizácia stavebných objektov v oblasti priemyslu a služieb na to nadväzujúcich za účelom zníženia ich energetickej náročnosti"),F43*M43/L43,IF(AND(I43="Na predmetný výdavok sa uplatňuje kontrafaktuálny scenár",J43="1. Rekonštrukcia a modernizácia stavebných objektov v oblasti priemyslu a služieb na to nadväzujúcich za účelom zníženia ich energetickej náročnosti"),ROUND(F43*(F$46-'Kontrafaktuálne rozpočty'!E$22)/F$46*(M43/L43),2),IF(AND(I43="Na predmetný výdavok sa uplatňuje kontrafaktuálny scenár",J43="2. Rekonštrukcia a modernizácia existujúcich energetických zariadení za účelom zvýšenia energetickej účinnosti  a zníženia emisií skleníkových plynov"),ROUND(F43*(F$47-'Kontrafaktuálne rozpočty'!E$23)/'Rozpočet projektu'!F$47*(M43/L43),2),IF(AND(I43="Na predmetný výdavok sa uplatňuje kontrafaktuálny scenár",J43="3. Rekonštrukcia a modernizácia systémov výroby a rozvodu stlačeného vzduchu"),ROUND(F43*(F$48-'Kontrafaktuálne rozpočty'!E$24)/'Rozpočet projektu'!F$48*(M43/L43),2),IF(AND(I43="Na predmetný výdavok sa uplatňuje kontrafaktuálny scenár",J43="4. Zavádzanie systémov merania a riadenia, vrátane energetických a environmentálnych manažérskych systémov, najmä EMAS, v oblasti výroby a spotreby energie za účelom zníženia spotreby energie a emisií skleníkových plynov"),ROUND(F43*(F$49-'Kontrafaktuálne rozpočty'!E$25)/'Rozpočet projektu'!F$49*(M43/L43),2),IF(AND(I43="Na predmetný výdavok sa uplatňuje kontrafaktuálny scenár",J43="5. Výstavba, modernizácia a rekonštrukcia rozvodov energie, resp. rozvodov energetických médií"),ROUND(F43*(F$50-'Kontrafaktuálne rozpočty'!E$26)/'Rozpočet projektu'!F$50*(M43/L43),2),IF(AND(I43="Na predmetný výdavok sa uplatňuje kontrafaktuálny scenár",J43="6. Modernizácia a rekonštrukcia systémov vonkajšieho osvetlenia priemyselných areálov, ale len spolu s inými opatreniami na zníženie spotreby elektriny v podniku"),ROUND(F43*(F$51-'Kontrafaktuálne rozpočty'!E$27)/'Rozpočet projektu'!F$51*(M43/L43),2),IF(AND(I43="Na predmetný výdavok sa uplatňuje kontrafaktuálny scenár",J43="7. Iné opatrenia, ktoré prispievajú k znižovaniu spotreby primárnych energetických zdrojov"),ROUND(F43*(F$52-'Kontrafaktuálne rozpočty'!E$28)/'Rozpočet projektu'!F$52*(M43/L43),2),IF(AND(I43="Na predmetný výdavok sa neuplatňuje kontrafaktuálny scenár",J43="2. Rekonštrukcia a modernizácia existujúcich energetických zariadení za účelom zvýšenia energetickej účinnosti  a zníženia emisií skleníkových plynov"),ROUND(F43*(M43/L43),2),IF(AND(I43="Na predmetný výdavok sa neuplatňuje kontrafaktuálny scenár",J43="3. Rekonštrukcia a modernizácia systémov výroby a rozvodu stlačeného vzduchu"),ROUND(F43*(M43/L43),2),IF(AND(I43="Na predmetný výdavok sa neuplatňuje kontrafaktuálny scenár",J43="4. Zavádzanie systémov merania a riadenia, vrátane energetických a environmentálnych manažérskych systémov, najmä EMAS, v oblasti výroby a spotreby energie za účelom zníženia spotreby energie a emisií skleníkových plynov"),ROUND(F43*(M43/L43),2),IF(AND(I43="Na predmetný výdavok sa neuplatňuje kontrafaktuálny scenár",J43="5. Výstavba, modernizácia a rekonštrukcia rozvodov energie, resp. rozvodov energetických médií"),ROUND(F43*(M43/L43),2),IF(AND(I43="Na predmetný výdavok sa neuplatňuje kontrafaktuálny scenár",J43="6. Modernizácia a rekonštrukcia systémov vonkajšieho osvetlenia priemyselných areálov, ale len spolu s inými opatreniami na zníženie spotreby elektriny v podniku"),ROUND(F43*(M43/L43),2),IF(AND(I43="Na predmetný výdavok sa neuplatňuje kontrafaktuálny scenár",J43="7. Iné opatrenia, ktoré prispievajú k znižovaniu spotreby primárnych energetických zdrojov"),ROUND(F43*(M43/L43),2))))))))))))))),IF(AND(I43="Na predmetný výdavok sa neuplatňuje kontrafaktuálny scenár",J43="1. Rekonštrukcia a modernizácia stavebných objektov v oblasti priemyslu a služieb na to nadväzujúcich za účelom zníženia ich energetickej náročnosti"),G43*M43/L43,IF(AND(I43="Na predmetný výdavok sa uplatňuje kontrafaktuálny scenár",J43="1. Rekonštrukcia a modernizácia stavebných objektov v oblasti priemyslu a služieb na to nadväzujúcich za účelom zníženia ich energetickej náročnosti"),ROUND(G43*(G$46-'Kontrafaktuálne rozpočty'!F$22)/G$46*(M43/L43),2),IF(AND(I43="Na predmetný výdavok sa uplatňuje kontrafaktuálny scenár",J43="2. Rekonštrukcia a modernizácia existujúcich energetických zariadení za účelom zvýšenia energetickej účinnosti  a zníženia emisií skleníkových plynov"),ROUND(G43*(G$47-'Kontrafaktuálne rozpočty'!F$23)/'Rozpočet projektu'!G$47*(M43/L43),2),IF(AND(I43="Na predmetný výdavok sa uplatňuje kontrafaktuálny scenár",J43="3. Rekonštrukcia a modernizácia systémov výroby a rozvodu stlačeného vzduchu"),ROUND(G43*(G$48-'Kontrafaktuálne rozpočty'!F$24)/'Rozpočet projektu'!G$48*(M43/L43),2),IF(AND(I43="Na predmetný výdavok sa uplatňuje kontrafaktuálny scenár",J43="4. Zavádzanie systémov merania a riadenia, vrátane energetických a environmentálnych manažérskych systémov, najmä EMAS, v oblasti výroby a spotreby energie za účelom zníženia spotreby energie a emisií skleníkových plynov"),ROUND(G43*(G$49-'Kontrafaktuálne rozpočty'!F$25)/'Rozpočet projektu'!G$49*(M43/L43),2),IF(AND(I43="Na predmetný výdavok sa uplatňuje kontrafaktuálny scenár",J43="5. Výstavba, modernizácia a rekonštrukcia rozvodov energie, resp. rozvodov energetických médií"),ROUND(G43*(G$50-'Kontrafaktuálne rozpočty'!F$26)/'Rozpočet projektu'!G$50*(M43/L43),2),IF(AND(I43="Na predmetný výdavok sa uplatňuje kontrafaktuálny scenár",J43="6. Modernizácia a rekonštrukcia systémov vonkajšieho osvetlenia priemyselných areálov, ale len spolu s inými opatreniami na zníženie spotreby elektriny v podniku"),ROUND(G43*(G$51-'Kontrafaktuálne rozpočty'!F$27)/'Rozpočet projektu'!G$51*(M43/L43),2),IF(AND(I43="Na predmetný výdavok sa uplatňuje kontrafaktuálny scenár",J43="7. Iné opatrenia, ktoré prispievajú k znižovaniu spotreby primárnych energetických zdrojov"),ROUND(G43*(G$52-'Kontrafaktuálne rozpočty'!F$28)/'Rozpočet projektu'!G$52*(M43/L43),2),IF(AND(I43="Na predmetný výdavok sa neuplatňuje kontrafaktuálny scenár",J43="2. Rekonštrukcia a modernizácia existujúcich energetických zariadení za účelom zvýšenia energetickej účinnosti  a zníženia emisií skleníkových plynov"),ROUND(G43*(M43/L43),2),IF(AND(I43="Na predmetný výdavok sa neuplatňuje kontrafaktuálny scenár",J43="3. Rekonštrukcia a modernizácia systémov výroby a rozvodu stlačeného vzduchu"),ROUND(G43*(M43/L43),2),IF(AND(I43="Na predmetný výdavok sa neuplatňuje kontrafaktuálny scenár",J43="4. Zavádzanie systémov merania a riadenia, vrátane energetických a environmentálnych manažérskych systémov, najmä EMAS, v oblasti výroby a spotreby energie za účelom zníženia spotreby energie a emisií skleníkových plynov"),ROUND(G43*(M43/L43),2),IF(AND(I43="Na predmetný výdavok sa neuplatňuje kontrafaktuálny scenár",J43="5. Výstavba, modernizácia a rekonštrukcia rozvodov energie, resp. rozvodov energetických médií"),ROUND(G43*(M43/L43),2),IF(AND(I43="Na predmetný výdavok sa neuplatňuje kontrafaktuálny scenár",J43="6. Modernizácia a rekonštrukcia systémov vonkajšieho osvetlenia priemyselných areálov, ale len spolu s inými opatreniami na zníženie spotreby elektriny v podniku"),ROUND(G43*(M43/L43),2),IF(AND(I43="Na predmetný výdavok sa neuplatňuje kontrafaktuálny scenár",J43="7. Iné opatrenia, ktoré prispievajú k znižovaniu spotreby primárnych energetických zdrojov"),ROUND(G43*(M43/L43),2)))))))))))))))))</f>
        <v>Vyplňte bunku B10</v>
      </c>
      <c r="I43" s="272"/>
      <c r="J43" s="272"/>
      <c r="K43" s="272"/>
      <c r="L43" s="165"/>
      <c r="M43" s="165"/>
      <c r="N43" s="346"/>
      <c r="O43" s="382"/>
      <c r="P43" s="60"/>
      <c r="Q43" s="60"/>
      <c r="R43" s="60"/>
      <c r="S43" s="60"/>
    </row>
    <row r="44" spans="1:58" s="378" customFormat="1" ht="57.75" thickBot="1" x14ac:dyDescent="0.3">
      <c r="A44" s="347" t="s">
        <v>219</v>
      </c>
      <c r="B44" s="348" t="s">
        <v>43</v>
      </c>
      <c r="C44" s="349"/>
      <c r="D44" s="350"/>
      <c r="E44" s="350"/>
      <c r="F44" s="253">
        <f t="shared" si="12"/>
        <v>0</v>
      </c>
      <c r="G44" s="252">
        <f t="shared" si="13"/>
        <v>0</v>
      </c>
      <c r="H44" s="253" t="str">
        <f>IF($B$10="","Vyplňte bunku B10",IF($B$10="áno",IF(AND(I44="Na predmetný výdavok sa neuplatňuje kontrafaktuálny scenár",J44="1. Rekonštrukcia a modernizácia stavebných objektov v oblasti priemyslu a služieb na to nadväzujúcich za účelom zníženia ich energetickej náročnosti"),F44*M44/L44,IF(AND(I44="Na predmetný výdavok sa uplatňuje kontrafaktuálny scenár",J44="1. Rekonštrukcia a modernizácia stavebných objektov v oblasti priemyslu a služieb na to nadväzujúcich za účelom zníženia ich energetickej náročnosti"),ROUND(F44*(F$46-'Kontrafaktuálne rozpočty'!E$22)/F$46*(M44/L44),2),IF(AND(I44="Na predmetný výdavok sa uplatňuje kontrafaktuálny scenár",J44="2. Rekonštrukcia a modernizácia existujúcich energetických zariadení za účelom zvýšenia energetickej účinnosti  a zníženia emisií skleníkových plynov"),ROUND(F44*(F$47-'Kontrafaktuálne rozpočty'!E$23)/'Rozpočet projektu'!F$47*(M44/L44),2),IF(AND(I44="Na predmetný výdavok sa uplatňuje kontrafaktuálny scenár",J44="3. Rekonštrukcia a modernizácia systémov výroby a rozvodu stlačeného vzduchu"),ROUND(F44*(F$48-'Kontrafaktuálne rozpočty'!E$24)/'Rozpočet projektu'!F$48*(M44/L44),2),IF(AND(I44="Na predmetný výdavok sa uplatňuje kontrafaktuálny scenár",J44="4. Zavádzanie systémov merania a riadenia, vrátane energetických a environmentálnych manažérskych systémov, najmä EMAS, v oblasti výroby a spotreby energie za účelom zníženia spotreby energie a emisií skleníkových plynov"),ROUND(F44*(F$49-'Kontrafaktuálne rozpočty'!E$25)/'Rozpočet projektu'!F$49*(M44/L44),2),IF(AND(I44="Na predmetný výdavok sa uplatňuje kontrafaktuálny scenár",J44="5. Výstavba, modernizácia a rekonštrukcia rozvodov energie, resp. rozvodov energetických médií"),ROUND(F44*(F$50-'Kontrafaktuálne rozpočty'!E$26)/'Rozpočet projektu'!F$50*(M44/L44),2),IF(AND(I44="Na predmetný výdavok sa uplatňuje kontrafaktuálny scenár",J44="6. Modernizácia a rekonštrukcia systémov vonkajšieho osvetlenia priemyselných areálov, ale len spolu s inými opatreniami na zníženie spotreby elektriny v podniku"),ROUND(F44*(F$51-'Kontrafaktuálne rozpočty'!E$27)/'Rozpočet projektu'!F$51*(M44/L44),2),IF(AND(I44="Na predmetný výdavok sa uplatňuje kontrafaktuálny scenár",J44="7. Iné opatrenia, ktoré prispievajú k znižovaniu spotreby primárnych energetických zdrojov"),ROUND(F44*(F$52-'Kontrafaktuálne rozpočty'!E$28)/'Rozpočet projektu'!F$52*(M44/L44),2),IF(AND(I44="Na predmetný výdavok sa neuplatňuje kontrafaktuálny scenár",J44="2. Rekonštrukcia a modernizácia existujúcich energetických zariadení za účelom zvýšenia energetickej účinnosti  a zníženia emisií skleníkových plynov"),ROUND(F44*(M44/L44),2),IF(AND(I44="Na predmetný výdavok sa neuplatňuje kontrafaktuálny scenár",J44="3. Rekonštrukcia a modernizácia systémov výroby a rozvodu stlačeného vzduchu"),ROUND(F44*(M44/L44),2),IF(AND(I44="Na predmetný výdavok sa neuplatňuje kontrafaktuálny scenár",J44="4. Zavádzanie systémov merania a riadenia, vrátane energetických a environmentálnych manažérskych systémov, najmä EMAS, v oblasti výroby a spotreby energie za účelom zníženia spotreby energie a emisií skleníkových plynov"),ROUND(F44*(M44/L44),2),IF(AND(I44="Na predmetný výdavok sa neuplatňuje kontrafaktuálny scenár",J44="5. Výstavba, modernizácia a rekonštrukcia rozvodov energie, resp. rozvodov energetických médií"),ROUND(F44*(M44/L44),2),IF(AND(I44="Na predmetný výdavok sa neuplatňuje kontrafaktuálny scenár",J44="6. Modernizácia a rekonštrukcia systémov vonkajšieho osvetlenia priemyselných areálov, ale len spolu s inými opatreniami na zníženie spotreby elektriny v podniku"),ROUND(F44*(M44/L44),2),IF(AND(I44="Na predmetný výdavok sa neuplatňuje kontrafaktuálny scenár",J44="7. Iné opatrenia, ktoré prispievajú k znižovaniu spotreby primárnych energetických zdrojov"),ROUND(F44*(M44/L44),2))))))))))))))),IF(AND(I44="Na predmetný výdavok sa neuplatňuje kontrafaktuálny scenár",J44="1. Rekonštrukcia a modernizácia stavebných objektov v oblasti priemyslu a služieb na to nadväzujúcich za účelom zníženia ich energetickej náročnosti"),G44*M44/L44,IF(AND(I44="Na predmetný výdavok sa uplatňuje kontrafaktuálny scenár",J44="1. Rekonštrukcia a modernizácia stavebných objektov v oblasti priemyslu a služieb na to nadväzujúcich za účelom zníženia ich energetickej náročnosti"),ROUND(G44*(G$46-'Kontrafaktuálne rozpočty'!F$22)/G$46*(M44/L44),2),IF(AND(I44="Na predmetný výdavok sa uplatňuje kontrafaktuálny scenár",J44="2. Rekonštrukcia a modernizácia existujúcich energetických zariadení za účelom zvýšenia energetickej účinnosti  a zníženia emisií skleníkových plynov"),ROUND(G44*(G$47-'Kontrafaktuálne rozpočty'!F$23)/'Rozpočet projektu'!G$47*(M44/L44),2),IF(AND(I44="Na predmetný výdavok sa uplatňuje kontrafaktuálny scenár",J44="3. Rekonštrukcia a modernizácia systémov výroby a rozvodu stlačeného vzduchu"),ROUND(G44*(G$48-'Kontrafaktuálne rozpočty'!F$24)/'Rozpočet projektu'!G$48*(M44/L44),2),IF(AND(I44="Na predmetný výdavok sa uplatňuje kontrafaktuálny scenár",J44="4. Zavádzanie systémov merania a riadenia, vrátane energetických a environmentálnych manažérskych systémov, najmä EMAS, v oblasti výroby a spotreby energie za účelom zníženia spotreby energie a emisií skleníkových plynov"),ROUND(G44*(G$49-'Kontrafaktuálne rozpočty'!F$25)/'Rozpočet projektu'!G$49*(M44/L44),2),IF(AND(I44="Na predmetný výdavok sa uplatňuje kontrafaktuálny scenár",J44="5. Výstavba, modernizácia a rekonštrukcia rozvodov energie, resp. rozvodov energetických médií"),ROUND(G44*(G$50-'Kontrafaktuálne rozpočty'!F$26)/'Rozpočet projektu'!G$50*(M44/L44),2),IF(AND(I44="Na predmetný výdavok sa uplatňuje kontrafaktuálny scenár",J44="6. Modernizácia a rekonštrukcia systémov vonkajšieho osvetlenia priemyselných areálov, ale len spolu s inými opatreniami na zníženie spotreby elektriny v podniku"),ROUND(G44*(G$51-'Kontrafaktuálne rozpočty'!F$27)/'Rozpočet projektu'!G$51*(M44/L44),2),IF(AND(I44="Na predmetný výdavok sa uplatňuje kontrafaktuálny scenár",J44="7. Iné opatrenia, ktoré prispievajú k znižovaniu spotreby primárnych energetických zdrojov"),ROUND(G44*(G$52-'Kontrafaktuálne rozpočty'!F$28)/'Rozpočet projektu'!G$52*(M44/L44),2),IF(AND(I44="Na predmetný výdavok sa neuplatňuje kontrafaktuálny scenár",J44="2. Rekonštrukcia a modernizácia existujúcich energetických zariadení za účelom zvýšenia energetickej účinnosti  a zníženia emisií skleníkových plynov"),ROUND(G44*(M44/L44),2),IF(AND(I44="Na predmetný výdavok sa neuplatňuje kontrafaktuálny scenár",J44="3. Rekonštrukcia a modernizácia systémov výroby a rozvodu stlačeného vzduchu"),ROUND(G44*(M44/L44),2),IF(AND(I44="Na predmetný výdavok sa neuplatňuje kontrafaktuálny scenár",J44="4. Zavádzanie systémov merania a riadenia, vrátane energetických a environmentálnych manažérskych systémov, najmä EMAS, v oblasti výroby a spotreby energie za účelom zníženia spotreby energie a emisií skleníkových plynov"),ROUND(G44*(M44/L44),2),IF(AND(I44="Na predmetný výdavok sa neuplatňuje kontrafaktuálny scenár",J44="5. Výstavba, modernizácia a rekonštrukcia rozvodov energie, resp. rozvodov energetických médií"),ROUND(G44*(M44/L44),2),IF(AND(I44="Na predmetný výdavok sa neuplatňuje kontrafaktuálny scenár",J44="6. Modernizácia a rekonštrukcia systémov vonkajšieho osvetlenia priemyselných areálov, ale len spolu s inými opatreniami na zníženie spotreby elektriny v podniku"),ROUND(G44*(M44/L44),2),IF(AND(I44="Na predmetný výdavok sa neuplatňuje kontrafaktuálny scenár",J44="7. Iné opatrenia, ktoré prispievajú k znižovaniu spotreby primárnych energetických zdrojov"),ROUND(G44*(M44/L44),2)))))))))))))))))</f>
        <v>Vyplňte bunku B10</v>
      </c>
      <c r="I44" s="383"/>
      <c r="J44" s="383"/>
      <c r="K44" s="383"/>
      <c r="L44" s="384"/>
      <c r="M44" s="384"/>
      <c r="N44" s="346"/>
      <c r="O44" s="385"/>
      <c r="P44" s="60"/>
      <c r="Q44" s="60"/>
      <c r="R44" s="60"/>
      <c r="S44" s="60"/>
    </row>
    <row r="45" spans="1:58" s="216" customFormat="1" ht="32.25" customHeight="1" thickBot="1" x14ac:dyDescent="0.3">
      <c r="A45" s="496" t="s">
        <v>139</v>
      </c>
      <c r="B45" s="497"/>
      <c r="C45" s="497"/>
      <c r="D45" s="497"/>
      <c r="E45" s="497"/>
      <c r="F45" s="351">
        <f>SUM(F17:F44)</f>
        <v>0</v>
      </c>
      <c r="G45" s="351">
        <f>SUM(G17:G44)</f>
        <v>0</v>
      </c>
      <c r="H45" s="352">
        <f>SUMIF(H17:H44,"&gt;-9999999")</f>
        <v>0</v>
      </c>
      <c r="I45" s="273"/>
      <c r="J45" s="273"/>
      <c r="K45" s="273"/>
      <c r="L45" s="323"/>
      <c r="M45" s="273"/>
      <c r="N45" s="257"/>
      <c r="O45" s="258"/>
      <c r="P45" s="60"/>
      <c r="Q45" s="60"/>
      <c r="R45" s="60"/>
      <c r="S45" s="60"/>
    </row>
    <row r="46" spans="1:58" s="216" customFormat="1" ht="18.75" customHeight="1" x14ac:dyDescent="0.25">
      <c r="A46" s="513" t="s">
        <v>205</v>
      </c>
      <c r="B46" s="513"/>
      <c r="C46" s="513"/>
      <c r="D46" s="513"/>
      <c r="E46" s="513"/>
      <c r="F46" s="260">
        <f>SUMIFS(F17:F44,J17:J44,"1. Rekonštrukcia a modernizácia stavebných objektov v oblasti priemyslu a služieb na to nadväzujúcich za účelom zníženia ich energetickej náročnosti")</f>
        <v>0</v>
      </c>
      <c r="G46" s="260">
        <f>SUMIFS(G17:G44,$J$17:$J$44,"1. Rekonštrukcia a modernizácia stavebných objektov v oblasti priemyslu a služieb na to nadväzujúcich za účelom zníženia ich energetickej náročnosti")</f>
        <v>0</v>
      </c>
      <c r="H46" s="260">
        <f>SUMIFS(H17:H44,$J$17:$J$44,"1. Rekonštrukcia a modernizácia stavebných objektov v oblasti priemyslu a služieb na to nadväzujúcich za účelom zníženia ich energetickej náročnosti")</f>
        <v>0</v>
      </c>
      <c r="I46" s="257"/>
      <c r="J46" s="257"/>
      <c r="K46" s="257"/>
      <c r="L46" s="257"/>
      <c r="M46" s="257"/>
      <c r="N46" s="257"/>
      <c r="O46" s="257"/>
      <c r="P46" s="60"/>
      <c r="Q46" s="60"/>
      <c r="R46" s="60"/>
      <c r="S46" s="60"/>
    </row>
    <row r="47" spans="1:58" s="216" customFormat="1" ht="19.5" customHeight="1" x14ac:dyDescent="0.25">
      <c r="A47" s="495" t="s">
        <v>206</v>
      </c>
      <c r="B47" s="495"/>
      <c r="C47" s="495"/>
      <c r="D47" s="495"/>
      <c r="E47" s="495"/>
      <c r="F47" s="261">
        <f>SUMIFS(F17:F44,J17:J44,"2. Rekonštrukcia a modernizácia existujúcich energetických zariadení za účelom zvýšenia energetickej účinnosti  a zníženia emisií skleníkových plynov")</f>
        <v>0</v>
      </c>
      <c r="G47" s="261">
        <f>SUMIFS(G17:G44,$J$17:$J$44,"2. Rekonštrukcia a modernizácia existujúcich energetických zariadení za účelom zvýšenia energetickej účinnosti  a zníženia emisií skleníkových plynov")</f>
        <v>0</v>
      </c>
      <c r="H47" s="261">
        <f>SUMIFS(H17:H44,$J$17:$J$44,"2. Rekonštrukcia a modernizácia existujúcich energetických zariadení za účelom zvýšenia energetickej účinnosti  a zníženia emisií skleníkových plynov")</f>
        <v>0</v>
      </c>
      <c r="I47" s="257"/>
      <c r="J47" s="257"/>
      <c r="K47" s="257"/>
      <c r="L47" s="257"/>
      <c r="M47" s="257"/>
      <c r="N47" s="257"/>
      <c r="O47" s="257"/>
      <c r="P47" s="60"/>
      <c r="Q47" s="60"/>
      <c r="R47" s="60"/>
      <c r="S47" s="60"/>
    </row>
    <row r="48" spans="1:58" s="216" customFormat="1" x14ac:dyDescent="0.25">
      <c r="A48" s="495" t="s">
        <v>207</v>
      </c>
      <c r="B48" s="495"/>
      <c r="C48" s="495"/>
      <c r="D48" s="495"/>
      <c r="E48" s="495"/>
      <c r="F48" s="261">
        <f>SUMIFS(F17:F44,J17:J44,"3. Rekonštrukcia a modernizácia systémov výroby a rozvodu stlačeného vzduchu")</f>
        <v>0</v>
      </c>
      <c r="G48" s="261">
        <f>SUMIFS(G17:G44,$J$17:$J$44,"3. Rekonštrukcia a modernizácia systémov výroby a rozvodu stlačeného vzduchu")</f>
        <v>0</v>
      </c>
      <c r="H48" s="261">
        <f>SUMIFS(H17:H44,$J$17:$J$44,"3. Rekonštrukcia a modernizácia systémov výroby a rozvodu stlačeného vzduchu")</f>
        <v>0</v>
      </c>
      <c r="I48" s="257"/>
      <c r="J48" s="257"/>
      <c r="K48" s="257"/>
      <c r="L48" s="257"/>
      <c r="M48" s="257"/>
      <c r="N48" s="257"/>
      <c r="O48" s="257"/>
      <c r="P48" s="60"/>
      <c r="Q48" s="60"/>
      <c r="R48" s="60"/>
      <c r="S48" s="60"/>
    </row>
    <row r="49" spans="1:19" s="216" customFormat="1" ht="33.75" customHeight="1" x14ac:dyDescent="0.25">
      <c r="A49" s="495" t="s">
        <v>208</v>
      </c>
      <c r="B49" s="495"/>
      <c r="C49" s="495"/>
      <c r="D49" s="495"/>
      <c r="E49" s="495"/>
      <c r="F49" s="261">
        <f>SUMIFS(F17:F44,J17:J44,"4. Zavádzanie systémov merania a riadenia, vrátane energetických a environmentálnych manažérskych systémov, najmä EMAS, v oblasti výroby a spotreby energie za účelom zníženia spotreby energie a emisií skleníkových plynov")</f>
        <v>0</v>
      </c>
      <c r="G49" s="261">
        <f>SUMIFS(G17:G44,$J$17:$J$44,"4. Zavádzanie systémov merania a riadenia, vrátane energetických a environmentálnych manažérskych systémov, najmä EMAS, v oblasti výroby a spotreby energie za účelom zníženia spotreby energie a emisií skleníkových plynov")</f>
        <v>0</v>
      </c>
      <c r="H49" s="261">
        <f>SUMIFS(H17:H44,$J$17:$J$44,"4. Zavádzanie systémov merania a riadenia, vrátane energetických a environmentálnych manažérskych systémov, najmä EMAS, v oblasti výroby a spotreby energie za účelom zníženia spotreby energie a emisií skleníkových plynov")</f>
        <v>0</v>
      </c>
      <c r="I49" s="257"/>
      <c r="J49" s="257"/>
      <c r="K49" s="257"/>
      <c r="L49" s="257"/>
      <c r="M49" s="257"/>
      <c r="N49" s="257"/>
      <c r="O49" s="257"/>
      <c r="P49" s="60"/>
      <c r="Q49" s="60"/>
      <c r="R49" s="60"/>
      <c r="S49" s="60"/>
    </row>
    <row r="50" spans="1:19" s="216" customFormat="1" x14ac:dyDescent="0.25">
      <c r="A50" s="495" t="s">
        <v>209</v>
      </c>
      <c r="B50" s="495"/>
      <c r="C50" s="495"/>
      <c r="D50" s="495"/>
      <c r="E50" s="495"/>
      <c r="F50" s="261">
        <f>SUMIFS(F17:F44,J17:J44,"5. Výstavba, modernizácia a rekonštrukcia rozvodov energie, resp. rozvodov energetických médií")</f>
        <v>0</v>
      </c>
      <c r="G50" s="261">
        <f>SUMIFS(G17:G44,$J$17:$J$44,"5. Výstavba, modernizácia a rekonštrukcia rozvodov energie, resp. rozvodov energetických médií")</f>
        <v>0</v>
      </c>
      <c r="H50" s="261">
        <f>SUMIFS(H17:H44,$J$17:$J$44,"5. Výstavba, modernizácia a rekonštrukcia rozvodov energie, resp. rozvodov energetických médií")</f>
        <v>0</v>
      </c>
      <c r="I50" s="257"/>
      <c r="J50" s="257"/>
      <c r="K50" s="257"/>
      <c r="L50" s="257"/>
      <c r="M50" s="257"/>
      <c r="N50" s="257"/>
      <c r="O50" s="257"/>
      <c r="P50" s="60"/>
      <c r="Q50" s="60"/>
      <c r="R50" s="60"/>
      <c r="S50" s="60"/>
    </row>
    <row r="51" spans="1:19" s="216" customFormat="1" x14ac:dyDescent="0.25">
      <c r="A51" s="495" t="s">
        <v>210</v>
      </c>
      <c r="B51" s="495"/>
      <c r="C51" s="495"/>
      <c r="D51" s="495"/>
      <c r="E51" s="495"/>
      <c r="F51" s="261">
        <f>SUMIFS(F17:F44,J17:J44,"6. Modernizácia a rekonštrukcia systémov vonkajšieho osvetlenia priemyselných areálov, ale len spolu s inými opatreniami na zníženie spotreby elektriny v podniku")</f>
        <v>0</v>
      </c>
      <c r="G51" s="261">
        <f>SUMIFS(G17:G44,$J$17:$J$44,"6. Modernizácia a rekonštrukcia systémov vonkajšieho osvetlenia priemyselných areálov, ale len spolu s inými opatreniami na zníženie spotreby elektriny v podniku")</f>
        <v>0</v>
      </c>
      <c r="H51" s="261">
        <f>SUMIFS(H17:H44,$J$17:$J$44,"6. Modernizácia a rekonštrukcia systémov vonkajšieho osvetlenia priemyselných areálov, ale len spolu s inými opatreniami na zníženie spotreby elektriny v podniku")</f>
        <v>0</v>
      </c>
      <c r="I51" s="257"/>
      <c r="J51" s="257"/>
      <c r="K51" s="257"/>
      <c r="L51" s="257"/>
      <c r="M51" s="257"/>
      <c r="N51" s="257"/>
      <c r="O51" s="257"/>
      <c r="P51" s="60"/>
      <c r="Q51" s="60"/>
      <c r="R51" s="60"/>
      <c r="S51" s="60"/>
    </row>
    <row r="52" spans="1:19" s="216" customFormat="1" x14ac:dyDescent="0.25">
      <c r="A52" s="495" t="s">
        <v>211</v>
      </c>
      <c r="B52" s="495"/>
      <c r="C52" s="495"/>
      <c r="D52" s="495"/>
      <c r="E52" s="495"/>
      <c r="F52" s="261">
        <f>SUMIFS(F17:F44,J17:J44,"7. Iné opatrenia, ktoré prispievajú k znižovaniu spotreby primárnych energetických zdrojov")</f>
        <v>0</v>
      </c>
      <c r="G52" s="261">
        <f>SUMIFS(G17:G44,$J$17:$J$44,"7. Iné opatrenia, ktoré prispievajú k znižovaniu spotreby primárnych energetických zdrojov")</f>
        <v>0</v>
      </c>
      <c r="H52" s="261">
        <f>SUMIFS(H17:H44,$J$17:$J$44,"7. Iné opatrenia, ktoré prispievajú k znižovaniu spotreby primárnych energetických zdrojov")</f>
        <v>0</v>
      </c>
      <c r="I52" s="257"/>
      <c r="J52" s="257"/>
      <c r="K52" s="257"/>
      <c r="L52" s="257"/>
      <c r="M52" s="257"/>
      <c r="N52" s="257"/>
      <c r="O52" s="257"/>
      <c r="P52" s="60"/>
      <c r="Q52" s="60"/>
      <c r="R52" s="60"/>
      <c r="S52" s="60"/>
    </row>
    <row r="53" spans="1:19" s="183" customFormat="1" x14ac:dyDescent="0.25">
      <c r="A53" s="501" t="s">
        <v>140</v>
      </c>
      <c r="B53" s="502"/>
      <c r="C53" s="502"/>
      <c r="D53" s="502"/>
      <c r="E53" s="503"/>
      <c r="F53" s="262">
        <f>SUMIF($K$12:$K$44,"Schéma štátnej pomoci na opatrenia energetickej efektívnosti v podnikoch",$F$12:$F$44)</f>
        <v>0</v>
      </c>
      <c r="G53" s="262">
        <f>SUMIF($K$12:$K$44,"Schéma štátnej pomoci na opatrenia energetickej efektívnosti v podnikoch",$G$12:$G$44)</f>
        <v>0</v>
      </c>
      <c r="H53" s="262">
        <f>SUMIF($K$12:$K$44,"Schéma štátnej pomoci na opatrenia energetickej efektívnosti v podnikoch",$H$12:$H$44)</f>
        <v>0</v>
      </c>
      <c r="I53" s="257"/>
      <c r="J53" s="257"/>
      <c r="K53" s="257"/>
      <c r="L53" s="257"/>
      <c r="M53" s="257"/>
      <c r="N53" s="257"/>
      <c r="O53" s="257"/>
    </row>
    <row r="54" spans="1:19" s="183" customFormat="1" x14ac:dyDescent="0.25">
      <c r="A54" s="501" t="s">
        <v>141</v>
      </c>
      <c r="B54" s="502"/>
      <c r="C54" s="502"/>
      <c r="D54" s="502"/>
      <c r="E54" s="503"/>
      <c r="F54" s="262">
        <f>SUMIF($K$12:$K$44,"Schéma štátnej pomoci na podporu využívania obnoviteľných zdrojov energie",$F$12:$F$44)</f>
        <v>0</v>
      </c>
      <c r="G54" s="262">
        <f>SUMIF($K$12:$K$44,"Schéma štátnej pomoci na podporu využívania obnoviteľných zdrojov energie",$G$12:$G$44)</f>
        <v>0</v>
      </c>
      <c r="H54" s="262">
        <f>SUMIF($K$12:$K$44,"Schéma štátnej pomoci na podporu využívania obnoviteľných zdrojov energie",$H$12:$H$44)</f>
        <v>0</v>
      </c>
      <c r="I54" s="257"/>
      <c r="J54" s="257"/>
      <c r="K54" s="257"/>
      <c r="L54" s="257"/>
      <c r="M54" s="257"/>
      <c r="N54" s="257"/>
      <c r="O54" s="257"/>
    </row>
    <row r="55" spans="1:19" s="183" customFormat="1" x14ac:dyDescent="0.25">
      <c r="A55" s="501" t="s">
        <v>226</v>
      </c>
      <c r="B55" s="502"/>
      <c r="C55" s="502"/>
      <c r="D55" s="502"/>
      <c r="E55" s="503"/>
      <c r="F55" s="262">
        <f>SUMIF($K$12:$K$44,"Schéma štátnej pomoci na podporu vysokoúčinnej kombinovanej výroby elektriny a tepla",$F$12:$F$44)</f>
        <v>0</v>
      </c>
      <c r="G55" s="262">
        <f>SUMIF($K$12:$K$44,"Schéma štátnej pomoci na podporu vysokoúčinnej kombinovanej výroby elektriny a tepla",$G$12:$G$44)</f>
        <v>0</v>
      </c>
      <c r="H55" s="262">
        <f>SUMIF($K$12:$K$44,"Schéma štátnej pomoci na podporu vysokoúčinnej kombinovanej výroby elektriny a tepla",$H$12:$H$44)</f>
        <v>0</v>
      </c>
      <c r="I55" s="257"/>
      <c r="J55" s="257"/>
      <c r="K55" s="257"/>
      <c r="L55" s="257"/>
      <c r="M55" s="257"/>
      <c r="N55" s="257"/>
      <c r="O55" s="257"/>
    </row>
    <row r="56" spans="1:19" s="355" customFormat="1" x14ac:dyDescent="0.25">
      <c r="A56" s="183"/>
      <c r="B56" s="183"/>
      <c r="C56" s="183"/>
      <c r="D56" s="183"/>
      <c r="E56" s="183"/>
      <c r="F56" s="254"/>
      <c r="G56" s="254"/>
      <c r="H56" s="254"/>
      <c r="I56" s="269"/>
      <c r="J56" s="269"/>
      <c r="K56" s="269"/>
      <c r="L56" s="316"/>
      <c r="M56" s="269"/>
      <c r="N56" s="183"/>
      <c r="O56" s="183"/>
    </row>
    <row r="57" spans="1:19" s="394" customFormat="1" x14ac:dyDescent="0.25">
      <c r="A57" s="183" t="s">
        <v>142</v>
      </c>
      <c r="B57" s="183"/>
      <c r="C57" s="183"/>
      <c r="D57" s="183"/>
      <c r="E57" s="183"/>
      <c r="F57" s="254"/>
      <c r="G57" s="254"/>
      <c r="H57" s="254"/>
      <c r="I57" s="269"/>
      <c r="J57" s="269"/>
      <c r="K57" s="269"/>
      <c r="L57" s="316"/>
      <c r="M57" s="269"/>
      <c r="N57" s="398"/>
      <c r="O57" s="398"/>
    </row>
    <row r="58" spans="1:19" s="394" customFormat="1" x14ac:dyDescent="0.25">
      <c r="A58" s="183"/>
      <c r="B58" s="183"/>
      <c r="C58" s="183"/>
      <c r="D58" s="183"/>
      <c r="E58" s="183"/>
      <c r="F58" s="254"/>
      <c r="G58" s="254"/>
      <c r="H58" s="254"/>
      <c r="I58" s="269"/>
      <c r="J58" s="269"/>
      <c r="K58" s="269"/>
      <c r="L58" s="316" t="s">
        <v>237</v>
      </c>
      <c r="M58" s="269"/>
      <c r="N58" s="504" t="s">
        <v>238</v>
      </c>
      <c r="O58" s="504"/>
    </row>
    <row r="59" spans="1:19" s="355" customFormat="1" x14ac:dyDescent="0.25">
      <c r="A59" s="183"/>
      <c r="B59" s="183"/>
      <c r="C59" s="183"/>
      <c r="D59" s="183"/>
      <c r="E59" s="183"/>
      <c r="F59" s="254"/>
      <c r="G59" s="254"/>
      <c r="H59" s="254"/>
      <c r="I59" s="269"/>
      <c r="J59" s="269"/>
      <c r="K59" s="269"/>
      <c r="L59" s="316"/>
      <c r="M59" s="269"/>
      <c r="N59" s="183"/>
      <c r="O59" s="183"/>
    </row>
    <row r="60" spans="1:19" x14ac:dyDescent="0.25">
      <c r="A60" s="507" t="s">
        <v>40</v>
      </c>
      <c r="B60" s="508"/>
      <c r="C60" s="508"/>
      <c r="D60" s="508"/>
      <c r="E60" s="508"/>
      <c r="F60" s="508"/>
      <c r="G60" s="508"/>
      <c r="H60" s="508"/>
      <c r="I60" s="508"/>
      <c r="J60" s="274"/>
      <c r="K60" s="274"/>
      <c r="L60" s="324"/>
      <c r="M60" s="274"/>
      <c r="N60" s="218"/>
      <c r="O60" s="183"/>
      <c r="Q60" s="91"/>
    </row>
    <row r="61" spans="1:19" ht="36" customHeight="1" x14ac:dyDescent="0.25">
      <c r="A61" s="498" t="s">
        <v>231</v>
      </c>
      <c r="B61" s="499"/>
      <c r="C61" s="499"/>
      <c r="D61" s="499"/>
      <c r="E61" s="499"/>
      <c r="F61" s="499"/>
      <c r="G61" s="499"/>
      <c r="H61" s="499"/>
      <c r="I61" s="499"/>
      <c r="J61" s="499"/>
      <c r="K61" s="499"/>
      <c r="L61" s="499"/>
      <c r="M61" s="499"/>
      <c r="N61" s="499"/>
      <c r="O61" s="500"/>
      <c r="Q61" s="91"/>
    </row>
    <row r="62" spans="1:19" ht="30" customHeight="1" x14ac:dyDescent="0.25">
      <c r="A62" s="498" t="s">
        <v>232</v>
      </c>
      <c r="B62" s="499"/>
      <c r="C62" s="499"/>
      <c r="D62" s="499"/>
      <c r="E62" s="499"/>
      <c r="F62" s="499"/>
      <c r="G62" s="499"/>
      <c r="H62" s="499"/>
      <c r="I62" s="499"/>
      <c r="J62" s="499"/>
      <c r="K62" s="499"/>
      <c r="L62" s="499"/>
      <c r="M62" s="499"/>
      <c r="N62" s="499"/>
      <c r="O62" s="500"/>
    </row>
    <row r="63" spans="1:19" s="327" customFormat="1" ht="30" customHeight="1" x14ac:dyDescent="0.25">
      <c r="A63" s="498" t="s">
        <v>236</v>
      </c>
      <c r="B63" s="499"/>
      <c r="C63" s="499"/>
      <c r="D63" s="499"/>
      <c r="E63" s="499"/>
      <c r="F63" s="499"/>
      <c r="G63" s="499"/>
      <c r="H63" s="499"/>
      <c r="I63" s="499"/>
      <c r="J63" s="499"/>
      <c r="K63" s="499"/>
      <c r="L63" s="499"/>
      <c r="M63" s="499"/>
      <c r="N63" s="499"/>
      <c r="O63" s="500"/>
    </row>
    <row r="64" spans="1:19" s="327" customFormat="1" ht="30" customHeight="1" x14ac:dyDescent="0.25">
      <c r="A64" s="498" t="s">
        <v>235</v>
      </c>
      <c r="B64" s="499"/>
      <c r="C64" s="499"/>
      <c r="D64" s="499"/>
      <c r="E64" s="499"/>
      <c r="F64" s="499"/>
      <c r="G64" s="499"/>
      <c r="H64" s="499"/>
      <c r="I64" s="499"/>
      <c r="J64" s="499"/>
      <c r="K64" s="499"/>
      <c r="L64" s="499"/>
      <c r="M64" s="499"/>
      <c r="N64" s="499"/>
      <c r="O64" s="500"/>
    </row>
    <row r="65" spans="1:15" ht="30" customHeight="1" x14ac:dyDescent="0.25">
      <c r="A65" s="509" t="s">
        <v>233</v>
      </c>
      <c r="B65" s="509"/>
      <c r="C65" s="509"/>
      <c r="D65" s="509"/>
      <c r="E65" s="509"/>
      <c r="F65" s="509"/>
      <c r="G65" s="509"/>
      <c r="H65" s="509"/>
      <c r="I65" s="509"/>
      <c r="J65" s="509"/>
      <c r="K65" s="509"/>
      <c r="L65" s="509"/>
      <c r="M65" s="509"/>
      <c r="N65" s="509"/>
      <c r="O65" s="509"/>
    </row>
    <row r="66" spans="1:15" ht="30.75" customHeight="1" x14ac:dyDescent="0.25">
      <c r="A66" s="509" t="s">
        <v>234</v>
      </c>
      <c r="B66" s="509"/>
      <c r="C66" s="509"/>
      <c r="D66" s="509"/>
      <c r="E66" s="509"/>
      <c r="F66" s="509"/>
      <c r="G66" s="509"/>
      <c r="H66" s="509"/>
      <c r="I66" s="509"/>
      <c r="J66" s="509"/>
      <c r="K66" s="509"/>
      <c r="L66" s="509"/>
      <c r="M66" s="509"/>
      <c r="N66" s="509"/>
      <c r="O66" s="509"/>
    </row>
    <row r="67" spans="1:15" ht="80.25" customHeight="1" x14ac:dyDescent="0.25">
      <c r="A67" s="494" t="s">
        <v>244</v>
      </c>
      <c r="B67" s="494"/>
      <c r="C67" s="494"/>
      <c r="D67" s="494"/>
      <c r="E67" s="494"/>
      <c r="F67" s="494"/>
      <c r="G67" s="494"/>
      <c r="H67" s="494"/>
      <c r="I67" s="494"/>
      <c r="J67" s="494"/>
      <c r="K67" s="494"/>
      <c r="L67" s="494"/>
      <c r="M67" s="494"/>
      <c r="N67" s="494"/>
      <c r="O67" s="494"/>
    </row>
    <row r="68" spans="1:15" s="166" customFormat="1" ht="15" hidden="1" customHeight="1" x14ac:dyDescent="0.3">
      <c r="A68" s="505"/>
      <c r="B68" s="505"/>
      <c r="C68" s="505"/>
      <c r="D68" s="505"/>
      <c r="E68" s="505"/>
      <c r="F68" s="505"/>
      <c r="G68" s="505"/>
      <c r="H68" s="505"/>
      <c r="I68" s="505"/>
      <c r="J68" s="505"/>
      <c r="K68" s="505"/>
      <c r="L68" s="505"/>
      <c r="M68" s="505"/>
      <c r="N68" s="505"/>
      <c r="O68" s="505"/>
    </row>
    <row r="69" spans="1:15" s="166" customFormat="1" ht="15" hidden="1" customHeight="1" x14ac:dyDescent="0.3">
      <c r="A69" s="505"/>
      <c r="B69" s="505"/>
      <c r="C69" s="505"/>
      <c r="D69" s="505"/>
      <c r="E69" s="505"/>
      <c r="F69" s="505"/>
      <c r="G69" s="505"/>
      <c r="H69" s="505"/>
      <c r="I69" s="505"/>
      <c r="J69" s="505"/>
      <c r="K69" s="505"/>
      <c r="L69" s="505"/>
      <c r="M69" s="505"/>
      <c r="N69" s="505"/>
      <c r="O69" s="505"/>
    </row>
    <row r="70" spans="1:15" s="166" customFormat="1" ht="14.45" hidden="1" x14ac:dyDescent="0.3">
      <c r="A70" s="358"/>
      <c r="B70" s="358"/>
      <c r="C70" s="358"/>
      <c r="D70" s="358"/>
      <c r="E70" s="358"/>
      <c r="F70" s="359" t="e">
        <f>F18*'Kontrafaktuálne rozpočty'!E22/'Rozpočet projektu'!F46</f>
        <v>#DIV/0!</v>
      </c>
      <c r="G70" s="359" t="s">
        <v>164</v>
      </c>
      <c r="H70" s="359"/>
      <c r="I70" s="358"/>
      <c r="J70" s="358"/>
      <c r="K70" s="358"/>
      <c r="L70" s="360"/>
      <c r="M70" s="358"/>
      <c r="N70" s="358"/>
      <c r="O70" s="358"/>
    </row>
    <row r="71" spans="1:15" s="166" customFormat="1" ht="14.45" hidden="1" x14ac:dyDescent="0.3">
      <c r="A71" s="506"/>
      <c r="B71" s="506"/>
      <c r="C71" s="506"/>
      <c r="D71" s="506"/>
      <c r="E71" s="506"/>
      <c r="F71" s="506"/>
      <c r="G71" s="506"/>
      <c r="H71" s="506"/>
      <c r="I71" s="506"/>
      <c r="J71" s="506"/>
      <c r="K71" s="506"/>
      <c r="L71" s="506"/>
      <c r="M71" s="506"/>
      <c r="N71" s="506"/>
      <c r="O71" s="506"/>
    </row>
    <row r="72" spans="1:15" s="158" customFormat="1" ht="14.45" hidden="1" x14ac:dyDescent="0.3">
      <c r="A72" s="361"/>
      <c r="B72" s="361"/>
      <c r="C72" s="362"/>
      <c r="D72" s="363"/>
      <c r="E72" s="363"/>
      <c r="F72" s="364"/>
      <c r="G72" s="364"/>
      <c r="H72" s="364"/>
      <c r="I72" s="365"/>
      <c r="J72" s="365"/>
      <c r="K72" s="365"/>
      <c r="L72" s="366"/>
      <c r="M72" s="365"/>
      <c r="N72" s="361"/>
    </row>
    <row r="73" spans="1:15" s="158" customFormat="1" ht="15" hidden="1" customHeight="1" x14ac:dyDescent="0.3">
      <c r="C73" s="367"/>
      <c r="D73" s="368"/>
      <c r="E73" s="368"/>
      <c r="F73" s="369"/>
      <c r="G73" s="369"/>
      <c r="H73" s="369"/>
      <c r="I73" s="370"/>
      <c r="J73" s="370"/>
      <c r="K73" s="370"/>
      <c r="L73" s="371"/>
      <c r="M73" s="370"/>
    </row>
    <row r="74" spans="1:15" s="158" customFormat="1" ht="14.45" hidden="1" x14ac:dyDescent="0.3">
      <c r="A74" s="172"/>
      <c r="B74" s="172"/>
      <c r="C74" s="172"/>
      <c r="D74" s="172"/>
      <c r="E74" s="172"/>
      <c r="F74" s="256"/>
      <c r="G74" s="256"/>
      <c r="H74" s="256"/>
      <c r="I74" s="276"/>
      <c r="J74" s="276"/>
      <c r="K74" s="276"/>
      <c r="L74" s="326"/>
      <c r="M74" s="276"/>
      <c r="N74" s="172"/>
    </row>
    <row r="75" spans="1:15" s="158" customFormat="1" ht="14.45" hidden="1" x14ac:dyDescent="0.3">
      <c r="A75" s="372"/>
      <c r="B75" s="372"/>
      <c r="C75" s="373"/>
      <c r="D75" s="374"/>
      <c r="E75" s="374"/>
      <c r="F75" s="375"/>
      <c r="G75" s="375"/>
      <c r="H75" s="375"/>
      <c r="I75" s="376"/>
      <c r="J75" s="376"/>
      <c r="K75" s="376"/>
      <c r="L75" s="377"/>
      <c r="M75" s="376"/>
      <c r="N75" s="372"/>
    </row>
    <row r="76" spans="1:15" s="158" customFormat="1" ht="14.45" hidden="1" x14ac:dyDescent="0.3">
      <c r="C76" s="367"/>
      <c r="D76" s="368"/>
      <c r="E76" s="368"/>
      <c r="F76" s="369"/>
      <c r="G76" s="369"/>
      <c r="H76" s="369"/>
      <c r="I76" s="370"/>
      <c r="J76" s="370"/>
      <c r="K76" s="370"/>
      <c r="L76" s="371"/>
      <c r="M76" s="370"/>
    </row>
    <row r="77" spans="1:15" s="158" customFormat="1" ht="14.45" hidden="1" x14ac:dyDescent="0.3">
      <c r="C77" s="367"/>
      <c r="D77" s="368"/>
      <c r="E77" s="368"/>
      <c r="F77" s="369"/>
      <c r="G77" s="369"/>
      <c r="H77" s="369"/>
      <c r="I77" s="370"/>
      <c r="J77" s="370"/>
      <c r="K77" s="370"/>
      <c r="L77" s="371"/>
      <c r="M77" s="370"/>
    </row>
    <row r="78" spans="1:15" s="158" customFormat="1" ht="14.45" hidden="1" x14ac:dyDescent="0.3">
      <c r="C78" s="367"/>
      <c r="D78" s="368"/>
      <c r="E78" s="368"/>
      <c r="F78" s="369"/>
      <c r="G78" s="369"/>
      <c r="H78" s="369"/>
      <c r="I78" s="370"/>
      <c r="J78" s="370"/>
      <c r="K78" s="370"/>
      <c r="L78" s="371"/>
      <c r="M78" s="370"/>
    </row>
    <row r="79" spans="1:15" s="158" customFormat="1" ht="14.45" hidden="1" x14ac:dyDescent="0.3">
      <c r="C79" s="367"/>
      <c r="D79" s="368"/>
      <c r="E79" s="368"/>
      <c r="F79" s="369"/>
      <c r="G79" s="369"/>
      <c r="H79" s="369"/>
      <c r="I79" s="370"/>
      <c r="J79" s="370"/>
      <c r="K79" s="370"/>
      <c r="L79" s="371"/>
      <c r="M79" s="370"/>
    </row>
    <row r="80" spans="1:15" s="158" customFormat="1" x14ac:dyDescent="0.25">
      <c r="C80" s="367"/>
      <c r="D80" s="368"/>
      <c r="E80" s="368"/>
      <c r="F80" s="369"/>
      <c r="G80" s="369"/>
      <c r="H80" s="369"/>
      <c r="I80" s="370"/>
      <c r="J80" s="370"/>
      <c r="K80" s="370"/>
      <c r="L80" s="371"/>
      <c r="M80" s="370"/>
    </row>
    <row r="81" spans="3:13" s="158" customFormat="1" x14ac:dyDescent="0.25">
      <c r="C81" s="367"/>
      <c r="D81" s="368"/>
      <c r="E81" s="368"/>
      <c r="F81" s="369"/>
      <c r="G81" s="369"/>
      <c r="H81" s="369"/>
      <c r="I81" s="370"/>
      <c r="J81" s="370"/>
      <c r="K81" s="370"/>
      <c r="L81" s="371"/>
      <c r="M81" s="370"/>
    </row>
    <row r="82" spans="3:13" s="158" customFormat="1" x14ac:dyDescent="0.25">
      <c r="C82" s="367"/>
      <c r="D82" s="368"/>
      <c r="E82" s="368"/>
      <c r="F82" s="369"/>
      <c r="G82" s="369"/>
      <c r="H82" s="369"/>
      <c r="I82" s="370"/>
      <c r="J82" s="370"/>
      <c r="K82" s="370"/>
      <c r="L82" s="371"/>
      <c r="M82" s="370"/>
    </row>
    <row r="83" spans="3:13" s="158" customFormat="1" x14ac:dyDescent="0.25">
      <c r="C83" s="367"/>
      <c r="D83" s="368"/>
      <c r="E83" s="368"/>
      <c r="F83" s="369"/>
      <c r="G83" s="369"/>
      <c r="H83" s="369"/>
      <c r="I83" s="370"/>
      <c r="J83" s="370"/>
      <c r="K83" s="370"/>
      <c r="L83" s="371"/>
      <c r="M83" s="370"/>
    </row>
    <row r="84" spans="3:13" s="158" customFormat="1" x14ac:dyDescent="0.25">
      <c r="C84" s="367"/>
      <c r="D84" s="368"/>
      <c r="E84" s="368"/>
      <c r="F84" s="369"/>
      <c r="G84" s="369"/>
      <c r="H84" s="369"/>
      <c r="I84" s="370"/>
      <c r="J84" s="370"/>
      <c r="K84" s="370"/>
      <c r="L84" s="371"/>
      <c r="M84" s="370"/>
    </row>
    <row r="85" spans="3:13" s="158" customFormat="1" x14ac:dyDescent="0.25">
      <c r="C85" s="367"/>
      <c r="D85" s="368"/>
      <c r="E85" s="368"/>
      <c r="F85" s="369"/>
      <c r="G85" s="369"/>
      <c r="H85" s="369"/>
      <c r="I85" s="370"/>
      <c r="J85" s="370"/>
      <c r="K85" s="370"/>
      <c r="L85" s="371"/>
      <c r="M85" s="370"/>
    </row>
    <row r="86" spans="3:13" s="158" customFormat="1" x14ac:dyDescent="0.25">
      <c r="C86" s="367"/>
      <c r="D86" s="368"/>
      <c r="E86" s="368"/>
      <c r="F86" s="369"/>
      <c r="G86" s="369"/>
      <c r="H86" s="369"/>
      <c r="I86" s="370"/>
      <c r="J86" s="370"/>
      <c r="K86" s="370"/>
      <c r="L86" s="371"/>
      <c r="M86" s="370"/>
    </row>
    <row r="87" spans="3:13" s="158" customFormat="1" x14ac:dyDescent="0.25">
      <c r="C87" s="367"/>
      <c r="D87" s="368"/>
      <c r="E87" s="368"/>
      <c r="F87" s="369"/>
      <c r="G87" s="369"/>
      <c r="H87" s="369"/>
      <c r="I87" s="370"/>
      <c r="J87" s="370"/>
      <c r="K87" s="370"/>
      <c r="L87" s="371"/>
      <c r="M87" s="370"/>
    </row>
    <row r="88" spans="3:13" s="158" customFormat="1" x14ac:dyDescent="0.25">
      <c r="C88" s="367"/>
      <c r="D88" s="368"/>
      <c r="E88" s="368"/>
      <c r="F88" s="369"/>
      <c r="G88" s="369"/>
      <c r="H88" s="369"/>
      <c r="I88" s="370"/>
      <c r="J88" s="370"/>
      <c r="K88" s="370"/>
      <c r="L88" s="371"/>
      <c r="M88" s="370"/>
    </row>
    <row r="89" spans="3:13" s="158" customFormat="1" x14ac:dyDescent="0.25">
      <c r="C89" s="367"/>
      <c r="D89" s="368"/>
      <c r="E89" s="368"/>
      <c r="F89" s="369"/>
      <c r="G89" s="369"/>
      <c r="H89" s="369"/>
      <c r="I89" s="370"/>
      <c r="J89" s="370"/>
      <c r="K89" s="370"/>
      <c r="L89" s="371"/>
      <c r="M89" s="370"/>
    </row>
    <row r="90" spans="3:13" s="158" customFormat="1" x14ac:dyDescent="0.25">
      <c r="C90" s="367"/>
      <c r="D90" s="368"/>
      <c r="E90" s="368"/>
      <c r="F90" s="369"/>
      <c r="G90" s="369"/>
      <c r="H90" s="369"/>
      <c r="I90" s="370"/>
      <c r="J90" s="370"/>
      <c r="K90" s="370"/>
      <c r="L90" s="371"/>
      <c r="M90" s="370"/>
    </row>
  </sheetData>
  <protectedRanges>
    <protectedRange sqref="O35:O37 O41 O39 O17:O21 O23:O27 O29:O33 O43:O52" name="Rozsah4"/>
    <protectedRange sqref="A46:A52 A43:A44" name="Rozsah3"/>
    <protectedRange sqref="D35:E37 D43:E44 D39:E39 D17:E21 D23:E27 D29:E33 D46:E52 L29:M33 L35:M37 L39:M39 L41:M41 L43:M44 L17:M21 L23:M27" name="Rozsah2"/>
    <protectedRange sqref="C35:C37 C43:C44 C39 C17:C21 C23:C27 C29:C33 C46:C52" name="Rozsah1"/>
  </protectedRanges>
  <dataConsolidate/>
  <mergeCells count="29">
    <mergeCell ref="A68:O68"/>
    <mergeCell ref="A69:O69"/>
    <mergeCell ref="A71:O71"/>
    <mergeCell ref="A6:O6"/>
    <mergeCell ref="A60:I60"/>
    <mergeCell ref="A61:O61"/>
    <mergeCell ref="A62:O62"/>
    <mergeCell ref="A65:O65"/>
    <mergeCell ref="A66:O66"/>
    <mergeCell ref="A51:E51"/>
    <mergeCell ref="A52:E52"/>
    <mergeCell ref="A15:O15"/>
    <mergeCell ref="A46:E46"/>
    <mergeCell ref="A47:E47"/>
    <mergeCell ref="A49:E49"/>
    <mergeCell ref="A55:E55"/>
    <mergeCell ref="A2:O2"/>
    <mergeCell ref="B8:O8"/>
    <mergeCell ref="B9:O9"/>
    <mergeCell ref="A13:O13"/>
    <mergeCell ref="A67:O67"/>
    <mergeCell ref="A48:E48"/>
    <mergeCell ref="A50:E50"/>
    <mergeCell ref="A45:E45"/>
    <mergeCell ref="A63:O63"/>
    <mergeCell ref="A64:O64"/>
    <mergeCell ref="A53:E53"/>
    <mergeCell ref="A54:E54"/>
    <mergeCell ref="N58:O58"/>
  </mergeCells>
  <dataValidations xWindow="1061" yWindow="708" count="3">
    <dataValidation allowBlank="1" showInputMessage="1" showErrorMessage="1" prompt="Stručne špecifikujte jednotlivé výdavky z hľadiska ich predmetu, resp. rozsahu. To znamená, že v prípade, ak výdavok pozostáva z viacerých položiek, je potrebné v rámci vecného popisu výdavku  výdavok bližšie špecifikovať.  " sqref="O41 O35:O37 O39 O17:O21 O23:O27 O29:O33"/>
    <dataValidation allowBlank="1" showInputMessage="1" showErrorMessage="1" prompt="Stručne špecifikujte jednotlivé výdavky z hľadiska ich predmetu, resp. rozsahu. To znamená, že v prípade, ak výdavok pozostáva z viacerých položiek, je potrebné výdavok bližšie špecifikovať a zdôvodniť jeho nevyhnutnosť.  " sqref="O43:O44"/>
    <dataValidation allowBlank="1" showInputMessage="1" showErrorMessage="1" prompt="V prípade potreby uveďte ďalšie typy výdavkov" sqref="A46:A52 A43:A44"/>
  </dataValidations>
  <pageMargins left="0.7" right="0.7" top="0.75" bottom="0.75" header="0.3" footer="0.3"/>
  <pageSetup paperSize="9" scale="14" orientation="landscape" horizontalDpi="300" verticalDpi="300" r:id="rId1"/>
  <drawing r:id="rId2"/>
  <legacyDrawing r:id="rId3"/>
  <extLst>
    <ext xmlns:x14="http://schemas.microsoft.com/office/spreadsheetml/2009/9/main" uri="{CCE6A557-97BC-4b89-ADB6-D9C93CAAB3DF}">
      <x14:dataValidations xmlns:xm="http://schemas.microsoft.com/office/excel/2006/main" xWindow="1061" yWindow="708" count="5">
        <x14:dataValidation type="list" allowBlank="1" showInputMessage="1" showErrorMessage="1" prompt="Z roletového menu vyberte príslušný typ opatrenia.">
          <x14:formula1>
            <xm:f>Číselníky!$B$11:$B$17</xm:f>
          </x14:formula1>
          <xm:sqref>J39 J43:J44 J35:J37 J29:J33 J23:J27 J17:J21 J41</xm:sqref>
        </x14:dataValidation>
        <x14:dataValidation type="list" allowBlank="1" showInputMessage="1" showErrorMessage="1" prompt="Z roletového menu vyberte spôsob stanovenia výšky oprávnených výdavkov.">
          <x14:formula1>
            <xm:f>Číselníky!$B$21:$B$22</xm:f>
          </x14:formula1>
          <xm:sqref>I17:I21 I43:I44 I41 I39 I35:I37 I29:I33 I23:I27</xm:sqref>
        </x14:dataValidation>
        <x14:dataValidation type="list" allowBlank="1" showInputMessage="1" showErrorMessage="1" prompt="Z roletového menu vyberte príslušnú schmu štátnej pomoci.">
          <x14:formula1>
            <xm:f>Číselníky!$B$26:$B$28</xm:f>
          </x14:formula1>
          <xm:sqref>K17:K21 K23:K27 K29:K33 K35:K37 K39 K41 K43:K44</xm:sqref>
        </x14:dataValidation>
        <x14:dataValidation type="list" allowBlank="1" showInputMessage="1" showErrorMessage="1">
          <x14:formula1>
            <xm:f>Číselníky!$B$37:$B$38</xm:f>
          </x14:formula1>
          <xm:sqref>B10</xm:sqref>
        </x14:dataValidation>
        <x14:dataValidation type="list" allowBlank="1" showInputMessage="1" showErrorMessage="1" prompt="Z roletového menu vyberte príslušný spôsob stanovenia výšky výdavku. V prípade potreby špecifikujte spôsob stanovenia výšky výdavku v poli &quot;Vecný popis výdavku&quot;">
          <x14:formula1>
            <xm:f>Číselníky!$B$3:$B$6</xm:f>
          </x14:formula1>
          <xm:sqref>N17:N21 N23:N27 N29:N33 N35:N37 N39 N41 N43:N44</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S66"/>
  <sheetViews>
    <sheetView showGridLines="0" view="pageBreakPreview" topLeftCell="A19" zoomScale="85" zoomScaleNormal="100" zoomScaleSheetLayoutView="85" workbookViewId="0">
      <selection activeCell="F26" sqref="F26:J26"/>
    </sheetView>
  </sheetViews>
  <sheetFormatPr defaultColWidth="9.140625" defaultRowHeight="15" x14ac:dyDescent="0.25"/>
  <cols>
    <col min="1" max="1" width="3.5703125" style="1" customWidth="1"/>
    <col min="2" max="2" width="18.28515625" style="1" customWidth="1"/>
    <col min="3" max="3" width="7.7109375" style="1" customWidth="1"/>
    <col min="4" max="4" width="5.140625" style="1" customWidth="1"/>
    <col min="5" max="5" width="5.42578125" style="1" customWidth="1"/>
    <col min="6" max="7" width="13.140625" style="1" customWidth="1"/>
    <col min="8" max="8" width="12.140625" style="1" customWidth="1"/>
    <col min="9" max="9" width="15.140625" style="1" customWidth="1"/>
    <col min="10" max="10" width="32.42578125" style="1" customWidth="1"/>
    <col min="11" max="11" width="0" style="1" hidden="1" customWidth="1"/>
    <col min="12" max="12" width="9.140625" style="1" hidden="1" customWidth="1"/>
    <col min="13" max="15" width="0" style="1" hidden="1" customWidth="1"/>
    <col min="16" max="18" width="9.140625" style="1"/>
    <col min="19" max="19" width="0" style="1" hidden="1" customWidth="1"/>
    <col min="20" max="16384" width="9.140625" style="1"/>
  </cols>
  <sheetData>
    <row r="1" spans="1:19" ht="14.45" x14ac:dyDescent="0.3">
      <c r="A1" s="27"/>
      <c r="B1" s="27"/>
      <c r="C1" s="28"/>
      <c r="D1" s="28"/>
      <c r="E1" s="28"/>
      <c r="F1" s="28"/>
      <c r="G1" s="28"/>
      <c r="H1" s="28"/>
      <c r="I1" s="28"/>
      <c r="J1" s="28"/>
    </row>
    <row r="2" spans="1:19" ht="14.45" x14ac:dyDescent="0.3">
      <c r="A2" s="27"/>
      <c r="B2" s="27"/>
      <c r="C2" s="28"/>
      <c r="D2" s="28"/>
      <c r="E2" s="28"/>
      <c r="F2" s="28"/>
      <c r="G2" s="28"/>
      <c r="H2" s="28"/>
      <c r="I2" s="28"/>
      <c r="J2" s="28"/>
    </row>
    <row r="3" spans="1:19" ht="20.25" x14ac:dyDescent="0.25">
      <c r="A3" s="515" t="s">
        <v>36</v>
      </c>
      <c r="B3" s="515"/>
      <c r="C3" s="515"/>
      <c r="D3" s="515"/>
      <c r="E3" s="515"/>
      <c r="F3" s="515"/>
      <c r="G3" s="515"/>
      <c r="H3" s="515"/>
      <c r="I3" s="515"/>
      <c r="J3" s="515"/>
      <c r="S3" s="1" t="s">
        <v>102</v>
      </c>
    </row>
    <row r="4" spans="1:19" ht="14.45" x14ac:dyDescent="0.3">
      <c r="A4" s="27"/>
      <c r="B4" s="27"/>
      <c r="C4" s="28"/>
      <c r="D4" s="28"/>
      <c r="E4" s="28"/>
      <c r="F4" s="28"/>
      <c r="G4" s="28"/>
      <c r="H4" s="28"/>
      <c r="I4" s="28"/>
      <c r="J4" s="28"/>
    </row>
    <row r="5" spans="1:19" thickBot="1" x14ac:dyDescent="0.35">
      <c r="A5" s="27"/>
      <c r="B5" s="27"/>
      <c r="C5" s="28"/>
      <c r="D5" s="28"/>
      <c r="E5" s="28"/>
      <c r="F5" s="28"/>
      <c r="G5" s="28"/>
      <c r="H5" s="28"/>
      <c r="I5" s="28"/>
      <c r="J5" s="28"/>
    </row>
    <row r="6" spans="1:19" x14ac:dyDescent="0.25">
      <c r="A6" s="516" t="s">
        <v>0</v>
      </c>
      <c r="B6" s="517"/>
      <c r="C6" s="518" t="str">
        <f>IF(KS!B6="","",KS!B6)</f>
        <v/>
      </c>
      <c r="D6" s="519"/>
      <c r="E6" s="519"/>
      <c r="F6" s="519"/>
      <c r="G6" s="519"/>
      <c r="H6" s="519"/>
      <c r="I6" s="519"/>
      <c r="J6" s="520"/>
    </row>
    <row r="7" spans="1:19" ht="15.75" thickBot="1" x14ac:dyDescent="0.3">
      <c r="A7" s="521" t="s">
        <v>1</v>
      </c>
      <c r="B7" s="522"/>
      <c r="C7" s="523" t="str">
        <f>IF(KS!B7="","",KS!B7)</f>
        <v/>
      </c>
      <c r="D7" s="524"/>
      <c r="E7" s="524"/>
      <c r="F7" s="524"/>
      <c r="G7" s="524"/>
      <c r="H7" s="524"/>
      <c r="I7" s="524"/>
      <c r="J7" s="525"/>
    </row>
    <row r="8" spans="1:19" s="11" customFormat="1" ht="13.9" x14ac:dyDescent="0.25"/>
    <row r="9" spans="1:19" ht="15.75" x14ac:dyDescent="0.25">
      <c r="A9" s="526" t="s">
        <v>2</v>
      </c>
      <c r="B9" s="526"/>
      <c r="C9" s="526"/>
      <c r="D9" s="526"/>
      <c r="E9" s="444"/>
      <c r="F9" s="444"/>
      <c r="G9" s="444"/>
      <c r="H9" s="444"/>
      <c r="I9" s="444"/>
      <c r="J9" s="444"/>
    </row>
    <row r="10" spans="1:19" ht="15.75" x14ac:dyDescent="0.25">
      <c r="A10" s="526" t="s">
        <v>6</v>
      </c>
      <c r="B10" s="526"/>
      <c r="C10" s="526"/>
      <c r="D10" s="526"/>
      <c r="E10" s="444"/>
      <c r="F10" s="444"/>
      <c r="G10" s="444"/>
      <c r="H10" s="444"/>
      <c r="I10" s="444"/>
      <c r="J10" s="444"/>
    </row>
    <row r="11" spans="1:19" s="11" customFormat="1" ht="13.9" x14ac:dyDescent="0.25"/>
    <row r="12" spans="1:19" s="11" customFormat="1" ht="13.9" x14ac:dyDescent="0.25"/>
    <row r="13" spans="1:19" s="11" customFormat="1" ht="13.9" x14ac:dyDescent="0.25"/>
    <row r="14" spans="1:19" ht="15.75" x14ac:dyDescent="0.25">
      <c r="A14" s="465" t="s">
        <v>100</v>
      </c>
      <c r="B14" s="465"/>
      <c r="C14" s="465"/>
      <c r="D14" s="465"/>
      <c r="E14" s="465"/>
      <c r="F14" s="465"/>
      <c r="G14" s="465"/>
      <c r="H14" s="465"/>
      <c r="I14" s="465"/>
      <c r="J14" s="465"/>
    </row>
    <row r="15" spans="1:19" ht="14.45" x14ac:dyDescent="0.3">
      <c r="L15" s="1" t="s">
        <v>29</v>
      </c>
    </row>
    <row r="16" spans="1:19" x14ac:dyDescent="0.25">
      <c r="A16" s="446" t="s">
        <v>49</v>
      </c>
      <c r="B16" s="446" t="s">
        <v>17</v>
      </c>
      <c r="C16" s="446"/>
      <c r="D16" s="446"/>
      <c r="E16" s="446"/>
      <c r="F16" s="446" t="s">
        <v>8</v>
      </c>
      <c r="G16" s="446"/>
      <c r="H16" s="447" t="s">
        <v>101</v>
      </c>
      <c r="I16" s="446" t="s">
        <v>32</v>
      </c>
      <c r="J16" s="446" t="s">
        <v>9</v>
      </c>
      <c r="L16" s="1" t="s">
        <v>30</v>
      </c>
    </row>
    <row r="17" spans="1:13" ht="15.75" x14ac:dyDescent="0.25">
      <c r="A17" s="446"/>
      <c r="B17" s="446"/>
      <c r="C17" s="446"/>
      <c r="D17" s="446"/>
      <c r="E17" s="446"/>
      <c r="F17" s="29" t="s">
        <v>10</v>
      </c>
      <c r="G17" s="29" t="s">
        <v>11</v>
      </c>
      <c r="H17" s="448"/>
      <c r="I17" s="446"/>
      <c r="J17" s="446"/>
      <c r="L17" s="1" t="s">
        <v>31</v>
      </c>
    </row>
    <row r="18" spans="1:13" ht="15.6" x14ac:dyDescent="0.3">
      <c r="A18" s="30" t="s">
        <v>13</v>
      </c>
      <c r="B18" s="450"/>
      <c r="C18" s="450"/>
      <c r="D18" s="450"/>
      <c r="E18" s="450"/>
      <c r="F18" s="31"/>
      <c r="G18" s="31"/>
      <c r="H18" s="31"/>
      <c r="I18" s="32"/>
      <c r="J18" s="32"/>
    </row>
    <row r="19" spans="1:13" ht="15.6" x14ac:dyDescent="0.3">
      <c r="A19" s="30" t="s">
        <v>14</v>
      </c>
      <c r="B19" s="450"/>
      <c r="C19" s="450"/>
      <c r="D19" s="450"/>
      <c r="E19" s="450"/>
      <c r="F19" s="31"/>
      <c r="G19" s="31"/>
      <c r="H19" s="31"/>
      <c r="I19" s="32"/>
      <c r="J19" s="32"/>
    </row>
    <row r="20" spans="1:13" ht="15.6" x14ac:dyDescent="0.3">
      <c r="A20" s="30" t="s">
        <v>15</v>
      </c>
      <c r="B20" s="450"/>
      <c r="C20" s="450"/>
      <c r="D20" s="450"/>
      <c r="E20" s="450"/>
      <c r="F20" s="31"/>
      <c r="G20" s="31"/>
      <c r="H20" s="31"/>
      <c r="I20" s="32"/>
      <c r="J20" s="32"/>
    </row>
    <row r="21" spans="1:13" s="11" customFormat="1" ht="14.25" x14ac:dyDescent="0.2">
      <c r="A21" s="149"/>
      <c r="L21" s="11" t="s">
        <v>35</v>
      </c>
    </row>
    <row r="22" spans="1:13" s="11" customFormat="1" ht="14.25" x14ac:dyDescent="0.2">
      <c r="A22" s="149"/>
      <c r="L22" s="11" t="s">
        <v>45</v>
      </c>
    </row>
    <row r="23" spans="1:13" s="11" customFormat="1" ht="14.25" x14ac:dyDescent="0.2">
      <c r="A23" s="149"/>
      <c r="L23" s="11" t="s">
        <v>38</v>
      </c>
    </row>
    <row r="24" spans="1:13" ht="15.75" x14ac:dyDescent="0.25">
      <c r="A24" s="465" t="s">
        <v>16</v>
      </c>
      <c r="B24" s="465"/>
      <c r="C24" s="465"/>
      <c r="D24" s="465"/>
      <c r="E24" s="465"/>
      <c r="F24" s="465"/>
      <c r="G24" s="465"/>
      <c r="H24" s="465"/>
      <c r="I24" s="465"/>
      <c r="J24" s="465"/>
      <c r="M24" s="34"/>
    </row>
    <row r="25" spans="1:13" ht="15.6" x14ac:dyDescent="0.3">
      <c r="A25" s="44"/>
      <c r="B25" s="44"/>
      <c r="C25" s="44"/>
      <c r="D25" s="44"/>
      <c r="E25" s="44"/>
      <c r="F25" s="44"/>
      <c r="G25" s="44"/>
      <c r="H25" s="92"/>
      <c r="I25" s="44"/>
      <c r="J25" s="44"/>
      <c r="M25" s="34"/>
    </row>
    <row r="26" spans="1:13" x14ac:dyDescent="0.25">
      <c r="A26" s="527" t="s">
        <v>73</v>
      </c>
      <c r="B26" s="528"/>
      <c r="C26" s="528"/>
      <c r="D26" s="528"/>
      <c r="E26" s="529"/>
      <c r="F26" s="530"/>
      <c r="G26" s="530"/>
      <c r="H26" s="530"/>
      <c r="I26" s="530"/>
      <c r="J26" s="531"/>
    </row>
    <row r="27" spans="1:13" x14ac:dyDescent="0.25">
      <c r="A27" s="534" t="s">
        <v>74</v>
      </c>
      <c r="B27" s="535"/>
      <c r="C27" s="535"/>
      <c r="D27" s="535"/>
      <c r="E27" s="536"/>
      <c r="F27" s="537" t="s">
        <v>115</v>
      </c>
      <c r="G27" s="538"/>
      <c r="H27" s="538"/>
      <c r="I27" s="538"/>
      <c r="J27" s="539"/>
    </row>
    <row r="31" spans="1:13" ht="14.45" x14ac:dyDescent="0.3">
      <c r="F31" s="532"/>
      <c r="G31" s="532"/>
      <c r="H31" s="532"/>
      <c r="I31" s="532"/>
      <c r="J31" s="25"/>
    </row>
    <row r="32" spans="1:13" x14ac:dyDescent="0.25">
      <c r="A32" s="26" t="s">
        <v>42</v>
      </c>
      <c r="B32" s="26"/>
      <c r="C32" s="26"/>
      <c r="D32" s="26"/>
      <c r="E32" s="26"/>
      <c r="F32" s="110"/>
      <c r="G32" s="110"/>
      <c r="H32" s="468" t="s">
        <v>41</v>
      </c>
      <c r="I32" s="468"/>
      <c r="J32" s="468"/>
    </row>
    <row r="33" spans="1:10" ht="14.45" x14ac:dyDescent="0.3">
      <c r="A33" s="26"/>
      <c r="B33" s="26"/>
      <c r="C33" s="26"/>
      <c r="D33" s="26"/>
      <c r="E33" s="26"/>
      <c r="F33" s="110"/>
      <c r="G33" s="110"/>
      <c r="H33" s="119"/>
      <c r="I33" s="119"/>
      <c r="J33" s="119"/>
    </row>
    <row r="34" spans="1:10" ht="14.45" x14ac:dyDescent="0.3">
      <c r="A34" s="26"/>
      <c r="B34" s="26"/>
      <c r="C34" s="26"/>
      <c r="D34" s="26"/>
      <c r="E34" s="26"/>
      <c r="F34" s="110"/>
      <c r="G34" s="110"/>
      <c r="H34" s="119"/>
      <c r="I34" s="119"/>
      <c r="J34" s="119"/>
    </row>
    <row r="35" spans="1:10" ht="14.45" x14ac:dyDescent="0.3">
      <c r="A35" s="26"/>
      <c r="B35" s="26"/>
      <c r="C35" s="26"/>
      <c r="D35" s="26"/>
      <c r="E35" s="26"/>
      <c r="F35" s="110"/>
      <c r="G35" s="110"/>
      <c r="H35" s="119"/>
      <c r="I35" s="119"/>
      <c r="J35" s="119"/>
    </row>
    <row r="36" spans="1:10" ht="14.45" x14ac:dyDescent="0.3">
      <c r="A36" s="35"/>
      <c r="B36" s="35"/>
      <c r="C36" s="35"/>
      <c r="D36" s="35"/>
      <c r="E36" s="35"/>
      <c r="F36" s="35"/>
      <c r="G36" s="35"/>
      <c r="H36" s="35"/>
      <c r="I36" s="35"/>
      <c r="J36" s="35"/>
    </row>
    <row r="37" spans="1:10" ht="14.45" x14ac:dyDescent="0.3">
      <c r="A37" s="533" t="s">
        <v>46</v>
      </c>
      <c r="B37" s="533"/>
      <c r="C37" s="533"/>
      <c r="D37" s="533"/>
      <c r="E37" s="533"/>
      <c r="F37" s="533"/>
      <c r="G37" s="533"/>
      <c r="H37" s="533"/>
      <c r="I37" s="533"/>
      <c r="J37" s="533"/>
    </row>
    <row r="38" spans="1:10" ht="78.75" customHeight="1" x14ac:dyDescent="0.25">
      <c r="A38" s="514" t="s">
        <v>118</v>
      </c>
      <c r="B38" s="514"/>
      <c r="C38" s="514"/>
      <c r="D38" s="514"/>
      <c r="E38" s="514"/>
      <c r="F38" s="514"/>
      <c r="G38" s="514"/>
      <c r="H38" s="514"/>
      <c r="I38" s="514"/>
      <c r="J38" s="514"/>
    </row>
    <row r="39" spans="1:10" ht="131.25" customHeight="1" x14ac:dyDescent="0.25">
      <c r="A39" s="540" t="s">
        <v>54</v>
      </c>
      <c r="B39" s="540"/>
      <c r="C39" s="540"/>
      <c r="D39" s="540"/>
      <c r="E39" s="540"/>
      <c r="F39" s="540"/>
      <c r="G39" s="540"/>
      <c r="H39" s="540"/>
      <c r="I39" s="540"/>
      <c r="J39" s="540"/>
    </row>
    <row r="40" spans="1:10" ht="76.5" customHeight="1" x14ac:dyDescent="0.25">
      <c r="A40" s="533" t="s">
        <v>47</v>
      </c>
      <c r="B40" s="533"/>
      <c r="C40" s="533"/>
      <c r="D40" s="533"/>
      <c r="E40" s="533"/>
      <c r="F40" s="533"/>
      <c r="G40" s="533"/>
      <c r="H40" s="533"/>
      <c r="I40" s="533"/>
      <c r="J40" s="533"/>
    </row>
    <row r="41" spans="1:10" ht="32.25" customHeight="1" x14ac:dyDescent="0.25">
      <c r="A41" s="533" t="s">
        <v>48</v>
      </c>
      <c r="B41" s="533"/>
      <c r="C41" s="533"/>
      <c r="D41" s="533"/>
      <c r="E41" s="533"/>
      <c r="F41" s="533"/>
      <c r="G41" s="533"/>
      <c r="H41" s="533"/>
      <c r="I41" s="533"/>
      <c r="J41" s="533"/>
    </row>
    <row r="42" spans="1:10" ht="21.75" customHeight="1" x14ac:dyDescent="0.3">
      <c r="A42" s="541" t="s">
        <v>37</v>
      </c>
      <c r="B42" s="541"/>
      <c r="C42" s="541"/>
      <c r="D42" s="541"/>
      <c r="E42" s="541"/>
      <c r="F42" s="541"/>
      <c r="G42" s="541"/>
      <c r="H42" s="541"/>
      <c r="I42" s="541"/>
      <c r="J42" s="541"/>
    </row>
    <row r="43" spans="1:10" x14ac:dyDescent="0.25">
      <c r="A43" s="27"/>
      <c r="B43" s="27"/>
      <c r="C43" s="28"/>
      <c r="D43" s="28"/>
      <c r="E43" s="28"/>
      <c r="F43" s="28"/>
      <c r="G43" s="28"/>
      <c r="H43" s="28"/>
      <c r="I43" s="28"/>
      <c r="J43" s="28"/>
    </row>
    <row r="44" spans="1:10" x14ac:dyDescent="0.25">
      <c r="A44" s="542" t="s">
        <v>0</v>
      </c>
      <c r="B44" s="542"/>
      <c r="C44" s="543"/>
      <c r="D44" s="543"/>
      <c r="E44" s="543"/>
      <c r="F44" s="543"/>
      <c r="G44" s="543"/>
      <c r="H44" s="543"/>
      <c r="I44" s="543"/>
      <c r="J44" s="543"/>
    </row>
    <row r="45" spans="1:10" x14ac:dyDescent="0.25">
      <c r="A45" s="542" t="s">
        <v>1</v>
      </c>
      <c r="B45" s="542"/>
      <c r="C45" s="543"/>
      <c r="D45" s="543"/>
      <c r="E45" s="543"/>
      <c r="F45" s="543"/>
      <c r="G45" s="543"/>
      <c r="H45" s="543"/>
      <c r="I45" s="543"/>
      <c r="J45" s="543"/>
    </row>
    <row r="46" spans="1:10" x14ac:dyDescent="0.25">
      <c r="A46" s="6"/>
      <c r="B46" s="6"/>
      <c r="C46" s="6"/>
      <c r="D46" s="6"/>
      <c r="E46" s="6"/>
      <c r="F46" s="6"/>
      <c r="G46" s="6"/>
      <c r="H46" s="6"/>
      <c r="I46" s="6"/>
      <c r="J46" s="6"/>
    </row>
    <row r="47" spans="1:10" x14ac:dyDescent="0.25">
      <c r="A47" s="526" t="s">
        <v>2</v>
      </c>
      <c r="B47" s="526"/>
      <c r="C47" s="526"/>
      <c r="D47" s="526"/>
      <c r="E47" s="543"/>
      <c r="F47" s="543"/>
      <c r="G47" s="543"/>
      <c r="H47" s="543"/>
      <c r="I47" s="543"/>
      <c r="J47" s="543"/>
    </row>
    <row r="48" spans="1:10" x14ac:dyDescent="0.25">
      <c r="A48" s="526" t="s">
        <v>6</v>
      </c>
      <c r="B48" s="526"/>
      <c r="C48" s="526"/>
      <c r="D48" s="526"/>
      <c r="E48" s="543"/>
      <c r="F48" s="543"/>
      <c r="G48" s="543"/>
      <c r="H48" s="543"/>
      <c r="I48" s="543"/>
      <c r="J48" s="543"/>
    </row>
    <row r="50" spans="1:10" ht="15.75" x14ac:dyDescent="0.25">
      <c r="A50" s="465" t="s">
        <v>7</v>
      </c>
      <c r="B50" s="465"/>
      <c r="C50" s="465"/>
      <c r="D50" s="465"/>
      <c r="E50" s="465"/>
      <c r="F50" s="465"/>
      <c r="G50" s="465"/>
      <c r="H50" s="465"/>
      <c r="I50" s="465"/>
      <c r="J50" s="465"/>
    </row>
    <row r="52" spans="1:10" x14ac:dyDescent="0.25">
      <c r="A52" s="544" t="s">
        <v>12</v>
      </c>
      <c r="B52" s="544" t="s">
        <v>17</v>
      </c>
      <c r="C52" s="544"/>
      <c r="D52" s="544"/>
      <c r="E52" s="544"/>
      <c r="F52" s="544" t="s">
        <v>8</v>
      </c>
      <c r="G52" s="544"/>
      <c r="H52" s="545" t="s">
        <v>112</v>
      </c>
      <c r="I52" s="544" t="s">
        <v>32</v>
      </c>
      <c r="J52" s="544" t="s">
        <v>9</v>
      </c>
    </row>
    <row r="53" spans="1:10" ht="29.25" customHeight="1" x14ac:dyDescent="0.25">
      <c r="A53" s="544"/>
      <c r="B53" s="544"/>
      <c r="C53" s="544"/>
      <c r="D53" s="544"/>
      <c r="E53" s="544"/>
      <c r="F53" s="141" t="s">
        <v>10</v>
      </c>
      <c r="G53" s="141" t="s">
        <v>11</v>
      </c>
      <c r="H53" s="546"/>
      <c r="I53" s="544"/>
      <c r="J53" s="544"/>
    </row>
    <row r="54" spans="1:10" x14ac:dyDescent="0.25">
      <c r="A54" s="142" t="s">
        <v>13</v>
      </c>
      <c r="B54" s="543"/>
      <c r="C54" s="543"/>
      <c r="D54" s="543"/>
      <c r="E54" s="543"/>
      <c r="F54" s="146"/>
      <c r="G54" s="146"/>
      <c r="H54" s="146"/>
      <c r="I54" s="143"/>
      <c r="J54" s="146"/>
    </row>
    <row r="55" spans="1:10" x14ac:dyDescent="0.25">
      <c r="A55" s="142" t="s">
        <v>14</v>
      </c>
      <c r="B55" s="543"/>
      <c r="C55" s="543"/>
      <c r="D55" s="543"/>
      <c r="E55" s="543"/>
      <c r="F55" s="146"/>
      <c r="G55" s="146"/>
      <c r="H55" s="146"/>
      <c r="I55" s="143"/>
      <c r="J55" s="146"/>
    </row>
    <row r="56" spans="1:10" x14ac:dyDescent="0.25">
      <c r="A56" s="142" t="s">
        <v>15</v>
      </c>
      <c r="B56" s="543"/>
      <c r="C56" s="543"/>
      <c r="D56" s="543"/>
      <c r="E56" s="543"/>
      <c r="F56" s="146"/>
      <c r="G56" s="146"/>
      <c r="H56" s="146"/>
      <c r="I56" s="143"/>
      <c r="J56" s="146"/>
    </row>
    <row r="57" spans="1:10" s="11" customFormat="1" ht="14.25" x14ac:dyDescent="0.2">
      <c r="A57" s="149"/>
    </row>
    <row r="58" spans="1:10" s="11" customFormat="1" ht="14.25" x14ac:dyDescent="0.2"/>
    <row r="59" spans="1:10" ht="15.75" x14ac:dyDescent="0.25">
      <c r="A59" s="465" t="s">
        <v>16</v>
      </c>
      <c r="B59" s="465"/>
      <c r="C59" s="465"/>
      <c r="D59" s="465"/>
      <c r="E59" s="465"/>
      <c r="F59" s="465"/>
      <c r="G59" s="465"/>
      <c r="H59" s="465"/>
      <c r="I59" s="465"/>
      <c r="J59" s="465"/>
    </row>
    <row r="60" spans="1:10" s="6" customFormat="1" x14ac:dyDescent="0.25">
      <c r="A60" s="548" t="s">
        <v>73</v>
      </c>
      <c r="B60" s="548"/>
      <c r="C60" s="549"/>
      <c r="D60" s="549"/>
      <c r="E60" s="549"/>
      <c r="F60" s="147"/>
      <c r="G60" s="147"/>
      <c r="H60" s="147"/>
      <c r="I60" s="147"/>
      <c r="J60" s="148"/>
    </row>
    <row r="61" spans="1:10" s="6" customFormat="1" x14ac:dyDescent="0.25">
      <c r="A61" s="550" t="s">
        <v>74</v>
      </c>
      <c r="B61" s="551"/>
      <c r="C61" s="552"/>
      <c r="D61" s="552"/>
      <c r="E61" s="553"/>
      <c r="F61" s="554" t="s">
        <v>115</v>
      </c>
      <c r="G61" s="555"/>
      <c r="H61" s="555"/>
      <c r="I61" s="555"/>
      <c r="J61" s="556"/>
    </row>
    <row r="62" spans="1:10" s="11" customFormat="1" ht="14.25" x14ac:dyDescent="0.2"/>
    <row r="63" spans="1:10" s="11" customFormat="1" ht="14.25" x14ac:dyDescent="0.2"/>
    <row r="64" spans="1:10" s="11" customFormat="1" ht="14.25" x14ac:dyDescent="0.2"/>
    <row r="65" spans="1:10" s="11" customFormat="1" ht="14.25" x14ac:dyDescent="0.2">
      <c r="F65" s="547"/>
      <c r="G65" s="547"/>
      <c r="H65" s="547"/>
      <c r="I65" s="547"/>
      <c r="J65" s="110"/>
    </row>
    <row r="66" spans="1:10" x14ac:dyDescent="0.25">
      <c r="A66" s="26" t="s">
        <v>42</v>
      </c>
      <c r="B66" s="26"/>
      <c r="C66" s="26"/>
      <c r="D66" s="26"/>
      <c r="E66" s="26"/>
      <c r="F66" s="468" t="s">
        <v>41</v>
      </c>
      <c r="G66" s="468"/>
      <c r="H66" s="468"/>
      <c r="I66" s="468"/>
      <c r="J66" s="468"/>
    </row>
  </sheetData>
  <mergeCells count="56">
    <mergeCell ref="F65:I65"/>
    <mergeCell ref="F66:J66"/>
    <mergeCell ref="B54:E54"/>
    <mergeCell ref="B55:E55"/>
    <mergeCell ref="B56:E56"/>
    <mergeCell ref="A59:J59"/>
    <mergeCell ref="A60:E60"/>
    <mergeCell ref="A61:E61"/>
    <mergeCell ref="F61:J61"/>
    <mergeCell ref="A50:J50"/>
    <mergeCell ref="A52:A53"/>
    <mergeCell ref="B52:E53"/>
    <mergeCell ref="F52:G52"/>
    <mergeCell ref="I52:I53"/>
    <mergeCell ref="J52:J53"/>
    <mergeCell ref="H52:H53"/>
    <mergeCell ref="A45:B45"/>
    <mergeCell ref="C45:J45"/>
    <mergeCell ref="A47:D47"/>
    <mergeCell ref="E47:J47"/>
    <mergeCell ref="A48:D48"/>
    <mergeCell ref="E48:J48"/>
    <mergeCell ref="A39:J39"/>
    <mergeCell ref="A40:J40"/>
    <mergeCell ref="A41:J41"/>
    <mergeCell ref="A42:J42"/>
    <mergeCell ref="A44:B44"/>
    <mergeCell ref="C44:J44"/>
    <mergeCell ref="A26:E26"/>
    <mergeCell ref="F26:J26"/>
    <mergeCell ref="F31:I31"/>
    <mergeCell ref="A37:J37"/>
    <mergeCell ref="A27:E27"/>
    <mergeCell ref="F27:J27"/>
    <mergeCell ref="H32:J32"/>
    <mergeCell ref="H16:H17"/>
    <mergeCell ref="B18:E18"/>
    <mergeCell ref="B19:E19"/>
    <mergeCell ref="B20:E20"/>
    <mergeCell ref="A24:J24"/>
    <mergeCell ref="A38:J38"/>
    <mergeCell ref="A3:J3"/>
    <mergeCell ref="A6:B6"/>
    <mergeCell ref="C6:J6"/>
    <mergeCell ref="A7:B7"/>
    <mergeCell ref="C7:J7"/>
    <mergeCell ref="A9:D9"/>
    <mergeCell ref="E9:J9"/>
    <mergeCell ref="A10:D10"/>
    <mergeCell ref="E10:J10"/>
    <mergeCell ref="A14:J14"/>
    <mergeCell ref="A16:A17"/>
    <mergeCell ref="B16:E17"/>
    <mergeCell ref="F16:G16"/>
    <mergeCell ref="I16:I17"/>
    <mergeCell ref="J16:J17"/>
  </mergeCells>
  <conditionalFormatting sqref="C6:C7">
    <cfRule type="containsBlanks" dxfId="6" priority="2">
      <formula>LEN(TRIM(C6))=0</formula>
    </cfRule>
  </conditionalFormatting>
  <dataValidations count="2">
    <dataValidation type="list" allowBlank="1" showInputMessage="1" showErrorMessage="1" prompt="Z roletového menu vyberte príslušný spôsob vykonania prieskumu trhu. V prípade výberu možnosti &quot;iný spôsob&quot; špecifickujte tento v poli &quot;Poznámka&quot;" sqref="I18:I20 I54:I56">
      <formula1>$L$21:$L$23</formula1>
    </dataValidation>
    <dataValidation type="list" allowBlank="1" showInputMessage="1" showErrorMessage="1" prompt="Z roletového menu vyberte príslušný druh zákazky" sqref="E10:J10 E48:J48">
      <formula1>$L$15:$L$17</formula1>
    </dataValidation>
  </dataValidations>
  <printOptions horizontalCentered="1"/>
  <pageMargins left="0.70866141732283472" right="0.70866141732283472" top="1.7322834645669292" bottom="0.74803149606299213" header="0.70866141732283472" footer="0.31496062992125984"/>
  <pageSetup paperSize="9" scale="68" orientation="portrait" r:id="rId1"/>
  <headerFooter>
    <oddHeader>&amp;LPríloha ŽoNFP č. 13 - Podporná dokumentácia k oprávnenosti výdavkov a výpočtu výšky NFP - prieskum trhu - KFS
&amp;G&amp;C
&amp;G&amp;R
&amp;G</oddHeader>
    <oddFooter>&amp;R&amp;P/&amp;N</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249977111117893"/>
  </sheetPr>
  <dimension ref="A1:Q155"/>
  <sheetViews>
    <sheetView view="pageBreakPreview" topLeftCell="A22" zoomScale="85" zoomScaleNormal="100" zoomScaleSheetLayoutView="85" workbookViewId="0">
      <selection activeCell="H44" sqref="H44"/>
    </sheetView>
  </sheetViews>
  <sheetFormatPr defaultColWidth="9.140625" defaultRowHeight="15" x14ac:dyDescent="0.25"/>
  <cols>
    <col min="1" max="1" width="31.140625" style="1" customWidth="1"/>
    <col min="2" max="2" width="28.140625" style="1" customWidth="1"/>
    <col min="3" max="3" width="9.140625" style="2" customWidth="1"/>
    <col min="4" max="4" width="9.28515625" style="3" customWidth="1"/>
    <col min="5" max="5" width="14.7109375" style="3" customWidth="1"/>
    <col min="6" max="7" width="21.7109375" style="96" customWidth="1"/>
    <col min="8" max="8" width="65.5703125" style="1" customWidth="1"/>
    <col min="9" max="9" width="63.7109375" style="1" customWidth="1"/>
    <col min="10" max="10" width="26.140625" style="14" customWidth="1"/>
    <col min="11" max="17" width="26.140625" style="1" customWidth="1"/>
    <col min="18" max="31" width="9.140625" style="1" customWidth="1"/>
    <col min="32" max="16384" width="9.140625" style="1"/>
  </cols>
  <sheetData>
    <row r="1" spans="1:13" ht="14.45" x14ac:dyDescent="0.3">
      <c r="A1" s="14"/>
      <c r="B1" s="14"/>
      <c r="C1" s="15"/>
      <c r="D1" s="16"/>
      <c r="E1" s="16"/>
      <c r="F1" s="95"/>
      <c r="G1" s="95"/>
      <c r="H1" s="14"/>
      <c r="I1" s="14"/>
    </row>
    <row r="2" spans="1:13" ht="14.45" x14ac:dyDescent="0.3">
      <c r="I2" s="14"/>
    </row>
    <row r="3" spans="1:13" ht="24" customHeight="1" x14ac:dyDescent="0.25">
      <c r="A3" s="479" t="s">
        <v>68</v>
      </c>
      <c r="B3" s="479"/>
      <c r="C3" s="479"/>
      <c r="D3" s="479"/>
      <c r="E3" s="479"/>
      <c r="F3" s="479"/>
      <c r="G3" s="479"/>
      <c r="H3" s="479"/>
      <c r="I3" s="479"/>
    </row>
    <row r="4" spans="1:13" ht="21.6" thickBot="1" x14ac:dyDescent="0.45">
      <c r="A4" s="57"/>
      <c r="B4" s="57"/>
      <c r="C4" s="57"/>
      <c r="D4" s="57"/>
      <c r="E4" s="57"/>
      <c r="F4" s="97"/>
      <c r="G4" s="97"/>
      <c r="H4" s="57"/>
      <c r="I4" s="14"/>
    </row>
    <row r="5" spans="1:13" x14ac:dyDescent="0.25">
      <c r="A5" s="120" t="s">
        <v>0</v>
      </c>
      <c r="B5" s="590" t="str">
        <f>IF(KS!B6="","",KS!B6)</f>
        <v/>
      </c>
      <c r="C5" s="591"/>
      <c r="D5" s="591"/>
      <c r="E5" s="591"/>
      <c r="F5" s="591"/>
      <c r="G5" s="591"/>
      <c r="H5" s="591"/>
      <c r="I5" s="592"/>
    </row>
    <row r="6" spans="1:13" x14ac:dyDescent="0.25">
      <c r="A6" s="121" t="s">
        <v>1</v>
      </c>
      <c r="B6" s="593" t="str">
        <f>IF(KS!B7="","",KS!B7)</f>
        <v/>
      </c>
      <c r="C6" s="594"/>
      <c r="D6" s="594"/>
      <c r="E6" s="594"/>
      <c r="F6" s="594"/>
      <c r="G6" s="594"/>
      <c r="H6" s="594"/>
      <c r="I6" s="595"/>
    </row>
    <row r="7" spans="1:13" ht="15.75" thickBot="1" x14ac:dyDescent="0.3">
      <c r="A7" s="122" t="s">
        <v>62</v>
      </c>
      <c r="B7" s="605" t="str">
        <f>IF(KS!B8="","",KS!B8)</f>
        <v>Schéma štátnej pomoci na ochranu životného prostredia v oblasti znižovania znečisťovania ovzdušia a zlepšenia jeho kvality pre programové obdobie 2014-2020 (notifikovaná schéma štátnej pomoci)</v>
      </c>
      <c r="C7" s="606"/>
      <c r="D7" s="606"/>
      <c r="E7" s="606"/>
      <c r="F7" s="606"/>
      <c r="G7" s="606"/>
      <c r="H7" s="606"/>
      <c r="I7" s="607"/>
    </row>
    <row r="8" spans="1:13" ht="24" customHeight="1" x14ac:dyDescent="0.3">
      <c r="A8" s="65"/>
      <c r="B8" s="66"/>
      <c r="C8" s="66"/>
      <c r="D8" s="66"/>
      <c r="E8" s="66"/>
      <c r="F8" s="98"/>
      <c r="G8" s="98"/>
      <c r="H8" s="66"/>
      <c r="I8" s="56"/>
    </row>
    <row r="9" spans="1:13" ht="24" customHeight="1" thickBot="1" x14ac:dyDescent="0.3">
      <c r="A9" s="79" t="s">
        <v>58</v>
      </c>
      <c r="B9" s="78"/>
      <c r="C9" s="78"/>
      <c r="D9" s="78"/>
      <c r="E9" s="78"/>
      <c r="F9" s="99"/>
      <c r="G9" s="99"/>
      <c r="H9" s="78"/>
      <c r="I9" s="66"/>
    </row>
    <row r="10" spans="1:13" ht="24" customHeight="1" thickBot="1" x14ac:dyDescent="0.3">
      <c r="A10" s="611" t="s">
        <v>106</v>
      </c>
      <c r="B10" s="612"/>
      <c r="C10" s="612"/>
      <c r="D10" s="612"/>
      <c r="E10" s="612"/>
      <c r="F10" s="612"/>
      <c r="G10" s="613"/>
      <c r="H10" s="67"/>
      <c r="I10" s="67"/>
    </row>
    <row r="11" spans="1:13" ht="38.25" x14ac:dyDescent="0.25">
      <c r="A11" s="128" t="s">
        <v>2</v>
      </c>
      <c r="B11" s="129" t="s">
        <v>5</v>
      </c>
      <c r="C11" s="129" t="s">
        <v>3</v>
      </c>
      <c r="D11" s="129" t="s">
        <v>4</v>
      </c>
      <c r="E11" s="129" t="s">
        <v>28</v>
      </c>
      <c r="F11" s="129" t="s">
        <v>25</v>
      </c>
      <c r="G11" s="130" t="s">
        <v>105</v>
      </c>
      <c r="H11" s="126" t="s">
        <v>33</v>
      </c>
      <c r="I11" s="113" t="s">
        <v>34</v>
      </c>
    </row>
    <row r="12" spans="1:13" ht="28.5" x14ac:dyDescent="0.25">
      <c r="A12" s="131" t="s">
        <v>92</v>
      </c>
      <c r="B12" s="112" t="s">
        <v>18</v>
      </c>
      <c r="C12" s="40"/>
      <c r="D12" s="4">
        <v>1</v>
      </c>
      <c r="E12" s="83">
        <v>100</v>
      </c>
      <c r="F12" s="85">
        <f>D12*E12</f>
        <v>100</v>
      </c>
      <c r="G12" s="132">
        <f>ROUND(F12*20/100+F12,2)</f>
        <v>120</v>
      </c>
      <c r="H12" s="127" t="s">
        <v>159</v>
      </c>
      <c r="I12" s="52"/>
      <c r="J12" s="24"/>
      <c r="L12" s="6"/>
      <c r="M12" s="6"/>
    </row>
    <row r="13" spans="1:13" ht="30" x14ac:dyDescent="0.25">
      <c r="A13" s="131" t="s">
        <v>93</v>
      </c>
      <c r="B13" s="112" t="s">
        <v>18</v>
      </c>
      <c r="C13" s="40"/>
      <c r="D13" s="4">
        <v>1</v>
      </c>
      <c r="E13" s="83">
        <v>100</v>
      </c>
      <c r="F13" s="85">
        <f t="shared" ref="F13:F21" si="0">D13*E13</f>
        <v>100</v>
      </c>
      <c r="G13" s="132">
        <f t="shared" ref="G13:G21" si="1">ROUND(F13*20/100+F13,2)</f>
        <v>120</v>
      </c>
      <c r="H13" s="127"/>
      <c r="I13" s="52" t="s">
        <v>98</v>
      </c>
      <c r="J13" s="24"/>
      <c r="L13" s="6"/>
      <c r="M13" s="6"/>
    </row>
    <row r="14" spans="1:13" x14ac:dyDescent="0.25">
      <c r="A14" s="131" t="s">
        <v>94</v>
      </c>
      <c r="B14" s="112" t="s">
        <v>18</v>
      </c>
      <c r="C14" s="40"/>
      <c r="D14" s="4"/>
      <c r="E14" s="83"/>
      <c r="F14" s="85">
        <f t="shared" si="0"/>
        <v>0</v>
      </c>
      <c r="G14" s="132">
        <f t="shared" si="1"/>
        <v>0</v>
      </c>
      <c r="H14" s="127"/>
      <c r="I14" s="52"/>
      <c r="J14" s="24"/>
      <c r="L14" s="6"/>
      <c r="M14" s="6"/>
    </row>
    <row r="15" spans="1:13" ht="42.75" x14ac:dyDescent="0.25">
      <c r="A15" s="131" t="s">
        <v>95</v>
      </c>
      <c r="B15" s="112" t="s">
        <v>43</v>
      </c>
      <c r="C15" s="40"/>
      <c r="D15" s="4">
        <v>1</v>
      </c>
      <c r="E15" s="83">
        <v>100</v>
      </c>
      <c r="F15" s="85">
        <f t="shared" si="0"/>
        <v>100</v>
      </c>
      <c r="G15" s="132">
        <f t="shared" si="1"/>
        <v>120</v>
      </c>
      <c r="H15" s="127"/>
      <c r="I15" s="52" t="s">
        <v>98</v>
      </c>
      <c r="J15" s="24"/>
      <c r="L15" s="6"/>
      <c r="M15" s="6"/>
    </row>
    <row r="16" spans="1:13" x14ac:dyDescent="0.25">
      <c r="A16" s="131" t="s">
        <v>96</v>
      </c>
      <c r="B16" s="112" t="s">
        <v>76</v>
      </c>
      <c r="C16" s="40"/>
      <c r="D16" s="4"/>
      <c r="E16" s="83"/>
      <c r="F16" s="85">
        <f t="shared" si="0"/>
        <v>0</v>
      </c>
      <c r="G16" s="132">
        <f t="shared" si="1"/>
        <v>0</v>
      </c>
      <c r="H16" s="127"/>
      <c r="I16" s="52"/>
      <c r="J16" s="24"/>
      <c r="L16" s="6"/>
      <c r="M16" s="6"/>
    </row>
    <row r="17" spans="1:13" x14ac:dyDescent="0.25">
      <c r="A17" s="7" t="s">
        <v>97</v>
      </c>
      <c r="B17" s="8"/>
      <c r="C17" s="41"/>
      <c r="D17" s="4"/>
      <c r="E17" s="83"/>
      <c r="F17" s="85">
        <f t="shared" si="0"/>
        <v>0</v>
      </c>
      <c r="G17" s="132">
        <f t="shared" si="1"/>
        <v>0</v>
      </c>
      <c r="H17" s="127"/>
      <c r="I17" s="52"/>
      <c r="J17" s="24"/>
      <c r="L17" s="6"/>
      <c r="M17" s="6"/>
    </row>
    <row r="18" spans="1:13" x14ac:dyDescent="0.25">
      <c r="A18" s="7" t="s">
        <v>97</v>
      </c>
      <c r="B18" s="8"/>
      <c r="C18" s="61"/>
      <c r="D18" s="62"/>
      <c r="E18" s="84"/>
      <c r="F18" s="85">
        <f t="shared" si="0"/>
        <v>0</v>
      </c>
      <c r="G18" s="132">
        <f t="shared" si="1"/>
        <v>0</v>
      </c>
      <c r="H18" s="127"/>
      <c r="I18" s="52"/>
      <c r="J18" s="24"/>
      <c r="L18" s="6"/>
      <c r="M18" s="6"/>
    </row>
    <row r="19" spans="1:13" x14ac:dyDescent="0.25">
      <c r="A19" s="7" t="s">
        <v>97</v>
      </c>
      <c r="B19" s="8"/>
      <c r="C19" s="61"/>
      <c r="D19" s="62"/>
      <c r="E19" s="84"/>
      <c r="F19" s="85">
        <f t="shared" si="0"/>
        <v>0</v>
      </c>
      <c r="G19" s="132">
        <f t="shared" si="1"/>
        <v>0</v>
      </c>
      <c r="H19" s="127"/>
      <c r="I19" s="52"/>
      <c r="J19" s="24"/>
      <c r="L19" s="6"/>
      <c r="M19" s="6"/>
    </row>
    <row r="20" spans="1:13" x14ac:dyDescent="0.25">
      <c r="A20" s="7" t="s">
        <v>97</v>
      </c>
      <c r="B20" s="8"/>
      <c r="C20" s="61"/>
      <c r="D20" s="62"/>
      <c r="E20" s="84"/>
      <c r="F20" s="85">
        <f t="shared" si="0"/>
        <v>0</v>
      </c>
      <c r="G20" s="132">
        <f t="shared" si="1"/>
        <v>0</v>
      </c>
      <c r="H20" s="127"/>
      <c r="I20" s="52"/>
      <c r="J20" s="24"/>
      <c r="L20" s="6"/>
      <c r="M20" s="6"/>
    </row>
    <row r="21" spans="1:13" ht="15.75" thickBot="1" x14ac:dyDescent="0.3">
      <c r="A21" s="133" t="s">
        <v>97</v>
      </c>
      <c r="B21" s="134"/>
      <c r="C21" s="61"/>
      <c r="D21" s="62"/>
      <c r="E21" s="84"/>
      <c r="F21" s="135">
        <f t="shared" si="0"/>
        <v>0</v>
      </c>
      <c r="G21" s="137">
        <f t="shared" si="1"/>
        <v>0</v>
      </c>
      <c r="H21" s="127"/>
      <c r="I21" s="52"/>
      <c r="J21" s="24"/>
      <c r="L21" s="6"/>
      <c r="M21" s="6"/>
    </row>
    <row r="22" spans="1:13" ht="15.75" thickBot="1" x14ac:dyDescent="0.3">
      <c r="A22" s="596" t="s">
        <v>27</v>
      </c>
      <c r="B22" s="597"/>
      <c r="C22" s="597"/>
      <c r="D22" s="597"/>
      <c r="E22" s="598"/>
      <c r="F22" s="136">
        <f>SUM(F12:F21)</f>
        <v>300</v>
      </c>
      <c r="G22" s="136">
        <f>SUM(G12:G21)</f>
        <v>360</v>
      </c>
      <c r="H22" s="50"/>
      <c r="I22" s="51"/>
      <c r="J22" s="24"/>
      <c r="L22" s="6"/>
      <c r="M22" s="6"/>
    </row>
    <row r="23" spans="1:13" s="71" customFormat="1" thickBot="1" x14ac:dyDescent="0.35">
      <c r="A23" s="123"/>
      <c r="B23" s="123"/>
      <c r="C23" s="123"/>
      <c r="D23" s="123"/>
      <c r="E23" s="123"/>
      <c r="F23" s="100"/>
      <c r="G23" s="100"/>
      <c r="H23" s="69"/>
      <c r="I23" s="33"/>
      <c r="J23" s="124"/>
      <c r="L23" s="125"/>
      <c r="M23" s="125"/>
    </row>
    <row r="24" spans="1:13" ht="24" customHeight="1" thickBot="1" x14ac:dyDescent="0.3">
      <c r="A24" s="615" t="s">
        <v>107</v>
      </c>
      <c r="B24" s="616"/>
      <c r="C24" s="616"/>
      <c r="D24" s="616"/>
      <c r="E24" s="616"/>
      <c r="F24" s="616"/>
      <c r="G24" s="617"/>
      <c r="H24" s="59"/>
      <c r="I24" s="59"/>
      <c r="J24" s="24"/>
      <c r="L24" s="6"/>
      <c r="M24" s="6"/>
    </row>
    <row r="25" spans="1:13" ht="38.25" x14ac:dyDescent="0.25">
      <c r="A25" s="47" t="s">
        <v>2</v>
      </c>
      <c r="B25" s="47" t="s">
        <v>5</v>
      </c>
      <c r="C25" s="47" t="s">
        <v>3</v>
      </c>
      <c r="D25" s="47" t="s">
        <v>4</v>
      </c>
      <c r="E25" s="47" t="s">
        <v>28</v>
      </c>
      <c r="F25" s="47" t="s">
        <v>25</v>
      </c>
      <c r="G25" s="47" t="s">
        <v>105</v>
      </c>
      <c r="H25" s="113" t="s">
        <v>33</v>
      </c>
      <c r="I25" s="113" t="s">
        <v>34</v>
      </c>
      <c r="J25" s="24"/>
      <c r="L25" s="6"/>
      <c r="M25" s="6"/>
    </row>
    <row r="26" spans="1:13" ht="28.5" x14ac:dyDescent="0.25">
      <c r="A26" s="111" t="s">
        <v>92</v>
      </c>
      <c r="B26" s="112" t="s">
        <v>18</v>
      </c>
      <c r="C26" s="40"/>
      <c r="D26" s="4"/>
      <c r="E26" s="83"/>
      <c r="F26" s="85">
        <f t="shared" ref="F26:F35" si="2">D26*E26</f>
        <v>0</v>
      </c>
      <c r="G26" s="85">
        <f t="shared" ref="G26:G35" si="3">ROUND(F26*20/100+F26,2)</f>
        <v>0</v>
      </c>
      <c r="H26" s="5"/>
      <c r="I26" s="52"/>
      <c r="J26" s="24"/>
      <c r="L26" s="6"/>
      <c r="M26" s="6"/>
    </row>
    <row r="27" spans="1:13" ht="30" x14ac:dyDescent="0.25">
      <c r="A27" s="111" t="s">
        <v>93</v>
      </c>
      <c r="B27" s="112" t="s">
        <v>18</v>
      </c>
      <c r="C27" s="40"/>
      <c r="D27" s="4"/>
      <c r="E27" s="83"/>
      <c r="F27" s="85">
        <f t="shared" si="2"/>
        <v>0</v>
      </c>
      <c r="G27" s="85">
        <f t="shared" si="3"/>
        <v>0</v>
      </c>
      <c r="H27" s="5"/>
      <c r="I27" s="52" t="s">
        <v>98</v>
      </c>
      <c r="J27" s="24"/>
      <c r="L27" s="6"/>
      <c r="M27" s="6"/>
    </row>
    <row r="28" spans="1:13" x14ac:dyDescent="0.25">
      <c r="A28" s="111" t="s">
        <v>94</v>
      </c>
      <c r="B28" s="112" t="s">
        <v>18</v>
      </c>
      <c r="C28" s="40"/>
      <c r="D28" s="4"/>
      <c r="E28" s="83"/>
      <c r="F28" s="85">
        <f t="shared" si="2"/>
        <v>0</v>
      </c>
      <c r="G28" s="85">
        <f t="shared" si="3"/>
        <v>0</v>
      </c>
      <c r="H28" s="5"/>
      <c r="I28" s="52"/>
      <c r="J28" s="24"/>
      <c r="L28" s="6"/>
      <c r="M28" s="6"/>
    </row>
    <row r="29" spans="1:13" ht="42.75" x14ac:dyDescent="0.25">
      <c r="A29" s="111" t="s">
        <v>95</v>
      </c>
      <c r="B29" s="112" t="s">
        <v>43</v>
      </c>
      <c r="C29" s="40"/>
      <c r="D29" s="4"/>
      <c r="E29" s="83"/>
      <c r="F29" s="85">
        <f t="shared" si="2"/>
        <v>0</v>
      </c>
      <c r="G29" s="85">
        <f t="shared" si="3"/>
        <v>0</v>
      </c>
      <c r="H29" s="5"/>
      <c r="I29" s="52" t="s">
        <v>98</v>
      </c>
      <c r="J29" s="24"/>
      <c r="L29" s="6"/>
      <c r="M29" s="6"/>
    </row>
    <row r="30" spans="1:13" x14ac:dyDescent="0.25">
      <c r="A30" s="111" t="s">
        <v>96</v>
      </c>
      <c r="B30" s="112" t="s">
        <v>76</v>
      </c>
      <c r="C30" s="40"/>
      <c r="D30" s="4"/>
      <c r="E30" s="83"/>
      <c r="F30" s="85">
        <f t="shared" si="2"/>
        <v>0</v>
      </c>
      <c r="G30" s="85">
        <f t="shared" si="3"/>
        <v>0</v>
      </c>
      <c r="H30" s="5"/>
      <c r="I30" s="52"/>
      <c r="J30" s="24"/>
      <c r="L30" s="6"/>
      <c r="M30" s="6"/>
    </row>
    <row r="31" spans="1:13" x14ac:dyDescent="0.25">
      <c r="A31" s="58" t="s">
        <v>97</v>
      </c>
      <c r="B31" s="8"/>
      <c r="C31" s="41"/>
      <c r="D31" s="4"/>
      <c r="E31" s="83"/>
      <c r="F31" s="85">
        <f t="shared" si="2"/>
        <v>0</v>
      </c>
      <c r="G31" s="85">
        <f t="shared" si="3"/>
        <v>0</v>
      </c>
      <c r="H31" s="5"/>
      <c r="I31" s="52"/>
      <c r="J31" s="24"/>
      <c r="L31" s="6"/>
      <c r="M31" s="6"/>
    </row>
    <row r="32" spans="1:13" x14ac:dyDescent="0.25">
      <c r="A32" s="58" t="s">
        <v>97</v>
      </c>
      <c r="B32" s="8"/>
      <c r="C32" s="61"/>
      <c r="D32" s="62"/>
      <c r="E32" s="84"/>
      <c r="F32" s="85">
        <f t="shared" si="2"/>
        <v>0</v>
      </c>
      <c r="G32" s="85">
        <f t="shared" si="3"/>
        <v>0</v>
      </c>
      <c r="H32" s="5"/>
      <c r="I32" s="52"/>
      <c r="J32" s="24"/>
      <c r="L32" s="6"/>
      <c r="M32" s="6"/>
    </row>
    <row r="33" spans="1:13" x14ac:dyDescent="0.25">
      <c r="A33" s="58" t="s">
        <v>97</v>
      </c>
      <c r="B33" s="8"/>
      <c r="C33" s="61"/>
      <c r="D33" s="62"/>
      <c r="E33" s="84"/>
      <c r="F33" s="85">
        <f t="shared" si="2"/>
        <v>0</v>
      </c>
      <c r="G33" s="85">
        <f t="shared" si="3"/>
        <v>0</v>
      </c>
      <c r="H33" s="5"/>
      <c r="I33" s="52"/>
      <c r="J33" s="24"/>
      <c r="L33" s="6"/>
      <c r="M33" s="6"/>
    </row>
    <row r="34" spans="1:13" x14ac:dyDescent="0.25">
      <c r="A34" s="58" t="s">
        <v>97</v>
      </c>
      <c r="B34" s="8"/>
      <c r="C34" s="61"/>
      <c r="D34" s="62"/>
      <c r="E34" s="84"/>
      <c r="F34" s="85">
        <f t="shared" si="2"/>
        <v>0</v>
      </c>
      <c r="G34" s="85">
        <f t="shared" si="3"/>
        <v>0</v>
      </c>
      <c r="H34" s="5"/>
      <c r="I34" s="52"/>
      <c r="J34" s="24"/>
      <c r="L34" s="6"/>
      <c r="M34" s="6"/>
    </row>
    <row r="35" spans="1:13" x14ac:dyDescent="0.25">
      <c r="A35" s="58" t="s">
        <v>97</v>
      </c>
      <c r="B35" s="8"/>
      <c r="C35" s="61"/>
      <c r="D35" s="62"/>
      <c r="E35" s="84"/>
      <c r="F35" s="85">
        <f t="shared" si="2"/>
        <v>0</v>
      </c>
      <c r="G35" s="85">
        <f t="shared" si="3"/>
        <v>0</v>
      </c>
      <c r="H35" s="5"/>
      <c r="I35" s="52"/>
      <c r="J35" s="24"/>
      <c r="L35" s="6"/>
      <c r="M35" s="6"/>
    </row>
    <row r="36" spans="1:13" ht="15.75" thickBot="1" x14ac:dyDescent="0.3">
      <c r="A36" s="614" t="s">
        <v>27</v>
      </c>
      <c r="B36" s="614"/>
      <c r="C36" s="614"/>
      <c r="D36" s="614"/>
      <c r="E36" s="614"/>
      <c r="F36" s="81">
        <f>SUM(F26:F35)</f>
        <v>0</v>
      </c>
      <c r="G36" s="81">
        <f>SUM(G26:G35)</f>
        <v>0</v>
      </c>
      <c r="H36" s="50"/>
      <c r="I36" s="51"/>
      <c r="J36" s="24"/>
      <c r="L36" s="6"/>
      <c r="M36" s="6"/>
    </row>
    <row r="37" spans="1:13" ht="16.5" customHeight="1" thickBot="1" x14ac:dyDescent="0.3">
      <c r="A37" s="618" t="s">
        <v>85</v>
      </c>
      <c r="B37" s="619"/>
      <c r="C37" s="619"/>
      <c r="D37" s="619"/>
      <c r="E37" s="620"/>
      <c r="F37" s="82">
        <f>F22+F36</f>
        <v>300</v>
      </c>
      <c r="G37" s="82">
        <f>G22+G36</f>
        <v>360</v>
      </c>
      <c r="H37" s="50"/>
      <c r="J37" s="24"/>
      <c r="L37" s="6"/>
      <c r="M37" s="6"/>
    </row>
    <row r="38" spans="1:13" ht="24" customHeight="1" x14ac:dyDescent="0.25">
      <c r="A38" s="68"/>
      <c r="B38" s="68"/>
      <c r="C38" s="68"/>
      <c r="D38" s="68"/>
      <c r="E38" s="68"/>
      <c r="F38" s="100"/>
      <c r="G38" s="100"/>
      <c r="H38" s="69"/>
      <c r="I38" s="33"/>
      <c r="J38" s="24"/>
      <c r="L38" s="6"/>
      <c r="M38" s="6"/>
    </row>
    <row r="39" spans="1:13" ht="24" customHeight="1" x14ac:dyDescent="0.25">
      <c r="A39" s="79" t="s">
        <v>67</v>
      </c>
      <c r="B39" s="78"/>
      <c r="C39" s="78"/>
      <c r="D39" s="78"/>
      <c r="E39" s="78"/>
      <c r="F39" s="101"/>
      <c r="G39" s="101"/>
      <c r="H39" s="70"/>
      <c r="I39" s="71"/>
    </row>
    <row r="40" spans="1:13" ht="32.25" customHeight="1" x14ac:dyDescent="0.25">
      <c r="A40" s="621" t="s">
        <v>111</v>
      </c>
      <c r="B40" s="621"/>
      <c r="C40" s="621"/>
      <c r="D40" s="621"/>
      <c r="E40" s="621"/>
      <c r="F40" s="621"/>
      <c r="G40" s="621"/>
      <c r="H40" s="621"/>
      <c r="I40" s="621"/>
    </row>
    <row r="41" spans="1:13" ht="16.5" thickBot="1" x14ac:dyDescent="0.3">
      <c r="A41" s="72"/>
      <c r="B41" s="72"/>
      <c r="C41" s="72"/>
      <c r="D41" s="72"/>
      <c r="E41" s="72"/>
      <c r="F41" s="102"/>
      <c r="G41" s="102"/>
      <c r="H41" s="72"/>
      <c r="I41" s="72"/>
    </row>
    <row r="42" spans="1:13" ht="24" customHeight="1" thickBot="1" x14ac:dyDescent="0.3">
      <c r="A42" s="611" t="s">
        <v>106</v>
      </c>
      <c r="B42" s="612"/>
      <c r="C42" s="612"/>
      <c r="D42" s="612"/>
      <c r="E42" s="612"/>
      <c r="F42" s="612"/>
      <c r="G42" s="613"/>
      <c r="H42" s="67"/>
      <c r="I42" s="67"/>
    </row>
    <row r="43" spans="1:13" ht="25.5" x14ac:dyDescent="0.25">
      <c r="A43" s="608" t="s">
        <v>2</v>
      </c>
      <c r="B43" s="609"/>
      <c r="C43" s="608" t="s">
        <v>5</v>
      </c>
      <c r="D43" s="610"/>
      <c r="E43" s="609"/>
      <c r="F43" s="47" t="s">
        <v>25</v>
      </c>
      <c r="G43" s="47" t="s">
        <v>105</v>
      </c>
      <c r="H43" s="73"/>
      <c r="I43" s="73"/>
    </row>
    <row r="44" spans="1:13" ht="15" customHeight="1" x14ac:dyDescent="0.25">
      <c r="A44" s="566" t="str">
        <f t="shared" ref="A44:A53" si="4">A12</f>
        <v>Prípravná a projektová dokumentácia</v>
      </c>
      <c r="B44" s="567"/>
      <c r="C44" s="568" t="str">
        <f t="shared" ref="C44:C53" si="5">B12</f>
        <v>021 Stavby</v>
      </c>
      <c r="D44" s="569"/>
      <c r="E44" s="570"/>
      <c r="F44" s="85">
        <f t="shared" ref="F44:F53" si="6">$F$54*100/$F$22*F12/100</f>
        <v>100</v>
      </c>
      <c r="G44" s="85">
        <f t="shared" ref="G44:G53" si="7">F44*20/100+F44</f>
        <v>120</v>
      </c>
      <c r="H44" s="74"/>
      <c r="I44" s="75"/>
    </row>
    <row r="45" spans="1:13" ht="15" customHeight="1" x14ac:dyDescent="0.25">
      <c r="A45" s="566" t="str">
        <f t="shared" si="4"/>
        <v>Stavebné práce</v>
      </c>
      <c r="B45" s="567"/>
      <c r="C45" s="568" t="str">
        <f t="shared" si="5"/>
        <v>021 Stavby</v>
      </c>
      <c r="D45" s="569"/>
      <c r="E45" s="570"/>
      <c r="F45" s="85">
        <f t="shared" si="6"/>
        <v>100</v>
      </c>
      <c r="G45" s="85">
        <f t="shared" si="7"/>
        <v>120</v>
      </c>
      <c r="H45" s="74"/>
      <c r="I45" s="75"/>
    </row>
    <row r="46" spans="1:13" ht="15" customHeight="1" x14ac:dyDescent="0.25">
      <c r="A46" s="566" t="str">
        <f t="shared" si="4"/>
        <v>Stavebný dozor</v>
      </c>
      <c r="B46" s="567"/>
      <c r="C46" s="568" t="str">
        <f t="shared" si="5"/>
        <v>021 Stavby</v>
      </c>
      <c r="D46" s="569"/>
      <c r="E46" s="570"/>
      <c r="F46" s="85">
        <f t="shared" si="6"/>
        <v>0</v>
      </c>
      <c r="G46" s="85">
        <f t="shared" si="7"/>
        <v>0</v>
      </c>
      <c r="H46" s="74"/>
      <c r="I46" s="75"/>
    </row>
    <row r="47" spans="1:13" ht="30" customHeight="1" x14ac:dyDescent="0.25">
      <c r="A47" s="566" t="str">
        <f t="shared" si="4"/>
        <v>Technológia</v>
      </c>
      <c r="B47" s="567"/>
      <c r="C47" s="568" t="str">
        <f t="shared" si="5"/>
        <v>022 Samostatné hnuteľné veci a súbory hnuteľných vecí</v>
      </c>
      <c r="D47" s="569"/>
      <c r="E47" s="570"/>
      <c r="F47" s="85">
        <f t="shared" si="6"/>
        <v>100</v>
      </c>
      <c r="G47" s="85">
        <f t="shared" si="7"/>
        <v>120</v>
      </c>
      <c r="H47" s="76"/>
      <c r="I47" s="75"/>
    </row>
    <row r="48" spans="1:13" ht="15" customHeight="1" x14ac:dyDescent="0.25">
      <c r="A48" s="566" t="str">
        <f t="shared" si="4"/>
        <v>Nákup pozemkov</v>
      </c>
      <c r="B48" s="567"/>
      <c r="C48" s="568" t="str">
        <f t="shared" si="5"/>
        <v>027 Pozemky</v>
      </c>
      <c r="D48" s="569"/>
      <c r="E48" s="570"/>
      <c r="F48" s="85">
        <f t="shared" si="6"/>
        <v>0</v>
      </c>
      <c r="G48" s="85">
        <f t="shared" si="7"/>
        <v>0</v>
      </c>
      <c r="H48" s="74"/>
      <c r="I48" s="75"/>
    </row>
    <row r="49" spans="1:9" ht="15" customHeight="1" x14ac:dyDescent="0.25">
      <c r="A49" s="571" t="str">
        <f t="shared" si="4"/>
        <v>ďalší výdavok</v>
      </c>
      <c r="B49" s="572"/>
      <c r="C49" s="573">
        <f t="shared" si="5"/>
        <v>0</v>
      </c>
      <c r="D49" s="574"/>
      <c r="E49" s="575"/>
      <c r="F49" s="85">
        <f t="shared" si="6"/>
        <v>0</v>
      </c>
      <c r="G49" s="85">
        <f t="shared" si="7"/>
        <v>0</v>
      </c>
      <c r="H49" s="74"/>
      <c r="I49" s="75"/>
    </row>
    <row r="50" spans="1:9" ht="15" customHeight="1" x14ac:dyDescent="0.25">
      <c r="A50" s="571" t="str">
        <f t="shared" si="4"/>
        <v>ďalší výdavok</v>
      </c>
      <c r="B50" s="572"/>
      <c r="C50" s="573">
        <f t="shared" si="5"/>
        <v>0</v>
      </c>
      <c r="D50" s="574"/>
      <c r="E50" s="575"/>
      <c r="F50" s="85">
        <f t="shared" si="6"/>
        <v>0</v>
      </c>
      <c r="G50" s="85">
        <f t="shared" si="7"/>
        <v>0</v>
      </c>
      <c r="H50" s="74"/>
      <c r="I50" s="75"/>
    </row>
    <row r="51" spans="1:9" ht="15" customHeight="1" x14ac:dyDescent="0.25">
      <c r="A51" s="571" t="str">
        <f t="shared" si="4"/>
        <v>ďalší výdavok</v>
      </c>
      <c r="B51" s="572"/>
      <c r="C51" s="573">
        <f t="shared" si="5"/>
        <v>0</v>
      </c>
      <c r="D51" s="574"/>
      <c r="E51" s="575"/>
      <c r="F51" s="85">
        <f t="shared" si="6"/>
        <v>0</v>
      </c>
      <c r="G51" s="85">
        <f t="shared" si="7"/>
        <v>0</v>
      </c>
      <c r="H51" s="74"/>
      <c r="I51" s="75"/>
    </row>
    <row r="52" spans="1:9" x14ac:dyDescent="0.25">
      <c r="A52" s="571" t="str">
        <f t="shared" si="4"/>
        <v>ďalší výdavok</v>
      </c>
      <c r="B52" s="572"/>
      <c r="C52" s="573">
        <f t="shared" si="5"/>
        <v>0</v>
      </c>
      <c r="D52" s="574"/>
      <c r="E52" s="575"/>
      <c r="F52" s="85">
        <f t="shared" si="6"/>
        <v>0</v>
      </c>
      <c r="G52" s="85">
        <f t="shared" si="7"/>
        <v>0</v>
      </c>
      <c r="H52" s="74"/>
      <c r="I52" s="75"/>
    </row>
    <row r="53" spans="1:9" x14ac:dyDescent="0.25">
      <c r="A53" s="571" t="str">
        <f t="shared" si="4"/>
        <v>ďalší výdavok</v>
      </c>
      <c r="B53" s="572"/>
      <c r="C53" s="573">
        <f t="shared" si="5"/>
        <v>0</v>
      </c>
      <c r="D53" s="574"/>
      <c r="E53" s="575"/>
      <c r="F53" s="85">
        <f t="shared" si="6"/>
        <v>0</v>
      </c>
      <c r="G53" s="85">
        <f t="shared" si="7"/>
        <v>0</v>
      </c>
      <c r="H53" s="74"/>
      <c r="I53" s="75"/>
    </row>
    <row r="54" spans="1:9" ht="15.75" customHeight="1" thickBot="1" x14ac:dyDescent="0.3">
      <c r="A54" s="576" t="s">
        <v>90</v>
      </c>
      <c r="B54" s="576"/>
      <c r="C54" s="576"/>
      <c r="D54" s="576"/>
      <c r="E54" s="576"/>
      <c r="F54" s="80">
        <f>F22-KS!E23</f>
        <v>300</v>
      </c>
      <c r="G54" s="80">
        <f>G22-KS!F23</f>
        <v>360</v>
      </c>
      <c r="H54" s="69"/>
      <c r="I54" s="33"/>
    </row>
    <row r="55" spans="1:9" ht="24" customHeight="1" thickBot="1" x14ac:dyDescent="0.3">
      <c r="A55" s="611" t="s">
        <v>109</v>
      </c>
      <c r="B55" s="612"/>
      <c r="C55" s="612"/>
      <c r="D55" s="612"/>
      <c r="E55" s="612"/>
      <c r="F55" s="612"/>
      <c r="G55" s="613"/>
      <c r="H55" s="69"/>
      <c r="I55" s="33"/>
    </row>
    <row r="56" spans="1:9" ht="25.5" x14ac:dyDescent="0.25">
      <c r="A56" s="563" t="s">
        <v>2</v>
      </c>
      <c r="B56" s="564"/>
      <c r="C56" s="563" t="s">
        <v>5</v>
      </c>
      <c r="D56" s="565"/>
      <c r="E56" s="564"/>
      <c r="F56" s="47" t="s">
        <v>25</v>
      </c>
      <c r="G56" s="47" t="s">
        <v>105</v>
      </c>
      <c r="H56" s="69"/>
      <c r="I56" s="33"/>
    </row>
    <row r="57" spans="1:9" ht="15" customHeight="1" x14ac:dyDescent="0.25">
      <c r="A57" s="566" t="str">
        <f>A26</f>
        <v>Prípravná a projektová dokumentácia</v>
      </c>
      <c r="B57" s="567"/>
      <c r="C57" s="568" t="str">
        <f>B26</f>
        <v>021 Stavby</v>
      </c>
      <c r="D57" s="569"/>
      <c r="E57" s="570"/>
      <c r="F57" s="85" t="e">
        <f>$F$67*100/$F$36*F26/100</f>
        <v>#DIV/0!</v>
      </c>
      <c r="G57" s="85" t="e">
        <f t="shared" ref="G57:G66" si="8">F57*20/100+F57</f>
        <v>#DIV/0!</v>
      </c>
      <c r="H57" s="69"/>
      <c r="I57" s="33"/>
    </row>
    <row r="58" spans="1:9" ht="15" customHeight="1" x14ac:dyDescent="0.25">
      <c r="A58" s="566" t="str">
        <f t="shared" ref="A58:A66" si="9">A27</f>
        <v>Stavebné práce</v>
      </c>
      <c r="B58" s="567"/>
      <c r="C58" s="568" t="str">
        <f t="shared" ref="C58:C66" si="10">B27</f>
        <v>021 Stavby</v>
      </c>
      <c r="D58" s="569"/>
      <c r="E58" s="570"/>
      <c r="F58" s="85" t="e">
        <f t="shared" ref="F58:F66" si="11">$F$67*100/$F$36*F27/100</f>
        <v>#DIV/0!</v>
      </c>
      <c r="G58" s="85" t="e">
        <f t="shared" si="8"/>
        <v>#DIV/0!</v>
      </c>
      <c r="H58" s="69"/>
      <c r="I58" s="33"/>
    </row>
    <row r="59" spans="1:9" ht="15" customHeight="1" x14ac:dyDescent="0.25">
      <c r="A59" s="566" t="str">
        <f t="shared" si="9"/>
        <v>Stavebný dozor</v>
      </c>
      <c r="B59" s="567"/>
      <c r="C59" s="568" t="str">
        <f t="shared" si="10"/>
        <v>021 Stavby</v>
      </c>
      <c r="D59" s="569"/>
      <c r="E59" s="570"/>
      <c r="F59" s="85" t="e">
        <f t="shared" si="11"/>
        <v>#DIV/0!</v>
      </c>
      <c r="G59" s="85" t="e">
        <f t="shared" si="8"/>
        <v>#DIV/0!</v>
      </c>
      <c r="H59" s="69"/>
      <c r="I59" s="33"/>
    </row>
    <row r="60" spans="1:9" ht="28.5" customHeight="1" x14ac:dyDescent="0.25">
      <c r="A60" s="566" t="str">
        <f t="shared" si="9"/>
        <v>Technológia</v>
      </c>
      <c r="B60" s="567"/>
      <c r="C60" s="568" t="str">
        <f t="shared" si="10"/>
        <v>022 Samostatné hnuteľné veci a súbory hnuteľných vecí</v>
      </c>
      <c r="D60" s="569"/>
      <c r="E60" s="570"/>
      <c r="F60" s="85" t="e">
        <f t="shared" si="11"/>
        <v>#DIV/0!</v>
      </c>
      <c r="G60" s="85" t="e">
        <f t="shared" si="8"/>
        <v>#DIV/0!</v>
      </c>
      <c r="H60" s="69"/>
      <c r="I60" s="33"/>
    </row>
    <row r="61" spans="1:9" x14ac:dyDescent="0.25">
      <c r="A61" s="566" t="str">
        <f t="shared" si="9"/>
        <v>Nákup pozemkov</v>
      </c>
      <c r="B61" s="567"/>
      <c r="C61" s="568" t="str">
        <f t="shared" si="10"/>
        <v>027 Pozemky</v>
      </c>
      <c r="D61" s="569"/>
      <c r="E61" s="570"/>
      <c r="F61" s="85" t="e">
        <f t="shared" si="11"/>
        <v>#DIV/0!</v>
      </c>
      <c r="G61" s="85" t="e">
        <f t="shared" si="8"/>
        <v>#DIV/0!</v>
      </c>
      <c r="H61" s="69"/>
      <c r="I61" s="33"/>
    </row>
    <row r="62" spans="1:9" x14ac:dyDescent="0.25">
      <c r="A62" s="571" t="str">
        <f t="shared" si="9"/>
        <v>ďalší výdavok</v>
      </c>
      <c r="B62" s="572"/>
      <c r="C62" s="573">
        <f t="shared" si="10"/>
        <v>0</v>
      </c>
      <c r="D62" s="574"/>
      <c r="E62" s="575"/>
      <c r="F62" s="85" t="e">
        <f t="shared" si="11"/>
        <v>#DIV/0!</v>
      </c>
      <c r="G62" s="85" t="e">
        <f t="shared" si="8"/>
        <v>#DIV/0!</v>
      </c>
      <c r="H62" s="69"/>
      <c r="I62" s="33"/>
    </row>
    <row r="63" spans="1:9" x14ac:dyDescent="0.25">
      <c r="A63" s="571" t="str">
        <f t="shared" si="9"/>
        <v>ďalší výdavok</v>
      </c>
      <c r="B63" s="572"/>
      <c r="C63" s="573">
        <f t="shared" si="10"/>
        <v>0</v>
      </c>
      <c r="D63" s="574"/>
      <c r="E63" s="575"/>
      <c r="F63" s="85" t="e">
        <f t="shared" si="11"/>
        <v>#DIV/0!</v>
      </c>
      <c r="G63" s="85" t="e">
        <f t="shared" si="8"/>
        <v>#DIV/0!</v>
      </c>
      <c r="H63" s="69"/>
      <c r="I63" s="33"/>
    </row>
    <row r="64" spans="1:9" x14ac:dyDescent="0.25">
      <c r="A64" s="571" t="str">
        <f t="shared" si="9"/>
        <v>ďalší výdavok</v>
      </c>
      <c r="B64" s="572"/>
      <c r="C64" s="573">
        <f t="shared" si="10"/>
        <v>0</v>
      </c>
      <c r="D64" s="574"/>
      <c r="E64" s="575"/>
      <c r="F64" s="85" t="e">
        <f t="shared" si="11"/>
        <v>#DIV/0!</v>
      </c>
      <c r="G64" s="85" t="e">
        <f t="shared" si="8"/>
        <v>#DIV/0!</v>
      </c>
      <c r="H64" s="69"/>
      <c r="I64" s="33"/>
    </row>
    <row r="65" spans="1:17" x14ac:dyDescent="0.25">
      <c r="A65" s="571" t="str">
        <f t="shared" si="9"/>
        <v>ďalší výdavok</v>
      </c>
      <c r="B65" s="572"/>
      <c r="C65" s="573">
        <f t="shared" si="10"/>
        <v>0</v>
      </c>
      <c r="D65" s="574"/>
      <c r="E65" s="575"/>
      <c r="F65" s="85" t="e">
        <f t="shared" si="11"/>
        <v>#DIV/0!</v>
      </c>
      <c r="G65" s="85" t="e">
        <f t="shared" si="8"/>
        <v>#DIV/0!</v>
      </c>
      <c r="H65" s="69"/>
      <c r="I65" s="33"/>
    </row>
    <row r="66" spans="1:17" x14ac:dyDescent="0.25">
      <c r="A66" s="571" t="str">
        <f t="shared" si="9"/>
        <v>ďalší výdavok</v>
      </c>
      <c r="B66" s="572"/>
      <c r="C66" s="573">
        <f t="shared" si="10"/>
        <v>0</v>
      </c>
      <c r="D66" s="574"/>
      <c r="E66" s="575"/>
      <c r="F66" s="85" t="e">
        <f t="shared" si="11"/>
        <v>#DIV/0!</v>
      </c>
      <c r="G66" s="85" t="e">
        <f t="shared" si="8"/>
        <v>#DIV/0!</v>
      </c>
      <c r="H66" s="69"/>
      <c r="I66" s="33"/>
    </row>
    <row r="67" spans="1:17" ht="15.75" customHeight="1" thickBot="1" x14ac:dyDescent="0.3">
      <c r="A67" s="576" t="s">
        <v>90</v>
      </c>
      <c r="B67" s="576"/>
      <c r="C67" s="576"/>
      <c r="D67" s="576"/>
      <c r="E67" s="576"/>
      <c r="F67" s="80">
        <f>F36-KS!E37</f>
        <v>0</v>
      </c>
      <c r="G67" s="80">
        <f>G36-KS!F37</f>
        <v>0</v>
      </c>
      <c r="H67" s="69"/>
      <c r="I67" s="33"/>
    </row>
    <row r="68" spans="1:17" ht="15.75" customHeight="1" thickBot="1" x14ac:dyDescent="0.3">
      <c r="A68" s="577" t="s">
        <v>91</v>
      </c>
      <c r="B68" s="578"/>
      <c r="C68" s="578"/>
      <c r="D68" s="578"/>
      <c r="E68" s="579"/>
      <c r="F68" s="93">
        <f>F37-KS!E38</f>
        <v>300</v>
      </c>
      <c r="G68" s="94">
        <f>G37-KS!F38</f>
        <v>360</v>
      </c>
      <c r="H68" s="69"/>
      <c r="I68" s="33"/>
    </row>
    <row r="69" spans="1:17" ht="24" customHeight="1" x14ac:dyDescent="0.3">
      <c r="A69" s="45"/>
      <c r="B69" s="45"/>
      <c r="C69" s="45"/>
      <c r="D69" s="45"/>
      <c r="E69" s="45"/>
      <c r="F69" s="103"/>
      <c r="G69" s="103"/>
      <c r="H69" s="77"/>
      <c r="I69" s="71"/>
    </row>
    <row r="70" spans="1:17" ht="24" customHeight="1" thickBot="1" x14ac:dyDescent="0.35">
      <c r="A70" s="115" t="s">
        <v>66</v>
      </c>
      <c r="B70" s="114"/>
      <c r="C70" s="114"/>
      <c r="D70" s="114"/>
      <c r="E70" s="114"/>
      <c r="F70" s="103"/>
      <c r="G70" s="103"/>
      <c r="H70" s="77"/>
      <c r="I70" s="71"/>
    </row>
    <row r="71" spans="1:17" ht="15" customHeight="1" thickBot="1" x14ac:dyDescent="0.35">
      <c r="A71" s="585" t="s">
        <v>63</v>
      </c>
      <c r="B71" s="586"/>
      <c r="C71" s="586"/>
      <c r="D71" s="586"/>
      <c r="E71" s="586"/>
      <c r="F71" s="583">
        <v>0.9</v>
      </c>
      <c r="G71" s="584"/>
      <c r="H71" s="77"/>
      <c r="I71" s="71"/>
    </row>
    <row r="72" spans="1:17" ht="15" customHeight="1" thickBot="1" x14ac:dyDescent="0.35">
      <c r="A72" s="580" t="s">
        <v>65</v>
      </c>
      <c r="B72" s="581"/>
      <c r="C72" s="581"/>
      <c r="D72" s="581"/>
      <c r="E72" s="582"/>
      <c r="F72" s="104">
        <f>F54*F71</f>
        <v>270</v>
      </c>
      <c r="G72" s="104">
        <f>G54*F71</f>
        <v>324</v>
      </c>
      <c r="H72" s="45"/>
    </row>
    <row r="73" spans="1:17" x14ac:dyDescent="0.25">
      <c r="A73" s="11"/>
      <c r="B73" s="11"/>
      <c r="C73" s="12"/>
      <c r="D73" s="13"/>
      <c r="E73" s="13"/>
      <c r="F73" s="105"/>
      <c r="G73" s="105"/>
      <c r="H73" s="11"/>
    </row>
    <row r="74" spans="1:17" x14ac:dyDescent="0.25">
      <c r="A74" s="11"/>
      <c r="B74" s="11"/>
      <c r="C74" s="12"/>
      <c r="D74" s="13"/>
      <c r="E74" s="13"/>
      <c r="F74" s="105"/>
      <c r="G74" s="105"/>
    </row>
    <row r="75" spans="1:17" x14ac:dyDescent="0.25">
      <c r="A75" s="11"/>
      <c r="B75" s="11"/>
      <c r="C75" s="12"/>
      <c r="D75" s="13"/>
      <c r="E75" s="13"/>
      <c r="F75" s="105"/>
      <c r="G75" s="105"/>
    </row>
    <row r="76" spans="1:17" x14ac:dyDescent="0.25">
      <c r="A76" s="11" t="s">
        <v>50</v>
      </c>
      <c r="B76" s="11"/>
      <c r="C76" s="12"/>
      <c r="D76" s="13"/>
      <c r="E76" s="13"/>
      <c r="F76" s="105"/>
      <c r="G76" s="105"/>
      <c r="H76" s="11"/>
      <c r="I76" s="36"/>
    </row>
    <row r="77" spans="1:17" x14ac:dyDescent="0.25">
      <c r="A77" s="11"/>
      <c r="B77" s="11"/>
      <c r="C77" s="12"/>
      <c r="D77" s="13"/>
      <c r="E77" s="13"/>
      <c r="F77" s="105"/>
      <c r="G77" s="105"/>
      <c r="H77" s="11"/>
      <c r="I77" s="2" t="s">
        <v>41</v>
      </c>
      <c r="J77" s="557" t="s">
        <v>57</v>
      </c>
      <c r="K77" s="558"/>
      <c r="L77" s="558"/>
      <c r="M77" s="558"/>
      <c r="N77" s="558"/>
      <c r="O77" s="558"/>
      <c r="P77" s="558"/>
      <c r="Q77" s="559"/>
    </row>
    <row r="78" spans="1:17" x14ac:dyDescent="0.25">
      <c r="A78" s="11"/>
      <c r="B78" s="11"/>
      <c r="C78" s="12"/>
      <c r="D78" s="13"/>
      <c r="E78" s="13"/>
      <c r="F78" s="105"/>
      <c r="G78" s="105"/>
      <c r="H78" s="11"/>
    </row>
    <row r="79" spans="1:17" ht="16.5" customHeight="1" x14ac:dyDescent="0.25">
      <c r="A79" s="600" t="s">
        <v>40</v>
      </c>
      <c r="B79" s="601"/>
      <c r="C79" s="601"/>
      <c r="D79" s="601"/>
      <c r="E79" s="601"/>
      <c r="F79" s="601"/>
      <c r="G79" s="601"/>
      <c r="H79" s="601"/>
      <c r="I79" s="14"/>
    </row>
    <row r="80" spans="1:17" ht="47.25" customHeight="1" x14ac:dyDescent="0.25">
      <c r="A80" s="599" t="s">
        <v>113</v>
      </c>
      <c r="B80" s="599"/>
      <c r="C80" s="599"/>
      <c r="D80" s="599"/>
      <c r="E80" s="599"/>
      <c r="F80" s="599"/>
      <c r="G80" s="599"/>
      <c r="H80" s="599"/>
      <c r="I80" s="599"/>
      <c r="J80" s="560" t="s">
        <v>113</v>
      </c>
      <c r="K80" s="561"/>
      <c r="L80" s="561"/>
      <c r="M80" s="561"/>
      <c r="N80" s="561"/>
      <c r="O80" s="561"/>
      <c r="P80" s="561"/>
      <c r="Q80" s="562"/>
    </row>
    <row r="81" spans="1:9" ht="32.25" customHeight="1" x14ac:dyDescent="0.25">
      <c r="A81" s="599" t="s">
        <v>51</v>
      </c>
      <c r="B81" s="599"/>
      <c r="C81" s="599"/>
      <c r="D81" s="599"/>
      <c r="E81" s="599"/>
      <c r="F81" s="599"/>
      <c r="G81" s="599"/>
      <c r="H81" s="599"/>
      <c r="I81" s="599"/>
    </row>
    <row r="82" spans="1:9" ht="31.5" customHeight="1" x14ac:dyDescent="0.25">
      <c r="A82" s="602" t="s">
        <v>69</v>
      </c>
      <c r="B82" s="603"/>
      <c r="C82" s="603"/>
      <c r="D82" s="603"/>
      <c r="E82" s="603"/>
      <c r="F82" s="603"/>
      <c r="G82" s="603"/>
      <c r="H82" s="603"/>
      <c r="I82" s="604"/>
    </row>
    <row r="83" spans="1:9" x14ac:dyDescent="0.25">
      <c r="A83" s="587" t="s">
        <v>59</v>
      </c>
      <c r="B83" s="588"/>
      <c r="C83" s="588"/>
      <c r="D83" s="588"/>
      <c r="E83" s="588"/>
      <c r="F83" s="588"/>
      <c r="G83" s="588"/>
      <c r="H83" s="588"/>
      <c r="I83" s="589"/>
    </row>
    <row r="84" spans="1:9" ht="27" customHeight="1" x14ac:dyDescent="0.25">
      <c r="A84" s="21"/>
      <c r="B84" s="21"/>
      <c r="C84" s="22"/>
      <c r="D84" s="23"/>
      <c r="E84" s="23"/>
      <c r="F84" s="106"/>
      <c r="G84" s="106"/>
      <c r="H84" s="21"/>
      <c r="I84" s="14"/>
    </row>
    <row r="85" spans="1:9" ht="14.45" hidden="1" x14ac:dyDescent="0.3">
      <c r="A85" s="14"/>
      <c r="B85" s="14"/>
      <c r="C85" s="15"/>
      <c r="D85" s="16"/>
      <c r="E85" s="16"/>
      <c r="F85" s="95"/>
      <c r="G85" s="95"/>
      <c r="H85" s="14"/>
      <c r="I85" s="14"/>
    </row>
    <row r="86" spans="1:9" ht="31.5" hidden="1" customHeight="1" x14ac:dyDescent="0.3">
      <c r="A86" s="37"/>
      <c r="B86" s="37"/>
      <c r="C86" s="37"/>
      <c r="D86" s="37"/>
      <c r="E86" s="37"/>
      <c r="F86" s="107"/>
      <c r="G86" s="107"/>
      <c r="H86" s="37"/>
      <c r="I86" s="14"/>
    </row>
    <row r="87" spans="1:9" ht="15" hidden="1" customHeight="1" x14ac:dyDescent="0.3">
      <c r="A87" s="43"/>
      <c r="B87" s="43"/>
      <c r="C87" s="38"/>
      <c r="D87" s="39"/>
      <c r="E87" s="14"/>
      <c r="F87" s="108"/>
      <c r="G87" s="108"/>
      <c r="H87" s="43"/>
      <c r="I87" s="14"/>
    </row>
    <row r="88" spans="1:9" ht="16.5" hidden="1" customHeight="1" x14ac:dyDescent="0.3">
      <c r="A88" s="14"/>
      <c r="B88" s="14"/>
      <c r="C88" s="15"/>
      <c r="D88" s="16"/>
      <c r="E88" s="24"/>
      <c r="F88" s="95"/>
      <c r="G88" s="95"/>
      <c r="H88" s="14"/>
      <c r="I88" s="14"/>
    </row>
    <row r="89" spans="1:9" ht="14.45" hidden="1" x14ac:dyDescent="0.3">
      <c r="A89" s="14" t="s">
        <v>18</v>
      </c>
      <c r="B89" s="14"/>
      <c r="C89" s="15"/>
      <c r="D89" s="16"/>
      <c r="E89" s="24"/>
      <c r="F89" s="95"/>
      <c r="G89" s="95"/>
      <c r="H89" s="14"/>
      <c r="I89" s="14"/>
    </row>
    <row r="90" spans="1:9" ht="15" hidden="1" customHeight="1" x14ac:dyDescent="0.3">
      <c r="A90" s="24" t="s">
        <v>43</v>
      </c>
      <c r="B90" s="14"/>
      <c r="C90" s="15"/>
      <c r="D90" s="16"/>
      <c r="E90" s="24"/>
      <c r="F90" s="95"/>
      <c r="G90" s="95"/>
      <c r="H90" s="14"/>
      <c r="I90" s="14"/>
    </row>
    <row r="91" spans="1:9" ht="15" hidden="1" customHeight="1" x14ac:dyDescent="0.3">
      <c r="A91" s="24" t="s">
        <v>76</v>
      </c>
      <c r="B91" s="14"/>
      <c r="C91" s="15"/>
      <c r="D91" s="16"/>
      <c r="E91" s="16"/>
      <c r="F91" s="95"/>
      <c r="G91" s="95"/>
      <c r="H91" s="14"/>
      <c r="I91" s="14"/>
    </row>
    <row r="92" spans="1:9" ht="15" hidden="1" customHeight="1" x14ac:dyDescent="0.3">
      <c r="A92" s="53"/>
      <c r="B92" s="54"/>
      <c r="C92" s="55"/>
      <c r="D92" s="53"/>
      <c r="E92" s="54"/>
      <c r="F92" s="109"/>
      <c r="G92" s="109"/>
      <c r="H92" s="54"/>
      <c r="I92" s="14"/>
    </row>
    <row r="93" spans="1:9" ht="15" hidden="1" customHeight="1" x14ac:dyDescent="0.3">
      <c r="A93" s="54" t="s">
        <v>72</v>
      </c>
      <c r="B93" s="54"/>
      <c r="C93" s="55"/>
      <c r="D93" s="53"/>
      <c r="E93" s="54"/>
      <c r="F93" s="109"/>
      <c r="G93" s="109"/>
      <c r="H93" s="54"/>
      <c r="I93" s="14"/>
    </row>
    <row r="94" spans="1:9" ht="14.45" hidden="1" x14ac:dyDescent="0.3">
      <c r="A94" s="54" t="s">
        <v>70</v>
      </c>
      <c r="B94" s="54"/>
      <c r="C94" s="55"/>
      <c r="D94" s="53"/>
      <c r="E94" s="54"/>
      <c r="F94" s="109"/>
      <c r="G94" s="109"/>
      <c r="H94" s="54"/>
      <c r="I94" s="14"/>
    </row>
    <row r="95" spans="1:9" ht="14.45" hidden="1" x14ac:dyDescent="0.3">
      <c r="A95" s="54" t="s">
        <v>53</v>
      </c>
      <c r="B95" s="54"/>
      <c r="C95" s="55"/>
      <c r="D95" s="53"/>
      <c r="E95" s="54"/>
      <c r="F95" s="109"/>
      <c r="G95" s="109"/>
      <c r="H95" s="54"/>
      <c r="I95" s="14"/>
    </row>
    <row r="96" spans="1:9" ht="14.45" hidden="1" x14ac:dyDescent="0.3">
      <c r="A96" s="54" t="s">
        <v>71</v>
      </c>
      <c r="B96" s="54"/>
      <c r="C96" s="55"/>
      <c r="D96" s="53"/>
      <c r="E96" s="54"/>
      <c r="F96" s="109"/>
      <c r="G96" s="109"/>
      <c r="H96" s="54"/>
      <c r="I96" s="14"/>
    </row>
    <row r="97" spans="1:9" ht="14.45" hidden="1" x14ac:dyDescent="0.3">
      <c r="A97" s="53"/>
      <c r="B97" s="54"/>
      <c r="C97" s="55"/>
      <c r="D97" s="53"/>
      <c r="E97" s="53"/>
      <c r="F97" s="109"/>
      <c r="G97" s="109"/>
      <c r="H97" s="54"/>
      <c r="I97" s="14"/>
    </row>
    <row r="98" spans="1:9" ht="15" hidden="1" customHeight="1" x14ac:dyDescent="0.3">
      <c r="A98" s="53"/>
      <c r="B98" s="54"/>
      <c r="C98" s="55"/>
      <c r="D98" s="53"/>
      <c r="E98" s="53"/>
      <c r="F98" s="109"/>
      <c r="G98" s="109"/>
      <c r="H98" s="54"/>
      <c r="I98" s="14"/>
    </row>
    <row r="99" spans="1:9" ht="14.45" hidden="1" x14ac:dyDescent="0.3">
      <c r="A99" s="54"/>
      <c r="B99" s="54"/>
      <c r="C99" s="55"/>
      <c r="D99" s="53"/>
      <c r="E99" s="53"/>
      <c r="F99" s="109"/>
      <c r="G99" s="109"/>
      <c r="H99" s="54"/>
      <c r="I99" s="14"/>
    </row>
    <row r="100" spans="1:9" ht="14.45" hidden="1" x14ac:dyDescent="0.3">
      <c r="A100" t="s">
        <v>60</v>
      </c>
      <c r="B100" s="54"/>
      <c r="C100" s="55"/>
      <c r="D100" s="53"/>
      <c r="E100" s="53"/>
      <c r="F100" s="109"/>
      <c r="G100" s="109"/>
      <c r="H100" s="54"/>
      <c r="I100" s="14"/>
    </row>
    <row r="101" spans="1:9" ht="14.45" hidden="1" x14ac:dyDescent="0.3">
      <c r="A101" s="60" t="s">
        <v>83</v>
      </c>
      <c r="B101" s="54"/>
      <c r="C101" s="55"/>
      <c r="D101" s="53"/>
      <c r="E101" s="53"/>
      <c r="F101" s="109"/>
      <c r="G101" s="109"/>
      <c r="H101" s="54"/>
      <c r="I101" s="14"/>
    </row>
    <row r="102" spans="1:9" ht="14.45" hidden="1" x14ac:dyDescent="0.3">
      <c r="A102" s="60" t="s">
        <v>84</v>
      </c>
      <c r="B102" s="54"/>
      <c r="C102" s="55"/>
      <c r="D102" s="53"/>
      <c r="E102" s="53"/>
      <c r="F102" s="109"/>
      <c r="G102" s="109"/>
      <c r="H102" s="54"/>
      <c r="I102" s="14"/>
    </row>
    <row r="103" spans="1:9" ht="14.25" hidden="1" customHeight="1" x14ac:dyDescent="0.3">
      <c r="A103" s="14"/>
      <c r="B103" s="14"/>
      <c r="C103" s="15"/>
      <c r="D103" s="16"/>
      <c r="E103" s="16"/>
      <c r="F103" s="95"/>
      <c r="G103" s="95"/>
      <c r="H103" s="14"/>
      <c r="I103" s="14"/>
    </row>
    <row r="104" spans="1:9" ht="15" hidden="1" customHeight="1" x14ac:dyDescent="0.3">
      <c r="A104" s="14" t="s">
        <v>80</v>
      </c>
      <c r="B104" s="14"/>
      <c r="C104" s="15"/>
      <c r="D104" s="16"/>
      <c r="E104" s="16"/>
      <c r="F104" s="95"/>
      <c r="G104" s="95"/>
      <c r="H104" s="14"/>
      <c r="I104" s="14"/>
    </row>
    <row r="105" spans="1:9" ht="15" hidden="1" customHeight="1" x14ac:dyDescent="0.3">
      <c r="A105" s="14" t="s">
        <v>81</v>
      </c>
      <c r="B105" s="14"/>
      <c r="C105" s="15"/>
      <c r="D105" s="16"/>
      <c r="E105" s="16"/>
      <c r="F105" s="95"/>
      <c r="G105" s="95"/>
      <c r="H105" s="14"/>
      <c r="I105" s="14"/>
    </row>
    <row r="106" spans="1:9" ht="15" hidden="1" customHeight="1" x14ac:dyDescent="0.3">
      <c r="A106" s="14" t="s">
        <v>82</v>
      </c>
      <c r="B106" s="14"/>
      <c r="C106" s="15"/>
      <c r="D106" s="16"/>
      <c r="E106" s="16"/>
      <c r="F106" s="95"/>
      <c r="G106" s="95"/>
      <c r="H106" s="14"/>
      <c r="I106" s="14"/>
    </row>
    <row r="107" spans="1:9" ht="15" hidden="1" customHeight="1" x14ac:dyDescent="0.3">
      <c r="A107" s="14"/>
      <c r="B107" s="14"/>
      <c r="C107" s="15"/>
      <c r="D107" s="16"/>
      <c r="E107" s="16"/>
      <c r="F107" s="95"/>
      <c r="G107" s="95"/>
      <c r="H107" s="14"/>
      <c r="I107" s="14"/>
    </row>
    <row r="108" spans="1:9" ht="15" hidden="1" customHeight="1" x14ac:dyDescent="0.3">
      <c r="A108" s="14" t="s">
        <v>64</v>
      </c>
      <c r="B108" s="14"/>
      <c r="C108" s="15"/>
      <c r="D108" s="16"/>
      <c r="E108" s="16"/>
      <c r="F108" s="95"/>
      <c r="G108" s="95"/>
      <c r="H108" s="14"/>
      <c r="I108" s="14"/>
    </row>
    <row r="109" spans="1:9" ht="15" hidden="1" customHeight="1" x14ac:dyDescent="0.3">
      <c r="A109" s="14" t="s">
        <v>79</v>
      </c>
      <c r="B109" s="14"/>
      <c r="C109" s="15"/>
      <c r="D109" s="16"/>
      <c r="E109" s="16"/>
      <c r="F109" s="95"/>
      <c r="G109" s="95"/>
      <c r="H109" s="14"/>
      <c r="I109" s="14"/>
    </row>
    <row r="110" spans="1:9" ht="15" hidden="1" customHeight="1" x14ac:dyDescent="0.3">
      <c r="A110" s="14"/>
      <c r="B110" s="14"/>
      <c r="C110" s="15"/>
      <c r="D110" s="16"/>
      <c r="E110" s="16"/>
      <c r="F110" s="95"/>
      <c r="G110" s="95"/>
      <c r="H110" s="14"/>
      <c r="I110" s="14"/>
    </row>
    <row r="111" spans="1:9" ht="15" hidden="1" customHeight="1" x14ac:dyDescent="0.3">
      <c r="A111" s="14" t="s">
        <v>77</v>
      </c>
      <c r="B111" s="14"/>
      <c r="C111" s="15"/>
      <c r="D111" s="16"/>
      <c r="E111" s="16"/>
      <c r="F111" s="95"/>
      <c r="G111" s="95"/>
      <c r="H111" s="14"/>
      <c r="I111" s="14"/>
    </row>
    <row r="112" spans="1:9" ht="15" hidden="1" customHeight="1" x14ac:dyDescent="0.3">
      <c r="A112" s="14" t="s">
        <v>78</v>
      </c>
      <c r="B112" s="14"/>
      <c r="C112" s="15"/>
      <c r="D112" s="16"/>
      <c r="E112" s="16"/>
      <c r="F112" s="95"/>
      <c r="G112" s="95"/>
      <c r="H112" s="14"/>
      <c r="I112" s="14"/>
    </row>
    <row r="113" spans="1:9" ht="15" customHeight="1" x14ac:dyDescent="0.25">
      <c r="A113" s="14"/>
      <c r="B113" s="14"/>
      <c r="C113" s="15"/>
      <c r="D113" s="16"/>
      <c r="E113" s="16"/>
      <c r="F113" s="95"/>
      <c r="G113" s="95"/>
      <c r="H113" s="14"/>
      <c r="I113" s="14"/>
    </row>
    <row r="114" spans="1:9" ht="15" customHeight="1" x14ac:dyDescent="0.25">
      <c r="A114" s="14"/>
      <c r="B114" s="14"/>
      <c r="C114" s="15"/>
      <c r="D114" s="16"/>
      <c r="E114" s="16"/>
      <c r="F114" s="95"/>
      <c r="G114" s="95"/>
      <c r="H114" s="14"/>
      <c r="I114" s="14"/>
    </row>
    <row r="115" spans="1:9" ht="15" customHeight="1" x14ac:dyDescent="0.25">
      <c r="A115" s="14"/>
      <c r="B115" s="14"/>
      <c r="C115" s="15"/>
      <c r="D115" s="16"/>
      <c r="E115" s="16"/>
      <c r="F115" s="95"/>
      <c r="G115" s="95"/>
      <c r="H115" s="14"/>
      <c r="I115" s="14"/>
    </row>
    <row r="116" spans="1:9" ht="15" customHeight="1" x14ac:dyDescent="0.25">
      <c r="A116" s="14"/>
      <c r="B116" s="14"/>
      <c r="C116" s="15"/>
      <c r="D116" s="16"/>
      <c r="E116" s="16"/>
      <c r="F116" s="95"/>
      <c r="G116" s="95"/>
      <c r="H116" s="14"/>
      <c r="I116" s="14"/>
    </row>
    <row r="117" spans="1:9" ht="15" customHeight="1" x14ac:dyDescent="0.25">
      <c r="A117" s="14"/>
      <c r="B117" s="14"/>
      <c r="C117" s="15"/>
      <c r="D117" s="16"/>
      <c r="E117" s="16"/>
      <c r="F117" s="95"/>
      <c r="G117" s="95"/>
      <c r="H117" s="14"/>
      <c r="I117" s="14"/>
    </row>
    <row r="118" spans="1:9" ht="15" customHeight="1" x14ac:dyDescent="0.25">
      <c r="A118" s="14"/>
      <c r="B118" s="14"/>
      <c r="C118" s="15"/>
      <c r="D118" s="16"/>
      <c r="E118" s="16"/>
      <c r="F118" s="95"/>
      <c r="G118" s="95"/>
      <c r="H118" s="14"/>
      <c r="I118" s="14"/>
    </row>
    <row r="119" spans="1:9" ht="15" customHeight="1" x14ac:dyDescent="0.25">
      <c r="A119" s="14"/>
      <c r="B119" s="14"/>
      <c r="C119" s="15"/>
      <c r="D119" s="16"/>
      <c r="E119" s="16"/>
      <c r="F119" s="95"/>
      <c r="G119" s="95"/>
      <c r="H119" s="14"/>
      <c r="I119" s="14"/>
    </row>
    <row r="120" spans="1:9" ht="15" customHeight="1" x14ac:dyDescent="0.25">
      <c r="A120" s="14"/>
      <c r="B120" s="14"/>
      <c r="C120" s="15"/>
      <c r="D120" s="16"/>
      <c r="E120" s="16"/>
      <c r="F120" s="95"/>
      <c r="G120" s="95"/>
      <c r="H120" s="14"/>
      <c r="I120" s="14"/>
    </row>
    <row r="121" spans="1:9" ht="15" customHeight="1" x14ac:dyDescent="0.25">
      <c r="A121" s="14"/>
      <c r="B121" s="14"/>
      <c r="C121" s="15"/>
      <c r="D121" s="16"/>
      <c r="E121" s="16"/>
      <c r="F121" s="95"/>
      <c r="G121" s="95"/>
      <c r="H121" s="14"/>
      <c r="I121" s="14"/>
    </row>
    <row r="122" spans="1:9" ht="15" customHeight="1" x14ac:dyDescent="0.25">
      <c r="A122" s="14"/>
      <c r="B122" s="14"/>
      <c r="C122" s="15"/>
      <c r="D122" s="16"/>
      <c r="E122" s="16"/>
      <c r="F122" s="95"/>
      <c r="G122" s="95"/>
      <c r="H122" s="14"/>
      <c r="I122" s="14"/>
    </row>
    <row r="123" spans="1:9" ht="15" customHeight="1" x14ac:dyDescent="0.25">
      <c r="A123" s="14"/>
      <c r="B123" s="14"/>
      <c r="C123" s="15"/>
      <c r="D123" s="16"/>
      <c r="E123" s="16"/>
      <c r="F123" s="95"/>
      <c r="G123" s="95"/>
      <c r="H123" s="14"/>
      <c r="I123" s="14"/>
    </row>
    <row r="124" spans="1:9" ht="15" customHeight="1" x14ac:dyDescent="0.25">
      <c r="A124" s="14"/>
      <c r="B124" s="14"/>
      <c r="C124" s="15"/>
      <c r="D124" s="16"/>
      <c r="E124" s="16"/>
      <c r="F124" s="95"/>
      <c r="G124" s="95"/>
      <c r="H124" s="14"/>
      <c r="I124" s="14"/>
    </row>
    <row r="125" spans="1:9" ht="15" customHeight="1" x14ac:dyDescent="0.25">
      <c r="A125" s="14"/>
      <c r="B125" s="14"/>
      <c r="C125" s="15"/>
      <c r="D125" s="16"/>
      <c r="E125" s="16"/>
      <c r="F125" s="95"/>
      <c r="G125" s="95"/>
      <c r="H125" s="14"/>
      <c r="I125" s="14"/>
    </row>
    <row r="126" spans="1:9" ht="15" customHeight="1" x14ac:dyDescent="0.25">
      <c r="A126" s="14"/>
      <c r="B126" s="14"/>
      <c r="C126" s="15"/>
      <c r="D126" s="16"/>
      <c r="E126" s="16"/>
      <c r="F126" s="95"/>
      <c r="G126" s="95"/>
      <c r="H126" s="14"/>
      <c r="I126" s="14"/>
    </row>
    <row r="127" spans="1:9" ht="15" customHeight="1" x14ac:dyDescent="0.25">
      <c r="A127" s="14"/>
      <c r="B127" s="14"/>
      <c r="C127" s="15"/>
      <c r="D127" s="16"/>
      <c r="E127" s="16"/>
      <c r="F127" s="95"/>
      <c r="G127" s="95"/>
      <c r="H127" s="14"/>
      <c r="I127" s="14"/>
    </row>
    <row r="128" spans="1:9" ht="15" customHeight="1" x14ac:dyDescent="0.25">
      <c r="A128" s="14"/>
      <c r="B128" s="14"/>
      <c r="C128" s="15"/>
      <c r="D128" s="16"/>
      <c r="E128" s="16"/>
      <c r="F128" s="95"/>
      <c r="G128" s="95"/>
      <c r="H128" s="14"/>
      <c r="I128" s="14"/>
    </row>
    <row r="129" spans="1:9" ht="15" customHeight="1" x14ac:dyDescent="0.25">
      <c r="A129" s="14"/>
      <c r="B129" s="14"/>
      <c r="C129" s="15"/>
      <c r="D129" s="16"/>
      <c r="E129" s="16"/>
      <c r="F129" s="95"/>
      <c r="G129" s="95"/>
      <c r="H129" s="14"/>
      <c r="I129" s="14"/>
    </row>
    <row r="130" spans="1:9" ht="15" customHeight="1" x14ac:dyDescent="0.25">
      <c r="A130" s="14"/>
      <c r="B130" s="14"/>
      <c r="C130" s="15"/>
      <c r="D130" s="16"/>
      <c r="E130" s="16"/>
      <c r="F130" s="95"/>
      <c r="G130" s="95"/>
      <c r="H130" s="14"/>
      <c r="I130" s="14"/>
    </row>
    <row r="131" spans="1:9" ht="15" customHeight="1" x14ac:dyDescent="0.25">
      <c r="A131" s="14"/>
      <c r="B131" s="14"/>
      <c r="C131" s="15"/>
      <c r="D131" s="16"/>
      <c r="E131" s="16"/>
      <c r="F131" s="95"/>
      <c r="G131" s="95"/>
      <c r="H131" s="14"/>
      <c r="I131" s="14"/>
    </row>
    <row r="132" spans="1:9" ht="15" customHeight="1" x14ac:dyDescent="0.25">
      <c r="A132" s="14"/>
      <c r="B132" s="14"/>
      <c r="C132" s="15"/>
      <c r="D132" s="16"/>
      <c r="E132" s="16"/>
      <c r="F132" s="95"/>
      <c r="G132" s="95"/>
      <c r="H132" s="14"/>
      <c r="I132" s="14"/>
    </row>
    <row r="133" spans="1:9" ht="15" customHeight="1" x14ac:dyDescent="0.25">
      <c r="A133" s="14"/>
      <c r="B133" s="14"/>
      <c r="C133" s="15"/>
      <c r="D133" s="16"/>
      <c r="E133" s="16"/>
      <c r="F133" s="95"/>
      <c r="G133" s="95"/>
      <c r="H133" s="14"/>
      <c r="I133" s="14"/>
    </row>
    <row r="134" spans="1:9" ht="15" customHeight="1" x14ac:dyDescent="0.25">
      <c r="A134" s="14"/>
      <c r="B134" s="14"/>
      <c r="C134" s="15"/>
      <c r="D134" s="16"/>
      <c r="E134" s="16"/>
      <c r="F134" s="95"/>
      <c r="G134" s="95"/>
      <c r="H134" s="14"/>
      <c r="I134" s="14"/>
    </row>
    <row r="135" spans="1:9" ht="15" customHeight="1" x14ac:dyDescent="0.25">
      <c r="A135" s="14"/>
      <c r="B135" s="14"/>
      <c r="C135" s="15"/>
      <c r="D135" s="16"/>
      <c r="E135" s="16"/>
      <c r="F135" s="95"/>
      <c r="G135" s="95"/>
      <c r="H135" s="14"/>
      <c r="I135" s="14"/>
    </row>
    <row r="136" spans="1:9" ht="15" customHeight="1" x14ac:dyDescent="0.25">
      <c r="A136" s="14"/>
      <c r="B136" s="14"/>
      <c r="C136" s="15"/>
      <c r="D136" s="16"/>
      <c r="E136" s="16"/>
      <c r="F136" s="95"/>
      <c r="G136" s="95"/>
      <c r="H136" s="14"/>
      <c r="I136" s="14"/>
    </row>
    <row r="137" spans="1:9" ht="15" customHeight="1" x14ac:dyDescent="0.25">
      <c r="A137" s="14"/>
      <c r="B137" s="14"/>
      <c r="C137" s="15"/>
      <c r="D137" s="16"/>
      <c r="E137" s="16"/>
      <c r="F137" s="95"/>
      <c r="G137" s="95"/>
      <c r="H137" s="14"/>
      <c r="I137" s="14"/>
    </row>
    <row r="138" spans="1:9" ht="15" customHeight="1" x14ac:dyDescent="0.25">
      <c r="A138" s="14"/>
      <c r="B138" s="14"/>
      <c r="C138" s="15"/>
      <c r="D138" s="16"/>
      <c r="E138" s="16"/>
      <c r="F138" s="95"/>
      <c r="G138" s="95"/>
      <c r="H138" s="14"/>
      <c r="I138" s="14"/>
    </row>
    <row r="139" spans="1:9" ht="15" customHeight="1" x14ac:dyDescent="0.25">
      <c r="A139" s="14"/>
      <c r="B139" s="14"/>
      <c r="C139" s="15"/>
      <c r="D139" s="16"/>
      <c r="E139" s="16"/>
      <c r="F139" s="95"/>
      <c r="G139" s="95"/>
      <c r="H139" s="14"/>
      <c r="I139" s="14"/>
    </row>
    <row r="140" spans="1:9" ht="15" customHeight="1" x14ac:dyDescent="0.25">
      <c r="A140" s="14"/>
      <c r="B140" s="14"/>
      <c r="C140" s="15"/>
      <c r="D140" s="16"/>
      <c r="E140" s="16"/>
      <c r="F140" s="95"/>
      <c r="G140" s="95"/>
      <c r="H140" s="14"/>
      <c r="I140" s="14"/>
    </row>
    <row r="141" spans="1:9" ht="15" customHeight="1" x14ac:dyDescent="0.25">
      <c r="A141" s="14"/>
      <c r="B141" s="14"/>
      <c r="C141" s="15"/>
      <c r="D141" s="16"/>
      <c r="E141" s="16"/>
      <c r="F141" s="95"/>
      <c r="G141" s="95"/>
      <c r="H141" s="14"/>
      <c r="I141" s="14"/>
    </row>
    <row r="142" spans="1:9" ht="15" customHeight="1" x14ac:dyDescent="0.25"/>
    <row r="143" spans="1:9" ht="15" customHeight="1" x14ac:dyDescent="0.25"/>
    <row r="144" spans="1:9" ht="15" customHeight="1" x14ac:dyDescent="0.25"/>
    <row r="145" ht="15" customHeight="1" x14ac:dyDescent="0.25"/>
    <row r="146" ht="15" customHeight="1" x14ac:dyDescent="0.25"/>
    <row r="147" ht="15" customHeight="1" x14ac:dyDescent="0.25"/>
    <row r="148" ht="15" customHeight="1" x14ac:dyDescent="0.25"/>
    <row r="149" ht="15" customHeight="1" x14ac:dyDescent="0.25"/>
    <row r="150" ht="15" customHeight="1" x14ac:dyDescent="0.25"/>
    <row r="151" ht="15" customHeight="1" x14ac:dyDescent="0.25"/>
    <row r="152" ht="15" customHeight="1" x14ac:dyDescent="0.25"/>
    <row r="153" ht="15" customHeight="1" x14ac:dyDescent="0.25"/>
    <row r="154" ht="15" customHeight="1" x14ac:dyDescent="0.25"/>
    <row r="155" ht="15" customHeight="1" x14ac:dyDescent="0.25"/>
  </sheetData>
  <sheetProtection formatCells="0" formatColumns="0" formatRows="0" insertRows="0" selectLockedCells="1" autoFilter="0" pivotTables="0"/>
  <protectedRanges>
    <protectedRange sqref="I12:I21 I44:I53 I26:I35" name="Rozsah4"/>
    <protectedRange sqref="A12:B21 A26:B35 A44:B53 A57:B66" name="Rozsah3"/>
    <protectedRange sqref="D12:E21 D26:E35 D44:E53 D57:E66" name="Rozsah2_1"/>
    <protectedRange sqref="C12:C21 C26:C35 C44:C53 C57:C66" name="Rozsah1_1"/>
  </protectedRanges>
  <mergeCells count="69">
    <mergeCell ref="A52:B52"/>
    <mergeCell ref="A53:B53"/>
    <mergeCell ref="A47:B47"/>
    <mergeCell ref="A48:B48"/>
    <mergeCell ref="A3:I3"/>
    <mergeCell ref="C47:E47"/>
    <mergeCell ref="C45:E45"/>
    <mergeCell ref="C46:E46"/>
    <mergeCell ref="A44:B44"/>
    <mergeCell ref="A45:B45"/>
    <mergeCell ref="A36:E36"/>
    <mergeCell ref="A24:G24"/>
    <mergeCell ref="A10:G10"/>
    <mergeCell ref="A37:E37"/>
    <mergeCell ref="A42:G42"/>
    <mergeCell ref="A40:I40"/>
    <mergeCell ref="A83:I83"/>
    <mergeCell ref="B5:I5"/>
    <mergeCell ref="B6:I6"/>
    <mergeCell ref="A22:E22"/>
    <mergeCell ref="A81:I81"/>
    <mergeCell ref="A79:H79"/>
    <mergeCell ref="A80:I80"/>
    <mergeCell ref="A54:E54"/>
    <mergeCell ref="A82:I82"/>
    <mergeCell ref="B7:I7"/>
    <mergeCell ref="A43:B43"/>
    <mergeCell ref="C43:E43"/>
    <mergeCell ref="C44:E44"/>
    <mergeCell ref="A55:G55"/>
    <mergeCell ref="C52:E52"/>
    <mergeCell ref="C53:E53"/>
    <mergeCell ref="A72:E72"/>
    <mergeCell ref="F71:G71"/>
    <mergeCell ref="A71:E71"/>
    <mergeCell ref="A59:B59"/>
    <mergeCell ref="A46:B46"/>
    <mergeCell ref="C59:E59"/>
    <mergeCell ref="C48:E48"/>
    <mergeCell ref="A49:B49"/>
    <mergeCell ref="A50:B50"/>
    <mergeCell ref="A51:B51"/>
    <mergeCell ref="C49:E49"/>
    <mergeCell ref="C50:E50"/>
    <mergeCell ref="C51:E51"/>
    <mergeCell ref="A65:B65"/>
    <mergeCell ref="C65:E65"/>
    <mergeCell ref="A62:B62"/>
    <mergeCell ref="A63:B63"/>
    <mergeCell ref="A64:B64"/>
    <mergeCell ref="C62:E62"/>
    <mergeCell ref="C63:E63"/>
    <mergeCell ref="C64:E64"/>
    <mergeCell ref="J77:Q77"/>
    <mergeCell ref="J80:Q80"/>
    <mergeCell ref="A56:B56"/>
    <mergeCell ref="C56:E56"/>
    <mergeCell ref="A57:B57"/>
    <mergeCell ref="C57:E57"/>
    <mergeCell ref="A58:B58"/>
    <mergeCell ref="C58:E58"/>
    <mergeCell ref="A66:B66"/>
    <mergeCell ref="C66:E66"/>
    <mergeCell ref="A67:E67"/>
    <mergeCell ref="A68:E68"/>
    <mergeCell ref="A60:B60"/>
    <mergeCell ref="C60:E60"/>
    <mergeCell ref="A61:B61"/>
    <mergeCell ref="C61:E61"/>
  </mergeCells>
  <conditionalFormatting sqref="B5:B7">
    <cfRule type="containsBlanks" dxfId="5" priority="1">
      <formula>LEN(TRIM(B5))=0</formula>
    </cfRule>
  </conditionalFormatting>
  <dataValidations xWindow="566" yWindow="626" count="8">
    <dataValidation allowBlank="1" showInputMessage="1" showErrorMessage="1" prompt="Stručne špecifikujte jednotlivé výdavky z hľadiska ich predmetu, resp. rozsahu. To znamená, že v prípade, ak výdavok pozostáva z viacerých položiek, je potrebné výdavok bližšie špecifikovať a zdôvodniť jeho nevyhnutnosť.  " sqref="I12:I21 I26:I35"/>
    <dataValidation type="list" allowBlank="1" showInputMessage="1" showErrorMessage="1" prompt="Z roletového menu vyberte príslušný spôsob stanovenia výšky výdavku. V prípade potreby špecifikujte spôsob stanovenia výšky výdavku v poli &quot;Vecný popis výdavku&quot;" sqref="H26:H35 H12:H21">
      <formula1>$A$93:$A$96</formula1>
    </dataValidation>
    <dataValidation allowBlank="1" showInputMessage="1" showErrorMessage="1" prompt="Celkové oprávnené výdavky projektu v prípade žiadateľov s nárokom na vrátenie DPH, t.j. DPH nie je oprávneným výdavkom." sqref="F54:G54 F67:F68 G67"/>
    <dataValidation type="list" allowBlank="1" showInputMessage="1" showErrorMessage="1" sqref="I42">
      <formula1>#REF!</formula1>
    </dataValidation>
    <dataValidation type="list" allowBlank="1" showInputMessage="1" showErrorMessage="1" prompt="Z roletového menu vyberte príslušnú skupinu oprávnených výdavkov v súlade s prílohou výzvy č. 4 - Zoznam skupín oprávnených výdavkov_x000a_" sqref="B17:B21 B31:B35">
      <formula1>$A$89:$A$91</formula1>
    </dataValidation>
    <dataValidation allowBlank="1" showInputMessage="1" showErrorMessage="1" prompt="Celkové oprávnené výdavky projektu v prípade žiadateľov bez nároku na vrátenie DPH, t.j. DPH je oprávneným výdavkom." sqref="G68"/>
    <dataValidation allowBlank="1" showInputMessage="1" showErrorMessage="1" prompt="Výška nenávratného finančného príspevku v prípade žiadateľov bez nároku na vrátenie DPH, t.j. DPH je oprávneným výdavkom." sqref="G72"/>
    <dataValidation allowBlank="1" showInputMessage="1" showErrorMessage="1" prompt="Výška nenávratného finančného príspevku v prípade žiadateľov s nárokom na vrátenie DPH, t.j. DPH nie je oprávneným výdavkom." sqref="F72"/>
  </dataValidations>
  <printOptions horizontalCentered="1"/>
  <pageMargins left="0.78740157480314965" right="0.78740157480314965" top="1.7322834645669292" bottom="0.74803149606299213" header="0.70866141732283472" footer="0.31496062992125984"/>
  <pageSetup paperSize="9" scale="32" fitToHeight="0" orientation="portrait" r:id="rId1"/>
  <headerFooter>
    <oddHeader>&amp;LPríloha ŽoNFP č. 13 - Podporná dokumentácia k oprávnenosti výdavkov a výpočtu výšky NFP - rozpočet projektu
&amp;G&amp;C
&amp;G&amp;R
&amp;G</oddHeader>
    <oddFooter>&amp;R&amp;P/&amp;N</oddFooter>
  </headerFooter>
  <rowBreaks count="1" manualBreakCount="1">
    <brk id="38" max="8" man="1"/>
  </row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249977111117893"/>
  </sheetPr>
  <dimension ref="A2:M66"/>
  <sheetViews>
    <sheetView view="pageBreakPreview" zoomScaleNormal="90" zoomScaleSheetLayoutView="100" workbookViewId="0">
      <selection activeCell="A42" sqref="A42:J42"/>
    </sheetView>
  </sheetViews>
  <sheetFormatPr defaultColWidth="9.140625" defaultRowHeight="15" x14ac:dyDescent="0.25"/>
  <cols>
    <col min="1" max="1" width="4.140625" style="1" customWidth="1"/>
    <col min="2" max="2" width="18.28515625" style="1" customWidth="1"/>
    <col min="3" max="3" width="7.7109375" style="1" customWidth="1"/>
    <col min="4" max="4" width="5.140625" style="1" customWidth="1"/>
    <col min="5" max="5" width="1.85546875" style="1" customWidth="1"/>
    <col min="6" max="6" width="11.42578125" style="1" customWidth="1"/>
    <col min="7" max="7" width="10.7109375" style="1" customWidth="1"/>
    <col min="8" max="8" width="12.7109375" style="1" customWidth="1"/>
    <col min="9" max="9" width="24.42578125" style="1" customWidth="1"/>
    <col min="10" max="10" width="31.85546875" style="1" customWidth="1"/>
    <col min="11" max="11" width="0" style="1" hidden="1" customWidth="1"/>
    <col min="12" max="12" width="9.140625" style="1" hidden="1" customWidth="1"/>
    <col min="13" max="15" width="0" style="1" hidden="1" customWidth="1"/>
    <col min="16" max="26" width="12.7109375" style="1" customWidth="1"/>
    <col min="27" max="16384" width="9.140625" style="1"/>
  </cols>
  <sheetData>
    <row r="2" spans="1:12" ht="14.45" x14ac:dyDescent="0.3">
      <c r="A2" s="27"/>
      <c r="B2" s="27"/>
      <c r="C2" s="28"/>
      <c r="D2" s="28"/>
      <c r="E2" s="28"/>
      <c r="F2" s="28"/>
      <c r="G2" s="28"/>
      <c r="H2" s="28"/>
      <c r="I2" s="28"/>
      <c r="J2" s="28"/>
    </row>
    <row r="3" spans="1:12" ht="20.25" x14ac:dyDescent="0.3">
      <c r="A3" s="627" t="s">
        <v>36</v>
      </c>
      <c r="B3" s="627"/>
      <c r="C3" s="627"/>
      <c r="D3" s="627"/>
      <c r="E3" s="627"/>
      <c r="F3" s="627"/>
      <c r="G3" s="627"/>
      <c r="H3" s="627"/>
      <c r="I3" s="627"/>
      <c r="J3" s="627"/>
    </row>
    <row r="4" spans="1:12" ht="14.45" x14ac:dyDescent="0.3">
      <c r="A4" s="27"/>
      <c r="B4" s="27"/>
      <c r="C4" s="28"/>
      <c r="D4" s="28"/>
      <c r="E4" s="28"/>
      <c r="F4" s="28"/>
      <c r="G4" s="28"/>
      <c r="H4" s="28"/>
      <c r="I4" s="28"/>
      <c r="J4" s="28"/>
    </row>
    <row r="5" spans="1:12" thickBot="1" x14ac:dyDescent="0.35">
      <c r="A5" s="27"/>
      <c r="B5" s="27"/>
      <c r="C5" s="28"/>
      <c r="D5" s="28"/>
      <c r="E5" s="28"/>
      <c r="F5" s="28"/>
      <c r="G5" s="28"/>
      <c r="H5" s="28"/>
      <c r="I5" s="28"/>
      <c r="J5" s="28"/>
    </row>
    <row r="6" spans="1:12" x14ac:dyDescent="0.25">
      <c r="A6" s="516" t="s">
        <v>0</v>
      </c>
      <c r="B6" s="517"/>
      <c r="C6" s="518" t="str">
        <f>IF(KS!B6="","",KS!B6)</f>
        <v/>
      </c>
      <c r="D6" s="519"/>
      <c r="E6" s="519"/>
      <c r="F6" s="519"/>
      <c r="G6" s="519"/>
      <c r="H6" s="519"/>
      <c r="I6" s="519"/>
      <c r="J6" s="520"/>
    </row>
    <row r="7" spans="1:12" ht="15.75" thickBot="1" x14ac:dyDescent="0.3">
      <c r="A7" s="521" t="s">
        <v>1</v>
      </c>
      <c r="B7" s="522"/>
      <c r="C7" s="523" t="str">
        <f>IF(KS!B7="","",KS!B7)</f>
        <v/>
      </c>
      <c r="D7" s="524"/>
      <c r="E7" s="524"/>
      <c r="F7" s="524"/>
      <c r="G7" s="524"/>
      <c r="H7" s="524"/>
      <c r="I7" s="524"/>
      <c r="J7" s="525"/>
    </row>
    <row r="8" spans="1:12" s="11" customFormat="1" ht="13.9" x14ac:dyDescent="0.25"/>
    <row r="9" spans="1:12" ht="15.75" x14ac:dyDescent="0.25">
      <c r="A9" s="526" t="s">
        <v>2</v>
      </c>
      <c r="B9" s="526"/>
      <c r="C9" s="526"/>
      <c r="D9" s="526"/>
      <c r="E9" s="444"/>
      <c r="F9" s="444"/>
      <c r="G9" s="444"/>
      <c r="H9" s="444"/>
      <c r="I9" s="444"/>
      <c r="J9" s="444"/>
    </row>
    <row r="10" spans="1:12" ht="15.75" x14ac:dyDescent="0.25">
      <c r="A10" s="526" t="s">
        <v>6</v>
      </c>
      <c r="B10" s="526"/>
      <c r="C10" s="526"/>
      <c r="D10" s="526"/>
      <c r="E10" s="444"/>
      <c r="F10" s="444"/>
      <c r="G10" s="444"/>
      <c r="H10" s="444"/>
      <c r="I10" s="444"/>
      <c r="J10" s="444"/>
    </row>
    <row r="11" spans="1:12" s="11" customFormat="1" ht="13.9" x14ac:dyDescent="0.25"/>
    <row r="12" spans="1:12" s="11" customFormat="1" ht="13.9" x14ac:dyDescent="0.25"/>
    <row r="13" spans="1:12" s="11" customFormat="1" ht="13.9" x14ac:dyDescent="0.25"/>
    <row r="14" spans="1:12" ht="15.75" x14ac:dyDescent="0.25">
      <c r="A14" s="465" t="s">
        <v>100</v>
      </c>
      <c r="B14" s="465"/>
      <c r="C14" s="465"/>
      <c r="D14" s="465"/>
      <c r="E14" s="465"/>
      <c r="F14" s="465"/>
      <c r="G14" s="465"/>
      <c r="H14" s="465"/>
      <c r="I14" s="465"/>
      <c r="J14" s="465"/>
    </row>
    <row r="15" spans="1:12" s="11" customFormat="1" ht="13.9" x14ac:dyDescent="0.25">
      <c r="L15" s="11" t="s">
        <v>29</v>
      </c>
    </row>
    <row r="16" spans="1:12" s="11" customFormat="1" ht="15.75" customHeight="1" x14ac:dyDescent="0.2">
      <c r="A16" s="544" t="s">
        <v>49</v>
      </c>
      <c r="B16" s="544" t="s">
        <v>17</v>
      </c>
      <c r="C16" s="544"/>
      <c r="D16" s="544"/>
      <c r="E16" s="544"/>
      <c r="F16" s="544" t="s">
        <v>8</v>
      </c>
      <c r="G16" s="544"/>
      <c r="H16" s="545" t="s">
        <v>101</v>
      </c>
      <c r="I16" s="544" t="s">
        <v>32</v>
      </c>
      <c r="J16" s="544" t="s">
        <v>9</v>
      </c>
      <c r="L16" s="11" t="s">
        <v>30</v>
      </c>
    </row>
    <row r="17" spans="1:13" s="11" customFormat="1" ht="15.75" customHeight="1" x14ac:dyDescent="0.2">
      <c r="A17" s="544"/>
      <c r="B17" s="544"/>
      <c r="C17" s="544"/>
      <c r="D17" s="544"/>
      <c r="E17" s="544"/>
      <c r="F17" s="150" t="s">
        <v>10</v>
      </c>
      <c r="G17" s="150" t="s">
        <v>11</v>
      </c>
      <c r="H17" s="546"/>
      <c r="I17" s="544"/>
      <c r="J17" s="544"/>
      <c r="L17" s="11" t="s">
        <v>31</v>
      </c>
    </row>
    <row r="18" spans="1:13" s="11" customFormat="1" ht="13.9" x14ac:dyDescent="0.25">
      <c r="A18" s="151" t="s">
        <v>13</v>
      </c>
      <c r="B18" s="622"/>
      <c r="C18" s="622"/>
      <c r="D18" s="622"/>
      <c r="E18" s="622"/>
      <c r="F18" s="152"/>
      <c r="G18" s="152"/>
      <c r="H18" s="152"/>
      <c r="I18" s="153"/>
      <c r="J18" s="153"/>
    </row>
    <row r="19" spans="1:13" s="11" customFormat="1" ht="14.25" x14ac:dyDescent="0.2">
      <c r="A19" s="151" t="s">
        <v>14</v>
      </c>
      <c r="B19" s="622"/>
      <c r="C19" s="622"/>
      <c r="D19" s="622"/>
      <c r="E19" s="622"/>
      <c r="F19" s="152"/>
      <c r="G19" s="152"/>
      <c r="H19" s="152"/>
      <c r="I19" s="153"/>
      <c r="J19" s="153"/>
    </row>
    <row r="20" spans="1:13" s="11" customFormat="1" ht="14.25" x14ac:dyDescent="0.2">
      <c r="A20" s="151" t="s">
        <v>15</v>
      </c>
      <c r="B20" s="622"/>
      <c r="C20" s="622"/>
      <c r="D20" s="622"/>
      <c r="E20" s="622"/>
      <c r="F20" s="152"/>
      <c r="G20" s="152"/>
      <c r="H20" s="152"/>
      <c r="I20" s="153"/>
      <c r="J20" s="153"/>
    </row>
    <row r="21" spans="1:13" s="11" customFormat="1" ht="14.25" x14ac:dyDescent="0.2">
      <c r="A21" s="149"/>
      <c r="L21" s="11" t="s">
        <v>35</v>
      </c>
    </row>
    <row r="22" spans="1:13" s="11" customFormat="1" ht="14.25" x14ac:dyDescent="0.2">
      <c r="A22" s="149"/>
      <c r="L22" s="11" t="s">
        <v>45</v>
      </c>
    </row>
    <row r="23" spans="1:13" s="11" customFormat="1" ht="14.25" x14ac:dyDescent="0.2">
      <c r="A23" s="149"/>
      <c r="L23" s="11" t="s">
        <v>38</v>
      </c>
    </row>
    <row r="24" spans="1:13" ht="15.75" x14ac:dyDescent="0.25">
      <c r="A24" s="465" t="s">
        <v>16</v>
      </c>
      <c r="B24" s="465"/>
      <c r="C24" s="465"/>
      <c r="D24" s="465"/>
      <c r="E24" s="465"/>
      <c r="F24" s="465"/>
      <c r="G24" s="465"/>
      <c r="H24" s="465"/>
      <c r="I24" s="465"/>
      <c r="J24" s="465"/>
      <c r="K24" s="6"/>
      <c r="M24" s="34"/>
    </row>
    <row r="25" spans="1:13" x14ac:dyDescent="0.25">
      <c r="A25" s="144"/>
      <c r="B25" s="144"/>
      <c r="C25" s="144"/>
      <c r="D25" s="144"/>
      <c r="E25" s="144"/>
      <c r="F25" s="144"/>
      <c r="G25" s="144"/>
      <c r="H25" s="144"/>
      <c r="I25" s="144"/>
      <c r="J25" s="144"/>
      <c r="K25" s="6"/>
      <c r="M25" s="34"/>
    </row>
    <row r="26" spans="1:13" x14ac:dyDescent="0.25">
      <c r="A26" s="527" t="s">
        <v>73</v>
      </c>
      <c r="B26" s="528"/>
      <c r="C26" s="528"/>
      <c r="D26" s="528"/>
      <c r="E26" s="529"/>
      <c r="F26" s="625"/>
      <c r="G26" s="625"/>
      <c r="H26" s="625"/>
      <c r="I26" s="625"/>
      <c r="J26" s="625"/>
      <c r="K26" s="626"/>
    </row>
    <row r="27" spans="1:13" x14ac:dyDescent="0.25">
      <c r="A27" s="534" t="s">
        <v>74</v>
      </c>
      <c r="B27" s="535"/>
      <c r="C27" s="535"/>
      <c r="D27" s="535"/>
      <c r="E27" s="536"/>
      <c r="F27" s="537" t="s">
        <v>115</v>
      </c>
      <c r="G27" s="538"/>
      <c r="H27" s="538"/>
      <c r="I27" s="538"/>
      <c r="J27" s="538"/>
      <c r="K27" s="539"/>
    </row>
    <row r="28" spans="1:13" x14ac:dyDescent="0.25">
      <c r="A28" s="6"/>
      <c r="B28" s="6"/>
      <c r="C28" s="6"/>
      <c r="D28" s="6"/>
      <c r="E28" s="6"/>
      <c r="F28" s="6"/>
      <c r="G28" s="6"/>
      <c r="H28" s="6"/>
      <c r="I28" s="6"/>
      <c r="J28" s="6"/>
      <c r="K28" s="6"/>
    </row>
    <row r="29" spans="1:13" x14ac:dyDescent="0.25">
      <c r="A29" s="6"/>
      <c r="B29" s="6"/>
      <c r="C29" s="6"/>
      <c r="D29" s="6"/>
      <c r="E29" s="6"/>
      <c r="F29" s="6"/>
      <c r="G29" s="6"/>
      <c r="H29" s="6"/>
      <c r="I29" s="6"/>
      <c r="J29" s="6"/>
      <c r="K29" s="6"/>
    </row>
    <row r="30" spans="1:13" x14ac:dyDescent="0.25">
      <c r="A30" s="6"/>
      <c r="B30" s="6"/>
      <c r="C30" s="6"/>
      <c r="D30" s="6"/>
      <c r="E30" s="6"/>
      <c r="F30" s="6"/>
      <c r="G30" s="6"/>
      <c r="H30" s="6"/>
      <c r="I30" s="6"/>
      <c r="J30" s="6"/>
      <c r="K30" s="6"/>
    </row>
    <row r="31" spans="1:13" x14ac:dyDescent="0.25">
      <c r="A31" s="6"/>
      <c r="B31" s="6"/>
      <c r="C31" s="6"/>
      <c r="D31" s="6"/>
      <c r="E31" s="6"/>
      <c r="F31" s="624"/>
      <c r="G31" s="624"/>
      <c r="H31" s="624"/>
      <c r="I31" s="624"/>
      <c r="J31" s="145"/>
      <c r="K31" s="6"/>
    </row>
    <row r="32" spans="1:13" x14ac:dyDescent="0.25">
      <c r="A32" s="26" t="s">
        <v>42</v>
      </c>
      <c r="B32" s="26"/>
      <c r="C32" s="26"/>
      <c r="D32" s="26"/>
      <c r="E32" s="26"/>
      <c r="F32" s="110"/>
      <c r="G32" s="110"/>
      <c r="H32" s="468" t="s">
        <v>41</v>
      </c>
      <c r="I32" s="468"/>
      <c r="J32" s="468"/>
      <c r="K32" s="6"/>
    </row>
    <row r="33" spans="1:10" x14ac:dyDescent="0.25">
      <c r="A33" s="26"/>
      <c r="B33" s="26"/>
      <c r="C33" s="26"/>
      <c r="D33" s="26"/>
      <c r="E33" s="26"/>
      <c r="F33" s="110"/>
      <c r="G33" s="110"/>
      <c r="H33" s="119"/>
      <c r="I33" s="119"/>
      <c r="J33" s="119"/>
    </row>
    <row r="34" spans="1:10" x14ac:dyDescent="0.25">
      <c r="A34" s="26"/>
      <c r="B34" s="26"/>
      <c r="C34" s="26"/>
      <c r="D34" s="26"/>
      <c r="E34" s="26"/>
      <c r="F34" s="110"/>
      <c r="G34" s="110"/>
      <c r="H34" s="119"/>
      <c r="I34" s="119"/>
      <c r="J34" s="119"/>
    </row>
    <row r="35" spans="1:10" x14ac:dyDescent="0.25">
      <c r="A35" s="26"/>
      <c r="B35" s="26"/>
      <c r="C35" s="26"/>
      <c r="D35" s="26"/>
      <c r="E35" s="26"/>
      <c r="F35" s="110"/>
      <c r="G35" s="110"/>
      <c r="H35" s="119"/>
      <c r="I35" s="119"/>
      <c r="J35" s="119"/>
    </row>
    <row r="36" spans="1:10" x14ac:dyDescent="0.25">
      <c r="A36" s="35"/>
      <c r="B36" s="35"/>
      <c r="C36" s="35"/>
      <c r="D36" s="35"/>
      <c r="E36" s="35"/>
      <c r="F36" s="35"/>
      <c r="G36" s="35"/>
      <c r="H36" s="35"/>
      <c r="I36" s="35"/>
      <c r="J36" s="35"/>
    </row>
    <row r="37" spans="1:10" x14ac:dyDescent="0.25">
      <c r="A37" s="533" t="s">
        <v>46</v>
      </c>
      <c r="B37" s="533"/>
      <c r="C37" s="533"/>
      <c r="D37" s="533"/>
      <c r="E37" s="533"/>
      <c r="F37" s="533"/>
      <c r="G37" s="533"/>
      <c r="H37" s="533"/>
      <c r="I37" s="533"/>
      <c r="J37" s="533"/>
    </row>
    <row r="38" spans="1:10" ht="54" customHeight="1" x14ac:dyDescent="0.25">
      <c r="A38" s="623" t="s">
        <v>119</v>
      </c>
      <c r="B38" s="623"/>
      <c r="C38" s="623"/>
      <c r="D38" s="623"/>
      <c r="E38" s="623"/>
      <c r="F38" s="623"/>
      <c r="G38" s="623"/>
      <c r="H38" s="623"/>
      <c r="I38" s="623"/>
      <c r="J38" s="623"/>
    </row>
    <row r="39" spans="1:10" ht="41.25" customHeight="1" x14ac:dyDescent="0.25">
      <c r="A39" s="637" t="s">
        <v>75</v>
      </c>
      <c r="B39" s="637"/>
      <c r="C39" s="637"/>
      <c r="D39" s="637"/>
      <c r="E39" s="637"/>
      <c r="F39" s="637"/>
      <c r="G39" s="637"/>
      <c r="H39" s="637"/>
      <c r="I39" s="637"/>
      <c r="J39" s="637"/>
    </row>
    <row r="40" spans="1:10" ht="102.75" customHeight="1" x14ac:dyDescent="0.25">
      <c r="A40" s="636" t="s">
        <v>116</v>
      </c>
      <c r="B40" s="636"/>
      <c r="C40" s="636"/>
      <c r="D40" s="636"/>
      <c r="E40" s="636"/>
      <c r="F40" s="636"/>
      <c r="G40" s="636"/>
      <c r="H40" s="636"/>
      <c r="I40" s="636"/>
      <c r="J40" s="636"/>
    </row>
    <row r="41" spans="1:10" ht="52.5" customHeight="1" x14ac:dyDescent="0.25">
      <c r="A41" s="637" t="s">
        <v>47</v>
      </c>
      <c r="B41" s="637"/>
      <c r="C41" s="637"/>
      <c r="D41" s="637"/>
      <c r="E41" s="637"/>
      <c r="F41" s="637"/>
      <c r="G41" s="637"/>
      <c r="H41" s="637"/>
      <c r="I41" s="637"/>
      <c r="J41" s="637"/>
    </row>
    <row r="42" spans="1:10" ht="31.5" customHeight="1" x14ac:dyDescent="0.25">
      <c r="A42" s="637" t="s">
        <v>117</v>
      </c>
      <c r="B42" s="637"/>
      <c r="C42" s="637"/>
      <c r="D42" s="637"/>
      <c r="E42" s="637"/>
      <c r="F42" s="637"/>
      <c r="G42" s="637"/>
      <c r="H42" s="637"/>
      <c r="I42" s="637"/>
      <c r="J42" s="637"/>
    </row>
    <row r="43" spans="1:10" ht="20.25" x14ac:dyDescent="0.3">
      <c r="A43" s="632" t="s">
        <v>37</v>
      </c>
      <c r="B43" s="632"/>
      <c r="C43" s="632"/>
      <c r="D43" s="632"/>
      <c r="E43" s="632"/>
      <c r="F43" s="632"/>
      <c r="G43" s="632"/>
      <c r="H43" s="632"/>
      <c r="I43" s="632"/>
      <c r="J43" s="632"/>
    </row>
    <row r="44" spans="1:10" x14ac:dyDescent="0.25">
      <c r="A44" s="542" t="s">
        <v>0</v>
      </c>
      <c r="B44" s="542"/>
      <c r="C44" s="543"/>
      <c r="D44" s="543"/>
      <c r="E44" s="543"/>
      <c r="F44" s="543"/>
      <c r="G44" s="543"/>
      <c r="H44" s="543"/>
      <c r="I44" s="543"/>
      <c r="J44" s="543"/>
    </row>
    <row r="45" spans="1:10" x14ac:dyDescent="0.25">
      <c r="A45" s="542" t="s">
        <v>1</v>
      </c>
      <c r="B45" s="542"/>
      <c r="C45" s="543"/>
      <c r="D45" s="543"/>
      <c r="E45" s="543"/>
      <c r="F45" s="543"/>
      <c r="G45" s="543"/>
      <c r="H45" s="543"/>
      <c r="I45" s="543"/>
      <c r="J45" s="543"/>
    </row>
    <row r="46" spans="1:10" x14ac:dyDescent="0.25">
      <c r="A46" s="6"/>
      <c r="B46" s="6"/>
      <c r="C46" s="6"/>
      <c r="D46" s="6"/>
      <c r="E46" s="6"/>
      <c r="F46" s="6"/>
      <c r="G46" s="6"/>
      <c r="H46" s="6"/>
      <c r="I46" s="6"/>
      <c r="J46" s="6"/>
    </row>
    <row r="47" spans="1:10" x14ac:dyDescent="0.25">
      <c r="A47" s="633" t="s">
        <v>2</v>
      </c>
      <c r="B47" s="634"/>
      <c r="C47" s="634"/>
      <c r="D47" s="635"/>
      <c r="E47" s="554"/>
      <c r="F47" s="630"/>
      <c r="G47" s="630"/>
      <c r="H47" s="630"/>
      <c r="I47" s="630"/>
      <c r="J47" s="631"/>
    </row>
    <row r="48" spans="1:10" x14ac:dyDescent="0.25">
      <c r="A48" s="526" t="s">
        <v>6</v>
      </c>
      <c r="B48" s="526"/>
      <c r="C48" s="526"/>
      <c r="D48" s="526"/>
      <c r="E48" s="543"/>
      <c r="F48" s="543"/>
      <c r="G48" s="543"/>
      <c r="H48" s="543"/>
      <c r="I48" s="543"/>
      <c r="J48" s="543"/>
    </row>
    <row r="49" spans="1:10" x14ac:dyDescent="0.25">
      <c r="A49" s="6"/>
      <c r="B49" s="6"/>
      <c r="C49" s="6"/>
      <c r="D49" s="6"/>
      <c r="E49" s="6"/>
      <c r="F49" s="6"/>
      <c r="G49" s="6"/>
      <c r="H49" s="6"/>
      <c r="I49" s="6"/>
      <c r="J49" s="6"/>
    </row>
    <row r="50" spans="1:10" s="154" customFormat="1" ht="15.75" x14ac:dyDescent="0.25">
      <c r="A50" s="465" t="s">
        <v>110</v>
      </c>
      <c r="B50" s="465"/>
      <c r="C50" s="465"/>
      <c r="D50" s="465"/>
      <c r="E50" s="465"/>
      <c r="F50" s="465"/>
      <c r="G50" s="465"/>
      <c r="H50" s="465"/>
      <c r="I50" s="465"/>
      <c r="J50" s="465"/>
    </row>
    <row r="51" spans="1:10" s="11" customFormat="1" ht="14.25" x14ac:dyDescent="0.2"/>
    <row r="52" spans="1:10" s="11" customFormat="1" ht="14.25" x14ac:dyDescent="0.2">
      <c r="A52" s="544" t="s">
        <v>12</v>
      </c>
      <c r="B52" s="544" t="s">
        <v>17</v>
      </c>
      <c r="C52" s="544"/>
      <c r="D52" s="544"/>
      <c r="E52" s="544"/>
      <c r="F52" s="544" t="s">
        <v>8</v>
      </c>
      <c r="G52" s="544"/>
      <c r="H52" s="545" t="s">
        <v>112</v>
      </c>
      <c r="I52" s="544" t="s">
        <v>32</v>
      </c>
      <c r="J52" s="544" t="s">
        <v>9</v>
      </c>
    </row>
    <row r="53" spans="1:10" s="11" customFormat="1" ht="14.25" x14ac:dyDescent="0.2">
      <c r="A53" s="544"/>
      <c r="B53" s="544"/>
      <c r="C53" s="544"/>
      <c r="D53" s="544"/>
      <c r="E53" s="544"/>
      <c r="F53" s="150" t="s">
        <v>10</v>
      </c>
      <c r="G53" s="150" t="s">
        <v>11</v>
      </c>
      <c r="H53" s="546"/>
      <c r="I53" s="544"/>
      <c r="J53" s="544"/>
    </row>
    <row r="54" spans="1:10" s="11" customFormat="1" ht="14.25" x14ac:dyDescent="0.2">
      <c r="A54" s="151" t="s">
        <v>13</v>
      </c>
      <c r="B54" s="628"/>
      <c r="C54" s="628"/>
      <c r="D54" s="628"/>
      <c r="E54" s="628"/>
      <c r="F54" s="155"/>
      <c r="G54" s="155"/>
      <c r="H54" s="155"/>
      <c r="I54" s="153"/>
      <c r="J54" s="155"/>
    </row>
    <row r="55" spans="1:10" s="11" customFormat="1" ht="14.25" x14ac:dyDescent="0.2">
      <c r="A55" s="151" t="s">
        <v>14</v>
      </c>
      <c r="B55" s="628"/>
      <c r="C55" s="628"/>
      <c r="D55" s="628"/>
      <c r="E55" s="628"/>
      <c r="F55" s="155"/>
      <c r="G55" s="155"/>
      <c r="H55" s="155"/>
      <c r="I55" s="153"/>
      <c r="J55" s="155"/>
    </row>
    <row r="56" spans="1:10" s="11" customFormat="1" ht="14.25" x14ac:dyDescent="0.2">
      <c r="A56" s="151" t="s">
        <v>15</v>
      </c>
      <c r="B56" s="628"/>
      <c r="C56" s="628"/>
      <c r="D56" s="628"/>
      <c r="E56" s="628"/>
      <c r="F56" s="155"/>
      <c r="G56" s="155"/>
      <c r="H56" s="155"/>
      <c r="I56" s="153"/>
      <c r="J56" s="155"/>
    </row>
    <row r="57" spans="1:10" s="11" customFormat="1" ht="14.25" x14ac:dyDescent="0.2">
      <c r="A57" s="149"/>
    </row>
    <row r="58" spans="1:10" s="11" customFormat="1" ht="14.25" x14ac:dyDescent="0.2"/>
    <row r="59" spans="1:10" ht="15.75" x14ac:dyDescent="0.25">
      <c r="A59" s="465" t="s">
        <v>16</v>
      </c>
      <c r="B59" s="465"/>
      <c r="C59" s="465"/>
      <c r="D59" s="465"/>
      <c r="E59" s="465"/>
      <c r="F59" s="465"/>
      <c r="G59" s="465"/>
      <c r="H59" s="465"/>
      <c r="I59" s="465"/>
      <c r="J59" s="465"/>
    </row>
    <row r="60" spans="1:10" x14ac:dyDescent="0.25">
      <c r="A60" s="548" t="s">
        <v>73</v>
      </c>
      <c r="B60" s="548"/>
      <c r="C60" s="548"/>
      <c r="D60" s="548"/>
      <c r="E60" s="548"/>
      <c r="F60" s="625"/>
      <c r="G60" s="625"/>
      <c r="H60" s="625"/>
      <c r="I60" s="625"/>
      <c r="J60" s="626"/>
    </row>
    <row r="61" spans="1:10" x14ac:dyDescent="0.25">
      <c r="A61" s="550" t="s">
        <v>74</v>
      </c>
      <c r="B61" s="551"/>
      <c r="C61" s="551"/>
      <c r="D61" s="551"/>
      <c r="E61" s="629"/>
      <c r="F61" s="554" t="s">
        <v>115</v>
      </c>
      <c r="G61" s="630"/>
      <c r="H61" s="630"/>
      <c r="I61" s="630"/>
      <c r="J61" s="631"/>
    </row>
    <row r="65" spans="1:10" x14ac:dyDescent="0.25">
      <c r="A65" s="11"/>
      <c r="B65" s="11"/>
      <c r="C65" s="11"/>
      <c r="D65" s="11"/>
      <c r="E65" s="11"/>
      <c r="F65" s="547"/>
      <c r="G65" s="547"/>
      <c r="H65" s="547"/>
      <c r="I65" s="547"/>
      <c r="J65" s="110"/>
    </row>
    <row r="66" spans="1:10" x14ac:dyDescent="0.25">
      <c r="A66" s="26" t="s">
        <v>42</v>
      </c>
      <c r="B66" s="26"/>
      <c r="C66" s="26"/>
      <c r="D66" s="26"/>
      <c r="E66" s="26"/>
      <c r="F66" s="468" t="s">
        <v>41</v>
      </c>
      <c r="G66" s="468"/>
      <c r="H66" s="468"/>
      <c r="I66" s="468"/>
      <c r="J66" s="468"/>
    </row>
  </sheetData>
  <mergeCells count="58">
    <mergeCell ref="A48:D48"/>
    <mergeCell ref="E48:J48"/>
    <mergeCell ref="H52:H53"/>
    <mergeCell ref="A50:J50"/>
    <mergeCell ref="A45:B45"/>
    <mergeCell ref="C45:J45"/>
    <mergeCell ref="J52:J53"/>
    <mergeCell ref="A43:J43"/>
    <mergeCell ref="A47:D47"/>
    <mergeCell ref="E47:J47"/>
    <mergeCell ref="H32:J32"/>
    <mergeCell ref="A40:J40"/>
    <mergeCell ref="A41:J41"/>
    <mergeCell ref="A44:B44"/>
    <mergeCell ref="C44:J44"/>
    <mergeCell ref="A39:J39"/>
    <mergeCell ref="A42:J42"/>
    <mergeCell ref="C6:J6"/>
    <mergeCell ref="C7:J7"/>
    <mergeCell ref="A14:J14"/>
    <mergeCell ref="F16:G16"/>
    <mergeCell ref="B16:E17"/>
    <mergeCell ref="A16:A17"/>
    <mergeCell ref="I16:I17"/>
    <mergeCell ref="J16:J17"/>
    <mergeCell ref="A3:J3"/>
    <mergeCell ref="F66:J66"/>
    <mergeCell ref="B54:E54"/>
    <mergeCell ref="B55:E55"/>
    <mergeCell ref="B56:E56"/>
    <mergeCell ref="A59:J59"/>
    <mergeCell ref="A60:E60"/>
    <mergeCell ref="A61:E61"/>
    <mergeCell ref="F61:J61"/>
    <mergeCell ref="F60:J60"/>
    <mergeCell ref="A9:D9"/>
    <mergeCell ref="A10:D10"/>
    <mergeCell ref="E9:J9"/>
    <mergeCell ref="E10:J10"/>
    <mergeCell ref="A6:B6"/>
    <mergeCell ref="A7:B7"/>
    <mergeCell ref="B18:E18"/>
    <mergeCell ref="B19:E19"/>
    <mergeCell ref="H16:H17"/>
    <mergeCell ref="A38:J38"/>
    <mergeCell ref="A37:J37"/>
    <mergeCell ref="A24:J24"/>
    <mergeCell ref="F31:I31"/>
    <mergeCell ref="A26:E26"/>
    <mergeCell ref="A27:E27"/>
    <mergeCell ref="F26:K26"/>
    <mergeCell ref="F27:K27"/>
    <mergeCell ref="B20:E20"/>
    <mergeCell ref="F65:I65"/>
    <mergeCell ref="A52:A53"/>
    <mergeCell ref="B52:E53"/>
    <mergeCell ref="F52:G52"/>
    <mergeCell ref="I52:I53"/>
  </mergeCells>
  <conditionalFormatting sqref="C6">
    <cfRule type="containsBlanks" dxfId="4" priority="2">
      <formula>LEN(TRIM(C6))=0</formula>
    </cfRule>
  </conditionalFormatting>
  <conditionalFormatting sqref="C7">
    <cfRule type="containsBlanks" dxfId="3" priority="1">
      <formula>LEN(TRIM(C7))=0</formula>
    </cfRule>
  </conditionalFormatting>
  <dataValidations count="3">
    <dataValidation type="list" allowBlank="1" showInputMessage="1" showErrorMessage="1" prompt="Z roletového menu vyberte príslušný druh zákazky" sqref="E10:J10 E48:J48">
      <formula1>$L$15:$L$17</formula1>
    </dataValidation>
    <dataValidation type="list" allowBlank="1" showInputMessage="1" showErrorMessage="1" prompt="Z roletového menu vyberte príslušný spôsob vykonania prieskumu trhu. V prípade výberu možnosti &quot;iný spôsob&quot; špecifickujte tento v poli &quot;Poznámka&quot;" sqref="I54:I56">
      <formula1>$L$21:$L$23</formula1>
    </dataValidation>
    <dataValidation type="list" allowBlank="1" showInputMessage="1" showErrorMessage="1" prompt="Z roletového menu vyberte príslušný spôsob vykonania prieskumu trhu. V prípade výberu možnosti &quot;iný spôsob&quot; špecifickujte tento v poli &quot;Poznámka&quot;" sqref="I18:I20">
      <formula1>$L$20:$L$22</formula1>
    </dataValidation>
  </dataValidations>
  <printOptions horizontalCentered="1"/>
  <pageMargins left="0.70866141732283472" right="0.70866141732283472" top="1.7322834645669292" bottom="0.35433070866141736" header="0.70866141732283472" footer="0.31496062992125984"/>
  <pageSetup paperSize="9" scale="67" fitToHeight="0" orientation="portrait" r:id="rId1"/>
  <headerFooter>
    <oddHeader>&amp;LPríloha ŽoNFP č. 13 - Podporná dokumentácia k oprávnenosti výdavkov a výpočtu výšky NFP - prieskum trhu - projekt
&amp;G&amp;C
&amp;G&amp;R
&amp;G</oddHeader>
    <oddFooter>&amp;R&amp;P/&amp;N</oddFooter>
  </headerFooter>
  <legacyDrawingHF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tint="-0.249977111117893"/>
  </sheetPr>
  <dimension ref="A1:E66"/>
  <sheetViews>
    <sheetView view="pageBreakPreview" topLeftCell="A22" zoomScale="70" zoomScaleNormal="100" zoomScaleSheetLayoutView="70" workbookViewId="0">
      <selection activeCell="L12" sqref="L12"/>
    </sheetView>
  </sheetViews>
  <sheetFormatPr defaultColWidth="9.140625" defaultRowHeight="15" x14ac:dyDescent="0.25"/>
  <cols>
    <col min="1" max="1" width="45.42578125" style="231" customWidth="1"/>
    <col min="2" max="2" width="19" style="231" customWidth="1"/>
    <col min="3" max="3" width="20.140625" style="231" customWidth="1"/>
    <col min="4" max="4" width="12.7109375" style="231" customWidth="1"/>
    <col min="5" max="5" width="57.42578125" style="231" customWidth="1"/>
    <col min="6" max="16384" width="9.140625" style="231"/>
  </cols>
  <sheetData>
    <row r="1" spans="1:5" ht="14.45" x14ac:dyDescent="0.3">
      <c r="A1" s="183"/>
      <c r="B1" s="183"/>
      <c r="C1" s="183"/>
      <c r="D1" s="183"/>
      <c r="E1" s="183"/>
    </row>
    <row r="2" spans="1:5" x14ac:dyDescent="0.25">
      <c r="A2" s="639" t="s">
        <v>201</v>
      </c>
      <c r="B2" s="639"/>
      <c r="C2" s="639"/>
      <c r="D2" s="639"/>
      <c r="E2" s="639"/>
    </row>
    <row r="3" spans="1:5" ht="14.45" x14ac:dyDescent="0.3">
      <c r="A3" s="198"/>
      <c r="B3" s="198"/>
      <c r="C3" s="198"/>
      <c r="D3" s="198"/>
      <c r="E3" s="198"/>
    </row>
    <row r="4" spans="1:5" ht="14.45" x14ac:dyDescent="0.3">
      <c r="A4" s="198"/>
      <c r="B4" s="198"/>
      <c r="C4" s="198"/>
      <c r="D4" s="198"/>
      <c r="E4" s="198"/>
    </row>
    <row r="5" spans="1:5" ht="14.45" x14ac:dyDescent="0.3">
      <c r="A5" s="198"/>
      <c r="B5" s="198"/>
      <c r="C5" s="198"/>
      <c r="D5" s="198"/>
      <c r="E5" s="198"/>
    </row>
    <row r="6" spans="1:5" ht="14.45" x14ac:dyDescent="0.3">
      <c r="A6" s="183"/>
      <c r="B6" s="183"/>
      <c r="C6" s="183"/>
      <c r="D6" s="183"/>
      <c r="E6" s="183"/>
    </row>
    <row r="7" spans="1:5" ht="14.45" x14ac:dyDescent="0.3">
      <c r="A7" s="183"/>
      <c r="B7" s="183"/>
      <c r="C7" s="183"/>
      <c r="D7" s="183"/>
      <c r="E7" s="183"/>
    </row>
    <row r="8" spans="1:5" ht="14.45" x14ac:dyDescent="0.3">
      <c r="A8" s="301"/>
      <c r="B8" s="302"/>
      <c r="C8" s="302"/>
      <c r="D8" s="302"/>
      <c r="E8" s="183"/>
    </row>
    <row r="9" spans="1:5" ht="20.25" x14ac:dyDescent="0.25">
      <c r="A9" s="640" t="s">
        <v>188</v>
      </c>
      <c r="B9" s="640"/>
      <c r="C9" s="640"/>
      <c r="D9" s="640"/>
      <c r="E9" s="640"/>
    </row>
    <row r="10" spans="1:5" ht="20.25" x14ac:dyDescent="0.25">
      <c r="A10" s="641" t="s">
        <v>190</v>
      </c>
      <c r="B10" s="641"/>
      <c r="C10" s="641"/>
      <c r="D10" s="641"/>
      <c r="E10" s="641"/>
    </row>
    <row r="11" spans="1:5" ht="21" x14ac:dyDescent="0.3">
      <c r="A11" s="642"/>
      <c r="B11" s="642"/>
      <c r="C11" s="642"/>
      <c r="D11" s="642"/>
      <c r="E11" s="642"/>
    </row>
    <row r="12" spans="1:5" x14ac:dyDescent="0.25">
      <c r="A12" s="289" t="s">
        <v>0</v>
      </c>
      <c r="B12" s="643">
        <v>0</v>
      </c>
      <c r="C12" s="643"/>
      <c r="D12" s="643"/>
      <c r="E12" s="643"/>
    </row>
    <row r="13" spans="1:5" x14ac:dyDescent="0.25">
      <c r="A13" s="288" t="s">
        <v>1</v>
      </c>
      <c r="B13" s="638">
        <v>0</v>
      </c>
      <c r="C13" s="638"/>
      <c r="D13" s="638"/>
      <c r="E13" s="638"/>
    </row>
    <row r="14" spans="1:5" ht="14.45" x14ac:dyDescent="0.3">
      <c r="A14" s="303"/>
      <c r="B14" s="303"/>
      <c r="C14" s="303"/>
      <c r="D14" s="303"/>
      <c r="E14" s="303"/>
    </row>
    <row r="15" spans="1:5" ht="15.75" thickBot="1" x14ac:dyDescent="0.3">
      <c r="A15" s="660" t="s">
        <v>189</v>
      </c>
      <c r="B15" s="660"/>
      <c r="C15" s="660"/>
      <c r="D15" s="660"/>
      <c r="E15" s="660"/>
    </row>
    <row r="16" spans="1:5" x14ac:dyDescent="0.25">
      <c r="A16" s="661" t="s">
        <v>26</v>
      </c>
      <c r="B16" s="663" t="s">
        <v>188</v>
      </c>
      <c r="C16" s="664"/>
      <c r="D16" s="665"/>
      <c r="E16" s="669" t="s">
        <v>171</v>
      </c>
    </row>
    <row r="17" spans="1:5" x14ac:dyDescent="0.25">
      <c r="A17" s="662"/>
      <c r="B17" s="666"/>
      <c r="C17" s="667"/>
      <c r="D17" s="668"/>
      <c r="E17" s="670"/>
    </row>
    <row r="18" spans="1:5" ht="25.5" x14ac:dyDescent="0.25">
      <c r="A18" s="287" t="s">
        <v>187</v>
      </c>
      <c r="B18" s="644" t="s">
        <v>186</v>
      </c>
      <c r="C18" s="645"/>
      <c r="D18" s="646"/>
      <c r="E18" s="285" t="s">
        <v>185</v>
      </c>
    </row>
    <row r="19" spans="1:5" ht="25.5" x14ac:dyDescent="0.25">
      <c r="A19" s="286" t="s">
        <v>184</v>
      </c>
      <c r="B19" s="644" t="s">
        <v>183</v>
      </c>
      <c r="C19" s="645"/>
      <c r="D19" s="646"/>
      <c r="E19" s="285" t="s">
        <v>182</v>
      </c>
    </row>
    <row r="20" spans="1:5" ht="26.25" thickBot="1" x14ac:dyDescent="0.3">
      <c r="A20" s="286" t="s">
        <v>181</v>
      </c>
      <c r="B20" s="644" t="s">
        <v>180</v>
      </c>
      <c r="C20" s="645"/>
      <c r="D20" s="646"/>
      <c r="E20" s="285" t="s">
        <v>179</v>
      </c>
    </row>
    <row r="21" spans="1:5" ht="14.45" x14ac:dyDescent="0.3">
      <c r="A21" s="647"/>
      <c r="B21" s="647"/>
      <c r="C21" s="647"/>
      <c r="D21" s="647"/>
      <c r="E21" s="647"/>
    </row>
    <row r="22" spans="1:5" thickBot="1" x14ac:dyDescent="0.35">
      <c r="A22" s="648"/>
      <c r="B22" s="648"/>
      <c r="C22" s="648"/>
      <c r="D22" s="648"/>
      <c r="E22" s="648"/>
    </row>
    <row r="23" spans="1:5" ht="42.75" customHeight="1" x14ac:dyDescent="0.25">
      <c r="A23" s="649" t="s">
        <v>178</v>
      </c>
      <c r="B23" s="650"/>
      <c r="C23" s="650"/>
      <c r="D23" s="650"/>
      <c r="E23" s="651"/>
    </row>
    <row r="24" spans="1:5" x14ac:dyDescent="0.25">
      <c r="A24" s="284" t="s">
        <v>26</v>
      </c>
      <c r="B24" s="652" t="str">
        <f>A18</f>
        <v>Zníženie energetickej náročnosti stavebných objektov – Zateplenie obvodového plášťa</v>
      </c>
      <c r="C24" s="652"/>
      <c r="D24" s="652"/>
      <c r="E24" s="653"/>
    </row>
    <row r="25" spans="1:5" x14ac:dyDescent="0.25">
      <c r="A25" s="283" t="s">
        <v>171</v>
      </c>
      <c r="B25" s="652" t="str">
        <f>E18</f>
        <v>Zateplenie plochy obvodového plášťa</v>
      </c>
      <c r="C25" s="652"/>
      <c r="D25" s="652"/>
      <c r="E25" s="653"/>
    </row>
    <row r="26" spans="1:5" ht="30.75" x14ac:dyDescent="0.25">
      <c r="A26" s="282" t="s">
        <v>170</v>
      </c>
      <c r="B26" s="671">
        <v>85</v>
      </c>
      <c r="C26" s="671"/>
      <c r="D26" s="671"/>
      <c r="E26" s="672"/>
    </row>
    <row r="27" spans="1:5" ht="28.5" x14ac:dyDescent="0.25">
      <c r="A27" s="281" t="s">
        <v>169</v>
      </c>
      <c r="B27" s="673">
        <v>0</v>
      </c>
      <c r="C27" s="674"/>
      <c r="D27" s="674"/>
      <c r="E27" s="675"/>
    </row>
    <row r="28" spans="1:5" ht="31.5" thickBot="1" x14ac:dyDescent="0.3">
      <c r="A28" s="280" t="s">
        <v>177</v>
      </c>
      <c r="B28" s="676"/>
      <c r="C28" s="676"/>
      <c r="D28" s="676"/>
      <c r="E28" s="677"/>
    </row>
    <row r="29" spans="1:5" ht="51" thickBot="1" x14ac:dyDescent="0.3">
      <c r="A29" s="279" t="s">
        <v>167</v>
      </c>
      <c r="B29" s="678" t="e">
        <f>B27/B28</f>
        <v>#DIV/0!</v>
      </c>
      <c r="C29" s="679"/>
      <c r="D29" s="679"/>
      <c r="E29" s="680"/>
    </row>
    <row r="30" spans="1:5" ht="21" thickBot="1" x14ac:dyDescent="0.35">
      <c r="A30" s="681" t="e">
        <f>IF(B29&gt;B26,"Je potrebné zdôvodniť prekročenie benchmarku !","OK")</f>
        <v>#DIV/0!</v>
      </c>
      <c r="B30" s="682"/>
      <c r="C30" s="682"/>
      <c r="D30" s="682"/>
      <c r="E30" s="683"/>
    </row>
    <row r="31" spans="1:5" ht="15.75" thickBot="1" x14ac:dyDescent="0.3">
      <c r="A31" s="183"/>
      <c r="B31" s="304"/>
      <c r="C31" s="304"/>
      <c r="D31" s="304"/>
      <c r="E31" s="304"/>
    </row>
    <row r="32" spans="1:5" ht="120.75" customHeight="1" x14ac:dyDescent="0.25">
      <c r="A32" s="684" t="s">
        <v>176</v>
      </c>
      <c r="B32" s="685"/>
      <c r="C32" s="685"/>
      <c r="D32" s="685"/>
      <c r="E32" s="686"/>
    </row>
    <row r="33" spans="1:5" ht="20.25" x14ac:dyDescent="0.25">
      <c r="A33" s="687"/>
      <c r="B33" s="688"/>
      <c r="C33" s="688"/>
      <c r="D33" s="688"/>
      <c r="E33" s="689"/>
    </row>
    <row r="34" spans="1:5" ht="15.75" thickBot="1" x14ac:dyDescent="0.3">
      <c r="A34" s="654"/>
      <c r="B34" s="655"/>
      <c r="C34" s="655"/>
      <c r="D34" s="655"/>
      <c r="E34" s="656"/>
    </row>
    <row r="35" spans="1:5" ht="51" customHeight="1" x14ac:dyDescent="0.25">
      <c r="A35" s="649" t="s">
        <v>175</v>
      </c>
      <c r="B35" s="650"/>
      <c r="C35" s="650"/>
      <c r="D35" s="650"/>
      <c r="E35" s="651"/>
    </row>
    <row r="36" spans="1:5" x14ac:dyDescent="0.25">
      <c r="A36" s="284" t="s">
        <v>26</v>
      </c>
      <c r="B36" s="657" t="str">
        <f>A19</f>
        <v xml:space="preserve">Zníženie energetickej náročnosti stavebných objektov – Zateplenie strešného plášťa </v>
      </c>
      <c r="C36" s="658"/>
      <c r="D36" s="658"/>
      <c r="E36" s="659"/>
    </row>
    <row r="37" spans="1:5" x14ac:dyDescent="0.25">
      <c r="A37" s="283" t="s">
        <v>171</v>
      </c>
      <c r="B37" s="657" t="str">
        <f>E19</f>
        <v xml:space="preserve">Zateplenie plochy strešného plášťa </v>
      </c>
      <c r="C37" s="658"/>
      <c r="D37" s="658"/>
      <c r="E37" s="659"/>
    </row>
    <row r="38" spans="1:5" ht="30.75" x14ac:dyDescent="0.25">
      <c r="A38" s="282" t="s">
        <v>170</v>
      </c>
      <c r="B38" s="671">
        <v>70</v>
      </c>
      <c r="C38" s="671"/>
      <c r="D38" s="671"/>
      <c r="E38" s="672"/>
    </row>
    <row r="39" spans="1:5" ht="28.5" x14ac:dyDescent="0.25">
      <c r="A39" s="281" t="s">
        <v>169</v>
      </c>
      <c r="B39" s="673">
        <v>0</v>
      </c>
      <c r="C39" s="674"/>
      <c r="D39" s="674"/>
      <c r="E39" s="675"/>
    </row>
    <row r="40" spans="1:5" ht="31.5" thickBot="1" x14ac:dyDescent="0.3">
      <c r="A40" s="280" t="s">
        <v>174</v>
      </c>
      <c r="B40" s="676"/>
      <c r="C40" s="676"/>
      <c r="D40" s="676"/>
      <c r="E40" s="677"/>
    </row>
    <row r="41" spans="1:5" ht="51" thickBot="1" x14ac:dyDescent="0.3">
      <c r="A41" s="279" t="s">
        <v>167</v>
      </c>
      <c r="B41" s="678" t="e">
        <f>B39/B40</f>
        <v>#DIV/0!</v>
      </c>
      <c r="C41" s="679"/>
      <c r="D41" s="679"/>
      <c r="E41" s="680"/>
    </row>
    <row r="42" spans="1:5" ht="21" thickBot="1" x14ac:dyDescent="0.35">
      <c r="A42" s="681" t="e">
        <f>IF(B41&gt;B38,"Je potrebné zdôvodniť prekročenie benchmarku !","OK")</f>
        <v>#DIV/0!</v>
      </c>
      <c r="B42" s="682"/>
      <c r="C42" s="682"/>
      <c r="D42" s="682"/>
      <c r="E42" s="683"/>
    </row>
    <row r="43" spans="1:5" ht="15.75" thickBot="1" x14ac:dyDescent="0.3">
      <c r="A43" s="304"/>
      <c r="B43" s="304"/>
      <c r="C43" s="304"/>
      <c r="D43" s="304"/>
      <c r="E43" s="304"/>
    </row>
    <row r="44" spans="1:5" ht="111" customHeight="1" x14ac:dyDescent="0.25">
      <c r="A44" s="690" t="s">
        <v>173</v>
      </c>
      <c r="B44" s="685"/>
      <c r="C44" s="685"/>
      <c r="D44" s="685"/>
      <c r="E44" s="686"/>
    </row>
    <row r="45" spans="1:5" ht="15.75" thickBot="1" x14ac:dyDescent="0.3">
      <c r="A45" s="654"/>
      <c r="B45" s="655"/>
      <c r="C45" s="655"/>
      <c r="D45" s="655"/>
      <c r="E45" s="656"/>
    </row>
    <row r="46" spans="1:5" ht="15.75" thickBot="1" x14ac:dyDescent="0.3">
      <c r="A46" s="691"/>
      <c r="B46" s="691"/>
      <c r="C46" s="691"/>
      <c r="D46" s="691"/>
      <c r="E46" s="691"/>
    </row>
    <row r="47" spans="1:5" ht="59.25" customHeight="1" x14ac:dyDescent="0.25">
      <c r="A47" s="649" t="s">
        <v>172</v>
      </c>
      <c r="B47" s="650"/>
      <c r="C47" s="650"/>
      <c r="D47" s="650"/>
      <c r="E47" s="651"/>
    </row>
    <row r="48" spans="1:5" x14ac:dyDescent="0.25">
      <c r="A48" s="284" t="s">
        <v>26</v>
      </c>
      <c r="B48" s="652" t="str">
        <f>A20</f>
        <v>Zníženie energetickej náročnosti stavebných objektov – Výmena otvorových konštrukcií</v>
      </c>
      <c r="C48" s="652"/>
      <c r="D48" s="652"/>
      <c r="E48" s="653"/>
    </row>
    <row r="49" spans="1:5" x14ac:dyDescent="0.25">
      <c r="A49" s="283" t="s">
        <v>171</v>
      </c>
      <c r="B49" s="652" t="str">
        <f>E20</f>
        <v>Výmena vonkajšej otvorovej konštrukcie</v>
      </c>
      <c r="C49" s="652"/>
      <c r="D49" s="652"/>
      <c r="E49" s="653"/>
    </row>
    <row r="50" spans="1:5" ht="30.75" x14ac:dyDescent="0.25">
      <c r="A50" s="282" t="s">
        <v>170</v>
      </c>
      <c r="B50" s="671">
        <v>350</v>
      </c>
      <c r="C50" s="671"/>
      <c r="D50" s="671"/>
      <c r="E50" s="672"/>
    </row>
    <row r="51" spans="1:5" ht="28.5" x14ac:dyDescent="0.25">
      <c r="A51" s="281" t="s">
        <v>169</v>
      </c>
      <c r="B51" s="673">
        <v>0</v>
      </c>
      <c r="C51" s="674"/>
      <c r="D51" s="674"/>
      <c r="E51" s="675"/>
    </row>
    <row r="52" spans="1:5" ht="31.5" thickBot="1" x14ac:dyDescent="0.3">
      <c r="A52" s="280" t="s">
        <v>168</v>
      </c>
      <c r="B52" s="676"/>
      <c r="C52" s="676"/>
      <c r="D52" s="676"/>
      <c r="E52" s="677"/>
    </row>
    <row r="53" spans="1:5" ht="51" thickBot="1" x14ac:dyDescent="0.3">
      <c r="A53" s="279" t="s">
        <v>167</v>
      </c>
      <c r="B53" s="678" t="e">
        <f>B51/B52</f>
        <v>#DIV/0!</v>
      </c>
      <c r="C53" s="679"/>
      <c r="D53" s="679"/>
      <c r="E53" s="680"/>
    </row>
    <row r="54" spans="1:5" ht="21" thickBot="1" x14ac:dyDescent="0.35">
      <c r="A54" s="681" t="e">
        <f>IF(B53&gt;B50,"Je potrebné zdôvodniť prekročenie benchmarku !","OK")</f>
        <v>#DIV/0!</v>
      </c>
      <c r="B54" s="682"/>
      <c r="C54" s="682"/>
      <c r="D54" s="682"/>
      <c r="E54" s="683"/>
    </row>
    <row r="55" spans="1:5" ht="15.75" thickBot="1" x14ac:dyDescent="0.3">
      <c r="A55" s="304"/>
      <c r="B55" s="304"/>
      <c r="C55" s="304"/>
      <c r="D55" s="304"/>
      <c r="E55" s="304"/>
    </row>
    <row r="56" spans="1:5" ht="120.75" customHeight="1" x14ac:dyDescent="0.25">
      <c r="A56" s="684" t="s">
        <v>166</v>
      </c>
      <c r="B56" s="685"/>
      <c r="C56" s="685"/>
      <c r="D56" s="685"/>
      <c r="E56" s="686"/>
    </row>
    <row r="57" spans="1:5" ht="15.75" thickBot="1" x14ac:dyDescent="0.3">
      <c r="A57" s="654"/>
      <c r="B57" s="655"/>
      <c r="C57" s="655"/>
      <c r="D57" s="655"/>
      <c r="E57" s="656"/>
    </row>
    <row r="58" spans="1:5" x14ac:dyDescent="0.25">
      <c r="A58" s="183"/>
      <c r="B58" s="183"/>
      <c r="C58" s="183"/>
      <c r="D58" s="183"/>
      <c r="E58" s="183"/>
    </row>
    <row r="59" spans="1:5" x14ac:dyDescent="0.25">
      <c r="A59" s="183"/>
      <c r="B59" s="183"/>
      <c r="C59" s="183"/>
      <c r="D59" s="183"/>
      <c r="E59" s="183"/>
    </row>
    <row r="60" spans="1:5" x14ac:dyDescent="0.25">
      <c r="A60" s="183"/>
      <c r="B60" s="183"/>
      <c r="C60" s="183"/>
      <c r="D60" s="183"/>
      <c r="E60" s="183"/>
    </row>
    <row r="61" spans="1:5" x14ac:dyDescent="0.25">
      <c r="A61" s="183"/>
      <c r="B61" s="183"/>
      <c r="C61" s="183"/>
      <c r="D61" s="183"/>
      <c r="E61" s="183"/>
    </row>
    <row r="62" spans="1:5" x14ac:dyDescent="0.25">
      <c r="A62" s="183"/>
      <c r="B62" s="183"/>
      <c r="C62" s="305"/>
      <c r="D62" s="693"/>
      <c r="E62" s="693"/>
    </row>
    <row r="63" spans="1:5" x14ac:dyDescent="0.25">
      <c r="A63" s="306" t="s">
        <v>52</v>
      </c>
      <c r="B63" s="306"/>
      <c r="C63" s="306"/>
      <c r="D63" s="692" t="s">
        <v>41</v>
      </c>
      <c r="E63" s="692"/>
    </row>
    <row r="64" spans="1:5" x14ac:dyDescent="0.25">
      <c r="A64" s="183"/>
      <c r="B64" s="183"/>
      <c r="C64" s="183"/>
      <c r="D64" s="183"/>
      <c r="E64" s="183"/>
    </row>
    <row r="65" spans="1:5" x14ac:dyDescent="0.25">
      <c r="A65" s="183"/>
      <c r="B65" s="183"/>
      <c r="C65" s="183"/>
      <c r="D65" s="183"/>
      <c r="E65" s="183"/>
    </row>
    <row r="66" spans="1:5" x14ac:dyDescent="0.25">
      <c r="A66" s="183"/>
      <c r="B66" s="183"/>
      <c r="C66" s="183"/>
      <c r="D66" s="183"/>
      <c r="E66" s="183"/>
    </row>
  </sheetData>
  <mergeCells count="49">
    <mergeCell ref="D63:E63"/>
    <mergeCell ref="B52:E52"/>
    <mergeCell ref="B53:E53"/>
    <mergeCell ref="A54:E54"/>
    <mergeCell ref="A56:E56"/>
    <mergeCell ref="A57:E57"/>
    <mergeCell ref="D62:E62"/>
    <mergeCell ref="B51:E51"/>
    <mergeCell ref="B39:E39"/>
    <mergeCell ref="B40:E40"/>
    <mergeCell ref="B41:E41"/>
    <mergeCell ref="A42:E42"/>
    <mergeCell ref="A44:E44"/>
    <mergeCell ref="A45:E45"/>
    <mergeCell ref="A46:E46"/>
    <mergeCell ref="A47:E47"/>
    <mergeCell ref="B48:E48"/>
    <mergeCell ref="B49:E49"/>
    <mergeCell ref="B50:E50"/>
    <mergeCell ref="B38:E38"/>
    <mergeCell ref="B26:E26"/>
    <mergeCell ref="B27:E27"/>
    <mergeCell ref="B28:E28"/>
    <mergeCell ref="B29:E29"/>
    <mergeCell ref="A30:E30"/>
    <mergeCell ref="A32:E32"/>
    <mergeCell ref="A33:E33"/>
    <mergeCell ref="A15:E15"/>
    <mergeCell ref="A16:A17"/>
    <mergeCell ref="B16:D17"/>
    <mergeCell ref="E16:E17"/>
    <mergeCell ref="B18:D18"/>
    <mergeCell ref="B24:E24"/>
    <mergeCell ref="A34:E34"/>
    <mergeCell ref="A35:E35"/>
    <mergeCell ref="B36:E36"/>
    <mergeCell ref="B37:E37"/>
    <mergeCell ref="B25:E25"/>
    <mergeCell ref="B19:D19"/>
    <mergeCell ref="B20:D20"/>
    <mergeCell ref="A21:E21"/>
    <mergeCell ref="A22:E22"/>
    <mergeCell ref="A23:E23"/>
    <mergeCell ref="B13:E13"/>
    <mergeCell ref="A2:E2"/>
    <mergeCell ref="A9:E9"/>
    <mergeCell ref="A10:E10"/>
    <mergeCell ref="A11:E11"/>
    <mergeCell ref="B12:E12"/>
  </mergeCells>
  <conditionalFormatting sqref="A54:E54">
    <cfRule type="containsText" dxfId="2" priority="3" operator="containsText" text="benchmark">
      <formula>NOT(ISERROR(SEARCH("benchmark",A54)))</formula>
    </cfRule>
  </conditionalFormatting>
  <conditionalFormatting sqref="A30:E30">
    <cfRule type="containsText" dxfId="1" priority="2" operator="containsText" text="benchmark">
      <formula>NOT(ISERROR(SEARCH("benchmark",A30)))</formula>
    </cfRule>
  </conditionalFormatting>
  <conditionalFormatting sqref="A42:E42">
    <cfRule type="containsText" dxfId="0" priority="1" operator="containsText" text="benchmark">
      <formula>NOT(ISERROR(SEARCH("benchmark",A42)))</formula>
    </cfRule>
  </conditionalFormatting>
  <dataValidations count="1">
    <dataValidation allowBlank="1" showErrorMessage="1" sqref="B40:E40 B28:E28 B52:E52"/>
  </dataValidations>
  <pageMargins left="0.7" right="0.7" top="0.75" bottom="0.75" header="0.3" footer="0.3"/>
  <pageSetup paperSize="9" scale="56" orientation="portrait" r:id="rId1"/>
  <colBreaks count="1" manualBreakCount="1">
    <brk id="5" max="1048575" man="1"/>
  </col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11</vt:i4>
      </vt:variant>
      <vt:variant>
        <vt:lpstr>Pomenované rozsahy</vt:lpstr>
      </vt:variant>
      <vt:variant>
        <vt:i4>9</vt:i4>
      </vt:variant>
    </vt:vector>
  </HeadingPairs>
  <TitlesOfParts>
    <vt:vector size="20" baseType="lpstr">
      <vt:lpstr>KS</vt:lpstr>
      <vt:lpstr>Prieskum trhu - projekt</vt:lpstr>
      <vt:lpstr>Prieskum trhu - kontrafaktualny</vt:lpstr>
      <vt:lpstr>Kontrafaktuálne rozpočty</vt:lpstr>
      <vt:lpstr>Rozpočet projektu</vt:lpstr>
      <vt:lpstr> Prieskum trhu-kontrafakt.scena</vt:lpstr>
      <vt:lpstr>RP-OV-NFP</vt:lpstr>
      <vt:lpstr> Prieskum trhu - projekt</vt:lpstr>
      <vt:lpstr>Referenčné hodnoty</vt:lpstr>
      <vt:lpstr>Value for Money</vt:lpstr>
      <vt:lpstr>Číselníky</vt:lpstr>
      <vt:lpstr>' Prieskum trhu - projekt'!Oblasť_tlače</vt:lpstr>
      <vt:lpstr>' Prieskum trhu-kontrafakt.scena'!Oblasť_tlače</vt:lpstr>
      <vt:lpstr>'Kontrafaktuálne rozpočty'!Oblasť_tlače</vt:lpstr>
      <vt:lpstr>'Prieskum trhu - kontrafaktualny'!Oblasť_tlače</vt:lpstr>
      <vt:lpstr>'Prieskum trhu - projekt'!Oblasť_tlače</vt:lpstr>
      <vt:lpstr>'Referenčné hodnoty'!Oblasť_tlače</vt:lpstr>
      <vt:lpstr>'Rozpočet projektu'!Oblasť_tlače</vt:lpstr>
      <vt:lpstr>'RP-OV-NFP'!Oblasť_tlače</vt:lpstr>
      <vt:lpstr>'Value for Money'!Oblasť_tlače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2017-11-24T07:47:35Z</dcterms:created>
  <dcterms:modified xsi:type="dcterms:W3CDTF">2021-03-17T07:29:48Z</dcterms:modified>
</cp:coreProperties>
</file>