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53222"/>
  <mc:AlternateContent xmlns:mc="http://schemas.openxmlformats.org/markup-compatibility/2006">
    <mc:Choice Requires="x15">
      <x15ac:absPath xmlns:x15ac="http://schemas.microsoft.com/office/spreadsheetml/2010/11/ac" url="\\SR2127\Euro\91\Riadiaca dokumentacia_OP KZP\Formulár pre výpočet ukaz. hodnotenia fin. situácie\feburár_2019\"/>
    </mc:Choice>
  </mc:AlternateContent>
  <bookViews>
    <workbookView xWindow="0" yWindow="0" windowWidth="28800" windowHeight="12135"/>
  </bookViews>
  <sheets>
    <sheet name="Verejný sektor + NÚJ" sheetId="1" r:id="rId1"/>
    <sheet name="Ostatní žiadatelia" sheetId="2" r:id="rId2"/>
  </sheets>
  <definedNames>
    <definedName name="_xlnm.Print_Area" localSheetId="1">'Ostatní žiadatelia'!$A$1:$E$81</definedName>
    <definedName name="_xlnm.Print_Area" localSheetId="0">'Verejný sektor + NÚJ'!$A$1:$D$72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2" l="1"/>
  <c r="E24" i="2"/>
  <c r="E23" i="2"/>
  <c r="E22" i="2"/>
  <c r="E21" i="2"/>
  <c r="E26" i="2" l="1"/>
  <c r="E27" i="2" s="1"/>
  <c r="E30" i="2"/>
  <c r="E31" i="2" s="1"/>
  <c r="E28" i="2"/>
  <c r="E29" i="2" s="1"/>
  <c r="E20" i="2"/>
  <c r="D21" i="1"/>
  <c r="D25" i="1" l="1"/>
  <c r="I40" i="1"/>
  <c r="D23" i="1" s="1"/>
  <c r="K41" i="1"/>
  <c r="J41" i="1"/>
  <c r="I41" i="1"/>
  <c r="D24" i="1" s="1"/>
  <c r="K42" i="1"/>
  <c r="J42" i="1"/>
  <c r="I42" i="1"/>
  <c r="J39" i="1"/>
  <c r="K40" i="1"/>
  <c r="J40" i="1"/>
  <c r="K39" i="1"/>
  <c r="I39" i="1"/>
  <c r="D22" i="1" s="1"/>
  <c r="D26" i="1" l="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authors>
    <author>Autor</author>
    <author>Macko Marek</author>
  </authors>
  <commentList>
    <comment ref="D7" authorId="0" shapeId="0">
      <text>
        <r>
          <rPr>
            <sz val="9"/>
            <color indexed="81"/>
            <rFont val="Segoe UI"/>
            <family val="2"/>
            <charset val="238"/>
          </rPr>
          <t>Uveďte rok, za ktorý vypĺňate údaje.</t>
        </r>
      </text>
    </comment>
    <comment ref="A36" authorId="1" shapeId="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t>
        </r>
      </text>
    </comment>
    <comment ref="A47" authorId="1" shapeId="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t>
        </r>
      </text>
    </comment>
    <comment ref="A60" authorId="0" shapeId="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t>
        </r>
      </text>
    </comment>
  </commentList>
</comments>
</file>

<file path=xl/comments2.xml><?xml version="1.0" encoding="utf-8"?>
<comments xmlns="http://schemas.openxmlformats.org/spreadsheetml/2006/main">
  <authors>
    <author>Autor</author>
    <author>RO</author>
    <author>Macko Marek</author>
  </authors>
  <commentList>
    <comment ref="E7" authorId="0" shapeId="0">
      <text>
        <r>
          <rPr>
            <sz val="9"/>
            <color indexed="81"/>
            <rFont val="Segoe UI"/>
            <family val="2"/>
            <charset val="238"/>
          </rPr>
          <t>Uveďte rok, za ktorý vypĺňate údaje.</t>
        </r>
      </text>
    </comment>
    <comment ref="A32" authorId="1" shapeId="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t>
        </r>
      </text>
    </comment>
    <comment ref="A54" authorId="2" shapeId="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t>
        </r>
      </text>
    </comment>
    <comment ref="A68" authorId="2" shapeId="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t>
        </r>
      </text>
    </comment>
  </commentList>
</comments>
</file>

<file path=xl/sharedStrings.xml><?xml version="1.0" encoding="utf-8"?>
<sst xmlns="http://schemas.openxmlformats.org/spreadsheetml/2006/main" count="204" uniqueCount="145">
  <si>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</si>
  <si>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</si>
  <si>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</si>
  <si>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</si>
  <si>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</si>
  <si>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</si>
  <si>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</si>
  <si>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</si>
  <si>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</si>
  <si>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</si>
  <si>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</si>
  <si>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</si>
  <si>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</si>
  <si>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</si>
  <si>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</si>
  <si>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</si>
  <si>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</si>
  <si>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</si>
  <si>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</si>
  <si>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</si>
  <si>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</si>
  <si>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</si>
  <si>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</si>
  <si>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</si>
  <si>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</si>
  <si>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</si>
  <si>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</si>
  <si>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</si>
  <si>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</si>
  <si>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</si>
  <si>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</si>
  <si>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</si>
  <si>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</si>
  <si>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</si>
  <si>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</si>
  <si>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</si>
  <si>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</si>
  <si>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</si>
  <si>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</si>
  <si>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</si>
  <si>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</si>
  <si>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</si>
  <si>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</si>
  <si>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</si>
  <si>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</si>
  <si>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</si>
  <si>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</si>
  <si>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</si>
  <si>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</si>
  <si>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</si>
  <si>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</si>
  <si>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</si>
  <si>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</si>
  <si>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</si>
  <si>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</si>
  <si>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</si>
  <si>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</si>
  <si>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</si>
  <si>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</si>
  <si>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</si>
  <si>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</si>
  <si>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</si>
  <si>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</si>
  <si>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</si>
  <si>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</si>
  <si>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</si>
  <si>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</si>
  <si>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</si>
  <si>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</si>
  <si>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</si>
  <si>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</si>
  <si>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</si>
  <si>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</si>
  <si>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</si>
  <si>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</si>
  <si>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</si>
  <si>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</si>
  <si>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</si>
  <si>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</si>
  <si>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</si>
  <si>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</si>
  <si>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</si>
  <si>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</si>
  <si>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</si>
  <si>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</si>
  <si>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</si>
  <si>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</si>
  <si>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MaZ_17x - záväzky krátkodobé (z účtovnej evidencie)</t>
  </si>
  <si>
    <t>MaZ_18x - úvery a finančné výpomoci krátkodobé (z účtovnej evidencie)</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</si>
  <si>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</si>
  <si>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</si>
  <si>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</si>
  <si>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</si>
  <si>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</si>
  <si>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</si>
  <si>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</si>
  <si>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</si>
  <si>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</si>
  <si>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</si>
  <si>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Hodnoty z príslušných výkazov</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</si>
  <si>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</si>
  <si>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</si>
  <si>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</si>
  <si>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</si>
  <si>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</si>
  <si>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</si>
  <si>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</si>
  <si>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</si>
  <si>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</si>
  <si>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</si>
  <si>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</si>
  <si>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</si>
  <si>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</si>
  <si>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</si>
  <si>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</si>
  <si>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</si>
  <si>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Referenčné účtovné obdobie je účtovné obdobie:
a) predchádzajúce účtovnému obdobiu, v ktorom žiadateľ predložil ŽoNFP, ak za toto referenčné účtovné obdobie disponuje žiadateľ  schválenou účtovnou závierkou,
b) predchádzajúce účtovnému obdobiu, ktoré predchádza účtovnému obdobiu, v ktorom žiadateľ predložil ŽoNFP,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</si>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</sst>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 ;[Red]\-#,##0.00\ "/>
  </numFmts>
  <fonts count="20"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s>
  <cellStyleXfs count="5">
    <xf numFmtId="0" fontId="0" fillId="0" borderId="0"/>
    <xf numFmtId="43"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39">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4" fontId="4" fillId="5" borderId="8" xfId="0" applyNumberFormat="1" applyFont="1" applyFill="1" applyBorder="1" applyAlignment="1" applyProtection="1">
      <alignment horizontal="left" vertical="center"/>
      <protection hidden="1"/>
    </xf>
    <xf numFmtId="164" fontId="4" fillId="0" borderId="8" xfId="2" applyNumberFormat="1" applyFont="1" applyBorder="1" applyAlignment="1" applyProtection="1">
      <alignment horizontal="center" vertical="center"/>
      <protection hidden="1"/>
    </xf>
    <xf numFmtId="164" fontId="4" fillId="5" borderId="11" xfId="2" applyNumberFormat="1" applyFont="1" applyFill="1" applyBorder="1" applyAlignment="1" applyProtection="1">
      <alignment horizontal="left"/>
      <protection hidden="1"/>
    </xf>
    <xf numFmtId="164"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43"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4"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4"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4" fillId="0" borderId="11" xfId="2" applyFont="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hidden="1"/>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0" fontId="11" fillId="10" borderId="35" xfId="2" applyFont="1" applyFill="1" applyBorder="1" applyAlignment="1" applyProtection="1">
      <alignment horizontal="left" vertical="center"/>
      <protection hidden="1"/>
    </xf>
    <xf numFmtId="0" fontId="3" fillId="2" borderId="0" xfId="0" applyFont="1" applyFill="1" applyAlignment="1" applyProtection="1">
      <alignment horizontal="center" vertical="center"/>
      <protection hidden="1"/>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cellXfs>
  <cellStyles count="5">
    <cellStyle name="Čiarka" xfId="1" builtinId="3"/>
    <cellStyle name="Normálna 2" xfId="3"/>
    <cellStyle name="Normálne" xfId="0" builtinId="0"/>
    <cellStyle name="normálne_Hárok1" xfId="2"/>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3181350</xdr:colOff>
          <xdr:row>37</xdr:row>
          <xdr:rowOff>28575</xdr:rowOff>
        </xdr:to>
        <xdr:sp macro="" textlink="">
          <xdr:nvSpPr>
            <xdr:cNvPr id="1025" name="Option Button 1" descr="ROPO SFOV 1-01" hidden="1">
              <a:extLst>
                <a:ext uri="{63B3BB69-23CF-44E3-9099-C40C66FF867C}">
                  <a14:compatExt spid="_x0000_s1025"/>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3181350</xdr:colOff>
          <xdr:row>48</xdr:row>
          <xdr:rowOff>57150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Úč NO</a:t>
              </a:r>
            </a:p>
          </xdr:txBody>
        </xdr:sp>
        <xdr:clientData fLocksWithSheet="0"/>
      </xdr:twoCellAnchor>
    </mc:Choice>
    <mc:Fallback/>
  </mc:AlternateContent>
  <xdr:twoCellAnchor>
    <xdr:from>
      <xdr:col>1</xdr:col>
      <xdr:colOff>111125</xdr:colOff>
      <xdr:row>1</xdr:row>
      <xdr:rowOff>0</xdr:rowOff>
    </xdr:from>
    <xdr:to>
      <xdr:col>3</xdr:col>
      <xdr:colOff>2178050</xdr:colOff>
      <xdr:row>1</xdr:row>
      <xdr:rowOff>587644</xdr:rowOff>
    </xdr:to>
    <xdr:pic>
      <xdr:nvPicPr>
        <xdr:cNvPr id="9" name="Obrázok 1" descr="lg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58750"/>
          <a:ext cx="7051675" cy="5876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1914525</xdr:colOff>
          <xdr:row>43</xdr:row>
          <xdr:rowOff>28575</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9525</xdr:rowOff>
        </xdr:from>
        <xdr:to>
          <xdr:col>4</xdr:col>
          <xdr:colOff>1914525</xdr:colOff>
          <xdr:row>55</xdr:row>
          <xdr:rowOff>47625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19050</xdr:rowOff>
        </xdr:from>
        <xdr:to>
          <xdr:col>4</xdr:col>
          <xdr:colOff>1914525</xdr:colOff>
          <xdr:row>69</xdr:row>
          <xdr:rowOff>57150</xdr:rowOff>
        </xdr:to>
        <xdr:sp macro="" textlink="">
          <xdr:nvSpPr>
            <xdr:cNvPr id="2051" name="Option Button 3" descr="Úč FO" hidden="1">
              <a:extLst>
                <a:ext uri="{63B3BB69-23CF-44E3-9099-C40C66FF867C}">
                  <a14:compatExt spid="_x0000_s2051"/>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Úč FO</a:t>
              </a:r>
            </a:p>
          </xdr:txBody>
        </xdr:sp>
        <xdr:clientData/>
      </xdr:twoCellAnchor>
    </mc:Choice>
    <mc:Fallback/>
  </mc:AlternateContent>
  <xdr:twoCellAnchor>
    <xdr:from>
      <xdr:col>1</xdr:col>
      <xdr:colOff>133349</xdr:colOff>
      <xdr:row>1</xdr:row>
      <xdr:rowOff>19050</xdr:rowOff>
    </xdr:from>
    <xdr:to>
      <xdr:col>4</xdr:col>
      <xdr:colOff>885824</xdr:colOff>
      <xdr:row>2</xdr:row>
      <xdr:rowOff>6619</xdr:rowOff>
    </xdr:to>
    <xdr:pic>
      <xdr:nvPicPr>
        <xdr:cNvPr id="9" name="Obrázok 1" descr="lg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49" y="180975"/>
          <a:ext cx="7058025" cy="5876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1866900</xdr:colOff>
          <xdr:row>33</xdr:row>
          <xdr:rowOff>133350</xdr:rowOff>
        </xdr:to>
        <xdr:sp macro="" textlink="">
          <xdr:nvSpPr>
            <xdr:cNvPr id="2062" name="Drop Down 14"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
  <dimension ref="A1:X78"/>
  <sheetViews>
    <sheetView tabSelected="1" view="pageBreakPreview" zoomScaleNormal="100" zoomScaleSheetLayoutView="100" workbookViewId="0">
      <selection sqref="A1:D1"/>
    </sheetView>
  </sheetViews>
  <sheetFormatPr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101"/>
      <c r="B1" s="101"/>
      <c r="C1" s="101"/>
      <c r="D1" s="101"/>
    </row>
    <row r="2" spans="1:4" ht="47.25" customHeight="1" x14ac:dyDescent="0.25">
      <c r="A2" s="44"/>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102" t="s">
        <v>0</v>
      </c>
      <c r="B5" s="102"/>
      <c r="C5" s="102"/>
      <c r="D5" s="102"/>
    </row>
    <row r="6" spans="1:4" ht="21" thickBot="1" x14ac:dyDescent="0.3">
      <c r="A6" s="59"/>
      <c r="B6" s="59"/>
      <c r="C6" s="59"/>
      <c r="D6" s="59"/>
    </row>
    <row r="7" spans="1:4" ht="48.75" customHeight="1" thickBot="1" x14ac:dyDescent="0.3">
      <c r="A7" s="103" t="s">
        <v>1</v>
      </c>
      <c r="B7" s="104"/>
      <c r="C7" s="105"/>
      <c r="D7" s="83"/>
    </row>
    <row r="8" spans="1:4" ht="21" thickBot="1" x14ac:dyDescent="0.3">
      <c r="A8" s="59"/>
      <c r="B8" s="59"/>
      <c r="C8" s="59"/>
      <c r="D8" s="59"/>
    </row>
    <row r="9" spans="1:4" ht="12" customHeight="1" x14ac:dyDescent="0.25">
      <c r="A9" s="106" t="s">
        <v>116</v>
      </c>
      <c r="B9" s="107"/>
      <c r="C9" s="107"/>
      <c r="D9" s="108"/>
    </row>
    <row r="10" spans="1:4" ht="12" customHeight="1" x14ac:dyDescent="0.25">
      <c r="A10" s="109"/>
      <c r="B10" s="110"/>
      <c r="C10" s="110"/>
      <c r="D10" s="111"/>
    </row>
    <row r="11" spans="1:4" ht="12" customHeight="1" x14ac:dyDescent="0.25">
      <c r="A11" s="109"/>
      <c r="B11" s="110"/>
      <c r="C11" s="110"/>
      <c r="D11" s="111"/>
    </row>
    <row r="12" spans="1:4" ht="12" customHeight="1" x14ac:dyDescent="0.25">
      <c r="A12" s="109"/>
      <c r="B12" s="110"/>
      <c r="C12" s="110"/>
      <c r="D12" s="111"/>
    </row>
    <row r="13" spans="1:4" ht="12" customHeight="1" x14ac:dyDescent="0.25">
      <c r="A13" s="109"/>
      <c r="B13" s="110"/>
      <c r="C13" s="110"/>
      <c r="D13" s="111"/>
    </row>
    <row r="14" spans="1:4" ht="12" customHeight="1" x14ac:dyDescent="0.25">
      <c r="A14" s="109"/>
      <c r="B14" s="110"/>
      <c r="C14" s="110"/>
      <c r="D14" s="111"/>
    </row>
    <row r="15" spans="1:4" ht="12" customHeight="1" x14ac:dyDescent="0.25">
      <c r="A15" s="109"/>
      <c r="B15" s="110"/>
      <c r="C15" s="110"/>
      <c r="D15" s="111"/>
    </row>
    <row r="16" spans="1:4" ht="12" customHeight="1" x14ac:dyDescent="0.25">
      <c r="A16" s="109"/>
      <c r="B16" s="110"/>
      <c r="C16" s="110"/>
      <c r="D16" s="111"/>
    </row>
    <row r="17" spans="1:4" ht="12" customHeight="1" thickBot="1" x14ac:dyDescent="0.3">
      <c r="A17" s="112"/>
      <c r="B17" s="113"/>
      <c r="C17" s="113"/>
      <c r="D17" s="114"/>
    </row>
    <row r="18" spans="1:4" ht="14.25" customHeight="1" x14ac:dyDescent="0.2">
      <c r="A18" s="60"/>
      <c r="B18" s="60"/>
      <c r="C18" s="60"/>
      <c r="D18" s="60"/>
    </row>
    <row r="19" spans="1:4" ht="40.5" customHeight="1" x14ac:dyDescent="0.25">
      <c r="A19" s="120" t="s">
        <v>35</v>
      </c>
      <c r="B19" s="120"/>
      <c r="C19" s="120"/>
      <c r="D19" s="120"/>
    </row>
    <row r="20" spans="1:4" ht="12" customHeight="1" x14ac:dyDescent="0.25">
      <c r="A20" s="59"/>
      <c r="B20" s="59"/>
      <c r="C20" s="59"/>
      <c r="D20" s="59"/>
    </row>
    <row r="21" spans="1:4" x14ac:dyDescent="0.25">
      <c r="A21" s="115" t="s">
        <v>2</v>
      </c>
      <c r="B21" s="116"/>
      <c r="C21" s="2" t="s">
        <v>3</v>
      </c>
      <c r="D21" s="3" t="str">
        <f>CONCATENATE("Hodnoty z výkazov roku ",D7)</f>
        <v xml:space="preserve">Hodnoty z výkazov roku </v>
      </c>
    </row>
    <row r="22" spans="1:4" x14ac:dyDescent="0.25">
      <c r="A22" s="117" t="s">
        <v>4</v>
      </c>
      <c r="B22" s="117"/>
      <c r="C22" s="4" t="s">
        <v>5</v>
      </c>
      <c r="D22" s="5" t="e">
        <f>HLOOKUP($J$36,$I$38:$K$42,2,FALSE)</f>
        <v>#DIV/0!</v>
      </c>
    </row>
    <row r="23" spans="1:4" x14ac:dyDescent="0.25">
      <c r="A23" s="117" t="s">
        <v>6</v>
      </c>
      <c r="B23" s="117"/>
      <c r="C23" s="4" t="s">
        <v>7</v>
      </c>
      <c r="D23" s="5" t="e">
        <f>HLOOKUP($J$36,$I$38:$K$42,3,FALSE)</f>
        <v>#DIV/0!</v>
      </c>
    </row>
    <row r="24" spans="1:4" x14ac:dyDescent="0.25">
      <c r="A24" s="117" t="s">
        <v>8</v>
      </c>
      <c r="B24" s="117"/>
      <c r="C24" s="4" t="s">
        <v>9</v>
      </c>
      <c r="D24" s="5" t="e">
        <f>HLOOKUP($J$36,$I$38:$K$42,4,FALSE)</f>
        <v>#DIV/0!</v>
      </c>
    </row>
    <row r="25" spans="1:4" x14ac:dyDescent="0.25">
      <c r="A25" s="117" t="s">
        <v>10</v>
      </c>
      <c r="B25" s="117"/>
      <c r="C25" s="4" t="s">
        <v>11</v>
      </c>
      <c r="D25" s="55" t="e">
        <f>HLOOKUP($J$36,$I$38:$K$42,5,FALSE)</f>
        <v>#DIV/0!</v>
      </c>
    </row>
    <row r="26" spans="1:4" ht="15.75" x14ac:dyDescent="0.3">
      <c r="A26" s="118" t="s">
        <v>117</v>
      </c>
      <c r="B26" s="119"/>
      <c r="C26" s="6" t="s">
        <v>12</v>
      </c>
      <c r="D26" s="7" t="e">
        <f>D22+D23+2*D24-3*D25</f>
        <v>#DIV/0!</v>
      </c>
    </row>
    <row r="27" spans="1:4" x14ac:dyDescent="0.2">
      <c r="A27" s="86" t="s">
        <v>13</v>
      </c>
      <c r="B27" s="86"/>
      <c r="C27" s="86"/>
      <c r="D27" s="7" t="e">
        <f>IF(D26&gt;7,A30,IF(D26&lt;5,A32,A31))</f>
        <v>#DIV/0!</v>
      </c>
    </row>
    <row r="28" spans="1:4" x14ac:dyDescent="0.25">
      <c r="A28" s="52"/>
      <c r="B28" s="52"/>
      <c r="C28" s="52"/>
      <c r="D28" s="52"/>
    </row>
    <row r="29" spans="1:4" x14ac:dyDescent="0.25">
      <c r="A29" s="98" t="s">
        <v>14</v>
      </c>
      <c r="B29" s="98"/>
      <c r="C29" s="99"/>
      <c r="D29" s="100"/>
    </row>
    <row r="30" spans="1:4" x14ac:dyDescent="0.25">
      <c r="A30" s="93" t="s">
        <v>15</v>
      </c>
      <c r="B30" s="93"/>
      <c r="C30" s="94" t="s">
        <v>89</v>
      </c>
      <c r="D30" s="95"/>
    </row>
    <row r="31" spans="1:4" x14ac:dyDescent="0.25">
      <c r="A31" s="96" t="s">
        <v>16</v>
      </c>
      <c r="B31" s="96"/>
      <c r="C31" s="94" t="s">
        <v>90</v>
      </c>
      <c r="D31" s="95"/>
    </row>
    <row r="32" spans="1:4" x14ac:dyDescent="0.25">
      <c r="A32" s="97" t="s">
        <v>17</v>
      </c>
      <c r="B32" s="97"/>
      <c r="C32" s="94" t="s">
        <v>18</v>
      </c>
      <c r="D32" s="95"/>
    </row>
    <row r="33" spans="1:24" x14ac:dyDescent="0.25">
      <c r="A33" s="50"/>
      <c r="B33" s="50"/>
      <c r="C33" s="51"/>
      <c r="D33" s="52"/>
    </row>
    <row r="34" spans="1:24" ht="21" customHeight="1" x14ac:dyDescent="0.25">
      <c r="A34" s="87" t="s">
        <v>19</v>
      </c>
      <c r="B34" s="87"/>
      <c r="C34" s="87"/>
      <c r="D34" s="87"/>
    </row>
    <row r="35" spans="1:24" ht="9.75" customHeight="1" thickBot="1" x14ac:dyDescent="0.3">
      <c r="A35" s="45"/>
      <c r="B35" s="45"/>
      <c r="C35" s="45"/>
      <c r="D35" s="45"/>
      <c r="I35" s="66" t="s">
        <v>20</v>
      </c>
      <c r="J35" s="67"/>
      <c r="K35" s="67"/>
    </row>
    <row r="36" spans="1:24" ht="13.5" thickBot="1" x14ac:dyDescent="0.3">
      <c r="A36" s="53" t="s">
        <v>21</v>
      </c>
      <c r="B36" s="48"/>
      <c r="C36" s="48"/>
      <c r="D36" s="44"/>
      <c r="I36" s="68" t="s">
        <v>22</v>
      </c>
      <c r="J36" s="10">
        <v>3</v>
      </c>
      <c r="K36" s="67"/>
    </row>
    <row r="37" spans="1:24" ht="18.75" customHeight="1" thickBot="1" x14ac:dyDescent="0.3">
      <c r="A37" s="11"/>
      <c r="B37" s="9"/>
      <c r="C37" s="9"/>
      <c r="I37" s="68"/>
      <c r="J37" s="69"/>
      <c r="K37" s="67"/>
    </row>
    <row r="38" spans="1:24" ht="29.25" customHeight="1" thickBot="1" x14ac:dyDescent="0.3">
      <c r="A38" s="12" t="s">
        <v>23</v>
      </c>
      <c r="B38" s="90" t="s">
        <v>98</v>
      </c>
      <c r="C38" s="91"/>
      <c r="D38" s="13" t="s">
        <v>99</v>
      </c>
      <c r="I38" s="68">
        <v>1</v>
      </c>
      <c r="J38" s="70">
        <v>2</v>
      </c>
      <c r="K38" s="71">
        <v>3</v>
      </c>
      <c r="L38" s="9"/>
      <c r="M38" s="8"/>
      <c r="V38" s="14"/>
      <c r="W38" s="14"/>
      <c r="X38" s="14"/>
    </row>
    <row r="39" spans="1:24" x14ac:dyDescent="0.25">
      <c r="A39" s="15" t="s">
        <v>24</v>
      </c>
      <c r="B39" s="92" t="s">
        <v>91</v>
      </c>
      <c r="C39" s="92"/>
      <c r="D39" s="57"/>
      <c r="I39" s="68" t="e">
        <f>D42/D44</f>
        <v>#DIV/0!</v>
      </c>
      <c r="J39" s="72" t="e">
        <f>D53/D55</f>
        <v>#DIV/0!</v>
      </c>
      <c r="K39" s="73" t="e">
        <f>D66/D68</f>
        <v>#DIV/0!</v>
      </c>
      <c r="L39" s="16"/>
      <c r="V39" s="17"/>
      <c r="W39" s="17"/>
      <c r="X39" s="17"/>
    </row>
    <row r="40" spans="1:24" x14ac:dyDescent="0.25">
      <c r="A40" s="15" t="s">
        <v>25</v>
      </c>
      <c r="B40" s="92" t="s">
        <v>97</v>
      </c>
      <c r="C40" s="92"/>
      <c r="D40" s="57"/>
      <c r="I40" s="74" t="e">
        <f>(D42+D43)/D44</f>
        <v>#DIV/0!</v>
      </c>
      <c r="J40" s="75" t="e">
        <f>(D53+D54)/D55</f>
        <v>#DIV/0!</v>
      </c>
      <c r="K40" s="76" t="e">
        <f>(D66+D67)/D68</f>
        <v>#DIV/0!</v>
      </c>
      <c r="L40" s="16"/>
      <c r="V40" s="17"/>
      <c r="W40" s="17"/>
      <c r="X40" s="17"/>
    </row>
    <row r="41" spans="1:24" x14ac:dyDescent="0.25">
      <c r="A41" s="15" t="s">
        <v>26</v>
      </c>
      <c r="B41" s="92" t="s">
        <v>96</v>
      </c>
      <c r="C41" s="92"/>
      <c r="D41" s="57"/>
      <c r="I41" s="77" t="e">
        <f>(D45-D41)/D44</f>
        <v>#DIV/0!</v>
      </c>
      <c r="J41" s="78" t="e">
        <f>(D56-D52)/D55</f>
        <v>#DIV/0!</v>
      </c>
      <c r="K41" s="79" t="e">
        <f>(D69-D65)/D68</f>
        <v>#DIV/0!</v>
      </c>
      <c r="L41" s="16"/>
      <c r="V41" s="17"/>
      <c r="W41" s="17"/>
      <c r="X41" s="17"/>
    </row>
    <row r="42" spans="1:24" ht="13.5" thickBot="1" x14ac:dyDescent="0.3">
      <c r="A42" s="15" t="s">
        <v>27</v>
      </c>
      <c r="B42" s="92" t="s">
        <v>95</v>
      </c>
      <c r="C42" s="92"/>
      <c r="D42" s="57"/>
      <c r="I42" s="80" t="e">
        <f>D40/D39</f>
        <v>#DIV/0!</v>
      </c>
      <c r="J42" s="81" t="e">
        <f>D51/D50</f>
        <v>#DIV/0!</v>
      </c>
      <c r="K42" s="82" t="e">
        <f>D64/D63</f>
        <v>#DIV/0!</v>
      </c>
      <c r="L42" s="16"/>
      <c r="V42" s="17"/>
      <c r="W42" s="17"/>
      <c r="X42" s="17"/>
    </row>
    <row r="43" spans="1:24" x14ac:dyDescent="0.25">
      <c r="A43" s="15" t="s">
        <v>28</v>
      </c>
      <c r="B43" s="92" t="s">
        <v>94</v>
      </c>
      <c r="C43" s="92"/>
      <c r="D43" s="57"/>
      <c r="L43" s="16"/>
    </row>
    <row r="44" spans="1:24" x14ac:dyDescent="0.25">
      <c r="A44" s="15" t="s">
        <v>29</v>
      </c>
      <c r="B44" s="92" t="s">
        <v>93</v>
      </c>
      <c r="C44" s="92"/>
      <c r="D44" s="63"/>
      <c r="L44" s="16"/>
      <c r="M44" s="8"/>
    </row>
    <row r="45" spans="1:24" x14ac:dyDescent="0.25">
      <c r="A45" s="15" t="s">
        <v>30</v>
      </c>
      <c r="B45" s="92" t="s">
        <v>92</v>
      </c>
      <c r="C45" s="92"/>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90" t="s">
        <v>98</v>
      </c>
      <c r="C49" s="91"/>
      <c r="D49" s="13" t="s">
        <v>99</v>
      </c>
      <c r="I49" s="9"/>
    </row>
    <row r="50" spans="1:9" x14ac:dyDescent="0.2">
      <c r="A50" s="20" t="s">
        <v>24</v>
      </c>
      <c r="B50" s="86" t="s">
        <v>107</v>
      </c>
      <c r="C50" s="86"/>
      <c r="D50" s="57"/>
      <c r="E50" s="21"/>
      <c r="I50" s="22"/>
    </row>
    <row r="51" spans="1:9" ht="19.5" customHeight="1" x14ac:dyDescent="0.2">
      <c r="A51" s="20" t="s">
        <v>25</v>
      </c>
      <c r="B51" s="86" t="s">
        <v>106</v>
      </c>
      <c r="C51" s="86"/>
      <c r="D51" s="57"/>
      <c r="E51" s="21"/>
      <c r="I51" s="22"/>
    </row>
    <row r="52" spans="1:9" x14ac:dyDescent="0.2">
      <c r="A52" s="20" t="s">
        <v>26</v>
      </c>
      <c r="B52" s="86" t="s">
        <v>105</v>
      </c>
      <c r="C52" s="86"/>
      <c r="D52" s="57"/>
      <c r="E52" s="21"/>
      <c r="I52" s="22"/>
    </row>
    <row r="53" spans="1:9" x14ac:dyDescent="0.2">
      <c r="A53" s="20" t="s">
        <v>27</v>
      </c>
      <c r="B53" s="86" t="s">
        <v>104</v>
      </c>
      <c r="C53" s="86"/>
      <c r="D53" s="57"/>
      <c r="E53" s="21"/>
      <c r="I53" s="22"/>
    </row>
    <row r="54" spans="1:9" x14ac:dyDescent="0.2">
      <c r="A54" s="20" t="s">
        <v>28</v>
      </c>
      <c r="B54" s="86" t="s">
        <v>103</v>
      </c>
      <c r="C54" s="86"/>
      <c r="D54" s="57"/>
      <c r="E54" s="21"/>
      <c r="I54" s="22"/>
    </row>
    <row r="55" spans="1:9" x14ac:dyDescent="0.25">
      <c r="A55" s="20" t="s">
        <v>29</v>
      </c>
      <c r="B55" s="86" t="s">
        <v>102</v>
      </c>
      <c r="C55" s="86"/>
      <c r="D55" s="63"/>
      <c r="I55" s="22"/>
    </row>
    <row r="56" spans="1:9" x14ac:dyDescent="0.25">
      <c r="A56" s="20" t="s">
        <v>30</v>
      </c>
      <c r="B56" s="86" t="s">
        <v>101</v>
      </c>
      <c r="C56" s="86"/>
      <c r="D56" s="57"/>
      <c r="I56" s="23"/>
    </row>
    <row r="57" spans="1:9" x14ac:dyDescent="0.25">
      <c r="A57" s="31"/>
      <c r="B57" s="31"/>
      <c r="C57" s="31"/>
      <c r="D57" s="49"/>
      <c r="I57" s="23"/>
    </row>
    <row r="58" spans="1:9" ht="24.75" customHeight="1" x14ac:dyDescent="0.25">
      <c r="A58" s="87" t="s">
        <v>32</v>
      </c>
      <c r="B58" s="87"/>
      <c r="C58" s="87"/>
      <c r="D58" s="87"/>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88" t="s">
        <v>100</v>
      </c>
      <c r="C62" s="89"/>
      <c r="D62" s="13" t="s">
        <v>99</v>
      </c>
      <c r="I62" s="9"/>
    </row>
    <row r="63" spans="1:9" x14ac:dyDescent="0.2">
      <c r="A63" s="20" t="s">
        <v>24</v>
      </c>
      <c r="B63" s="86" t="s">
        <v>114</v>
      </c>
      <c r="C63" s="86"/>
      <c r="D63" s="57"/>
      <c r="E63" s="21"/>
      <c r="I63" s="9"/>
    </row>
    <row r="64" spans="1:9" x14ac:dyDescent="0.2">
      <c r="A64" s="20" t="s">
        <v>25</v>
      </c>
      <c r="B64" s="86" t="s">
        <v>113</v>
      </c>
      <c r="C64" s="86"/>
      <c r="D64" s="57"/>
      <c r="E64" s="21"/>
      <c r="I64" s="9"/>
    </row>
    <row r="65" spans="1:9" x14ac:dyDescent="0.2">
      <c r="A65" s="20" t="s">
        <v>26</v>
      </c>
      <c r="B65" s="86" t="s">
        <v>112</v>
      </c>
      <c r="C65" s="86"/>
      <c r="D65" s="57"/>
      <c r="E65" s="21"/>
      <c r="I65" s="9"/>
    </row>
    <row r="66" spans="1:9" x14ac:dyDescent="0.2">
      <c r="A66" s="20" t="s">
        <v>27</v>
      </c>
      <c r="B66" s="86" t="s">
        <v>111</v>
      </c>
      <c r="C66" s="86"/>
      <c r="D66" s="57"/>
      <c r="E66" s="21"/>
      <c r="I66" s="9"/>
    </row>
    <row r="67" spans="1:9" ht="36" customHeight="1" x14ac:dyDescent="0.2">
      <c r="A67" s="20" t="s">
        <v>28</v>
      </c>
      <c r="B67" s="86" t="s">
        <v>110</v>
      </c>
      <c r="C67" s="86"/>
      <c r="D67" s="57"/>
      <c r="E67" s="21"/>
      <c r="I67" s="9"/>
    </row>
    <row r="68" spans="1:9" x14ac:dyDescent="0.25">
      <c r="A68" s="20" t="s">
        <v>29</v>
      </c>
      <c r="B68" s="86" t="s">
        <v>109</v>
      </c>
      <c r="C68" s="86"/>
      <c r="D68" s="63"/>
      <c r="I68" s="9"/>
    </row>
    <row r="69" spans="1:9" x14ac:dyDescent="0.25">
      <c r="A69" s="20" t="s">
        <v>30</v>
      </c>
      <c r="B69" s="86" t="s">
        <v>108</v>
      </c>
      <c r="C69" s="86"/>
      <c r="D69" s="57"/>
      <c r="I69" s="9"/>
    </row>
    <row r="70" spans="1:9" x14ac:dyDescent="0.25">
      <c r="A70" s="31" t="s">
        <v>144</v>
      </c>
      <c r="B70" s="44"/>
      <c r="C70" s="44"/>
      <c r="D70" s="44"/>
      <c r="I70" s="9"/>
    </row>
    <row r="71" spans="1:9" x14ac:dyDescent="0.25">
      <c r="A71" s="31" t="s">
        <v>115</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OzN25dreqtnqNCxm1PdRUbv9p8nDjLQyB1zQfv+kZXCcZbnqSvyEhmm8dT6Y4L9mgTVeyemi2AWLH6awSXOW8w==" saltValue="Q3ovcqMUk0l9V9I7RiSJqQ==" spinCount="100000" sheet="1" objects="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3181350</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3181350</xdr:colOff>
                    <xdr:row>48</xdr:row>
                    <xdr:rowOff>57150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19050</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dimension ref="A1:I84"/>
  <sheetViews>
    <sheetView view="pageBreakPreview" zoomScaleNormal="100" zoomScaleSheetLayoutView="100" workbookViewId="0">
      <selection activeCell="A32" sqref="A32:E32"/>
    </sheetView>
  </sheetViews>
  <sheetFormatPr defaultRowHeight="12.75" x14ac:dyDescent="0.2"/>
  <cols>
    <col min="1" max="1" width="10.85546875" style="21" customWidth="1"/>
    <col min="2" max="2" width="30.42578125" style="21" customWidth="1"/>
    <col min="3" max="3" width="32.5703125" style="21" customWidth="1"/>
    <col min="4" max="4" width="36.140625" style="21" customWidth="1"/>
    <col min="5" max="5" width="28.85546875" style="21" customWidth="1"/>
    <col min="6" max="6" width="9.140625" style="21" customWidth="1"/>
    <col min="7" max="8" width="11.42578125" style="21" hidden="1" customWidth="1"/>
    <col min="9" max="9" width="11.7109375" style="21" hidden="1" customWidth="1"/>
    <col min="10" max="11" width="0" style="21" hidden="1" customWidth="1"/>
    <col min="12" max="16384" width="9.140625" style="21"/>
  </cols>
  <sheetData>
    <row r="1" spans="1:9" ht="12.75" customHeight="1" x14ac:dyDescent="0.2">
      <c r="A1" s="132"/>
      <c r="B1" s="132"/>
      <c r="C1" s="132"/>
      <c r="D1" s="132"/>
      <c r="E1" s="132"/>
    </row>
    <row r="2" spans="1:9" ht="47.25" customHeight="1" x14ac:dyDescent="0.25">
      <c r="A2" s="123"/>
      <c r="B2" s="123"/>
      <c r="C2" s="123"/>
      <c r="D2" s="123"/>
      <c r="E2" s="123"/>
      <c r="F2" s="64"/>
    </row>
    <row r="3" spans="1:9" ht="12.75" customHeight="1" x14ac:dyDescent="0.2">
      <c r="A3" s="34"/>
      <c r="B3" s="34"/>
      <c r="C3" s="34"/>
      <c r="D3" s="34"/>
      <c r="E3" s="34"/>
    </row>
    <row r="4" spans="1:9" ht="12.75" customHeight="1" x14ac:dyDescent="0.25">
      <c r="A4" s="35"/>
      <c r="B4" s="35"/>
      <c r="C4" s="35"/>
      <c r="D4" s="35"/>
      <c r="E4" s="35"/>
    </row>
    <row r="5" spans="1:9" ht="48.75" customHeight="1" x14ac:dyDescent="0.2">
      <c r="A5" s="102" t="s">
        <v>36</v>
      </c>
      <c r="B5" s="133"/>
      <c r="C5" s="133"/>
      <c r="D5" s="133"/>
      <c r="E5" s="133"/>
      <c r="G5" s="24" t="s">
        <v>37</v>
      </c>
      <c r="H5" s="24">
        <v>1</v>
      </c>
      <c r="I5" s="65">
        <v>1</v>
      </c>
    </row>
    <row r="6" spans="1:9" ht="17.25" customHeight="1" thickBot="1" x14ac:dyDescent="0.25">
      <c r="A6" s="36"/>
      <c r="B6" s="37"/>
      <c r="C6" s="37"/>
      <c r="D6" s="37"/>
      <c r="E6" s="37"/>
      <c r="G6" s="24">
        <v>1</v>
      </c>
      <c r="H6" s="24">
        <v>2</v>
      </c>
      <c r="I6" s="24">
        <v>3</v>
      </c>
    </row>
    <row r="7" spans="1:9" ht="36" customHeight="1" thickBot="1" x14ac:dyDescent="0.25">
      <c r="A7" s="134" t="s">
        <v>1</v>
      </c>
      <c r="B7" s="135"/>
      <c r="C7" s="135"/>
      <c r="D7" s="135"/>
      <c r="E7" s="84"/>
      <c r="G7" s="24" t="e">
        <f>D48/D45</f>
        <v>#DIV/0!</v>
      </c>
      <c r="H7" s="24" t="e">
        <f>D60/D57</f>
        <v>#DIV/0!</v>
      </c>
      <c r="I7" s="24" t="e">
        <f>D74/D71</f>
        <v>#DIV/0!</v>
      </c>
    </row>
    <row r="8" spans="1:9" ht="17.25" customHeight="1" thickBot="1" x14ac:dyDescent="0.25">
      <c r="A8" s="59"/>
      <c r="B8" s="59"/>
      <c r="C8" s="59"/>
      <c r="D8" s="59"/>
      <c r="E8" s="61"/>
      <c r="G8" s="24" t="e">
        <f>D47/D45</f>
        <v>#DIV/0!</v>
      </c>
      <c r="H8" s="24" t="e">
        <f>D59/D57</f>
        <v>#DIV/0!</v>
      </c>
      <c r="I8" s="24" t="e">
        <f>D73/D71</f>
        <v>#DIV/0!</v>
      </c>
    </row>
    <row r="9" spans="1:9" ht="13.5" customHeight="1" x14ac:dyDescent="0.2">
      <c r="A9" s="106" t="s">
        <v>116</v>
      </c>
      <c r="B9" s="107"/>
      <c r="C9" s="107"/>
      <c r="D9" s="107"/>
      <c r="E9" s="108"/>
      <c r="G9" s="24" t="e">
        <f>(D52+D50)/D45</f>
        <v>#DIV/0!</v>
      </c>
      <c r="H9" s="24" t="e">
        <f>(D64+D62)/D57</f>
        <v>#DIV/0!</v>
      </c>
      <c r="I9" s="24" t="e">
        <f>(D78+D76)/D71</f>
        <v>#DIV/0!</v>
      </c>
    </row>
    <row r="10" spans="1:9" ht="13.5" customHeight="1" x14ac:dyDescent="0.2">
      <c r="A10" s="109"/>
      <c r="B10" s="110"/>
      <c r="C10" s="110"/>
      <c r="D10" s="110"/>
      <c r="E10" s="111"/>
      <c r="G10" s="24" t="e">
        <f>D51/D46</f>
        <v>#DIV/0!</v>
      </c>
      <c r="H10" s="24" t="e">
        <f>D63/D58</f>
        <v>#DIV/0!</v>
      </c>
      <c r="I10" s="24" t="e">
        <f>D77/D72</f>
        <v>#DIV/0!</v>
      </c>
    </row>
    <row r="11" spans="1:9" ht="13.5" customHeight="1" x14ac:dyDescent="0.2">
      <c r="A11" s="109"/>
      <c r="B11" s="110"/>
      <c r="C11" s="110"/>
      <c r="D11" s="110"/>
      <c r="E11" s="111"/>
      <c r="G11" s="24" t="e">
        <f>D49/D45</f>
        <v>#DIV/0!</v>
      </c>
      <c r="H11" s="24" t="e">
        <f>D61/D57</f>
        <v>#DIV/0!</v>
      </c>
      <c r="I11" s="24" t="e">
        <f>D75/D71</f>
        <v>#DIV/0!</v>
      </c>
    </row>
    <row r="12" spans="1:9" ht="13.5" customHeight="1" x14ac:dyDescent="0.2">
      <c r="A12" s="109"/>
      <c r="B12" s="110"/>
      <c r="C12" s="110"/>
      <c r="D12" s="110"/>
      <c r="E12" s="111"/>
    </row>
    <row r="13" spans="1:9" ht="13.5" customHeight="1" x14ac:dyDescent="0.2">
      <c r="A13" s="109"/>
      <c r="B13" s="110"/>
      <c r="C13" s="110"/>
      <c r="D13" s="110"/>
      <c r="E13" s="111"/>
      <c r="G13" s="85" t="s">
        <v>49</v>
      </c>
    </row>
    <row r="14" spans="1:9" ht="13.5" customHeight="1" x14ac:dyDescent="0.2">
      <c r="A14" s="109"/>
      <c r="B14" s="110"/>
      <c r="C14" s="110"/>
      <c r="D14" s="110"/>
      <c r="E14" s="111"/>
      <c r="G14" s="85" t="s">
        <v>52</v>
      </c>
    </row>
    <row r="15" spans="1:9" ht="13.5" customHeight="1" x14ac:dyDescent="0.2">
      <c r="A15" s="109"/>
      <c r="B15" s="110"/>
      <c r="C15" s="110"/>
      <c r="D15" s="110"/>
      <c r="E15" s="111"/>
      <c r="G15" s="85" t="s">
        <v>54</v>
      </c>
    </row>
    <row r="16" spans="1:9" ht="13.5" customHeight="1" thickBot="1" x14ac:dyDescent="0.25">
      <c r="A16" s="112"/>
      <c r="B16" s="113"/>
      <c r="C16" s="113"/>
      <c r="D16" s="113"/>
      <c r="E16" s="114"/>
    </row>
    <row r="17" spans="1:5" ht="12" customHeight="1" x14ac:dyDescent="0.2">
      <c r="A17" s="60"/>
      <c r="B17" s="60"/>
      <c r="C17" s="60"/>
      <c r="D17" s="60"/>
      <c r="E17" s="60"/>
    </row>
    <row r="18" spans="1:5" ht="40.5" customHeight="1" x14ac:dyDescent="0.2">
      <c r="A18" s="120" t="s">
        <v>35</v>
      </c>
      <c r="B18" s="120"/>
      <c r="C18" s="120"/>
      <c r="D18" s="120"/>
      <c r="E18" s="120"/>
    </row>
    <row r="19" spans="1:5" ht="14.25" customHeight="1" x14ac:dyDescent="0.2">
      <c r="A19" s="38"/>
      <c r="B19" s="39"/>
      <c r="C19" s="39"/>
      <c r="D19" s="39"/>
      <c r="E19" s="39"/>
    </row>
    <row r="20" spans="1:5" ht="19.5" customHeight="1" x14ac:dyDescent="0.2">
      <c r="A20" s="136" t="s">
        <v>38</v>
      </c>
      <c r="B20" s="136"/>
      <c r="C20" s="136"/>
      <c r="D20" s="62" t="s">
        <v>3</v>
      </c>
      <c r="E20" s="3" t="str">
        <f>CONCATENATE("Hodnoty z výkazov roku ",E7)</f>
        <v xml:space="preserve">Hodnoty z výkazov roku </v>
      </c>
    </row>
    <row r="21" spans="1:5" ht="19.5" customHeight="1" x14ac:dyDescent="0.3">
      <c r="A21" s="137" t="s">
        <v>39</v>
      </c>
      <c r="B21" s="137"/>
      <c r="C21" s="137"/>
      <c r="D21" s="6" t="s">
        <v>40</v>
      </c>
      <c r="E21" s="56" t="str">
        <f>IF($I$5=1,"",HLOOKUP($H$5,$G$6:$I$11,2,FALSE))</f>
        <v/>
      </c>
    </row>
    <row r="22" spans="1:5" ht="15.75" x14ac:dyDescent="0.3">
      <c r="A22" s="137" t="s">
        <v>41</v>
      </c>
      <c r="B22" s="137"/>
      <c r="C22" s="137"/>
      <c r="D22" s="6" t="s">
        <v>42</v>
      </c>
      <c r="E22" s="56" t="str">
        <f>IF($I$5=1,"",HLOOKUP($H$5,$G$6:$I$11,3,FALSE))</f>
        <v/>
      </c>
    </row>
    <row r="23" spans="1:5" ht="18.75" customHeight="1" x14ac:dyDescent="0.3">
      <c r="A23" s="137" t="s">
        <v>43</v>
      </c>
      <c r="B23" s="137"/>
      <c r="C23" s="137"/>
      <c r="D23" s="6" t="s">
        <v>44</v>
      </c>
      <c r="E23" s="56" t="str">
        <f>IF($I$5=1,"",HLOOKUP($H$5,$G$6:$I$11,4,FALSE))</f>
        <v/>
      </c>
    </row>
    <row r="24" spans="1:5" ht="15.75" x14ac:dyDescent="0.3">
      <c r="A24" s="138" t="s">
        <v>45</v>
      </c>
      <c r="B24" s="138"/>
      <c r="C24" s="138"/>
      <c r="D24" s="6" t="s">
        <v>46</v>
      </c>
      <c r="E24" s="56" t="str">
        <f>IF($I$5=1,"",HLOOKUP($H$5,$G$6:$I$11,5,FALSE))</f>
        <v/>
      </c>
    </row>
    <row r="25" spans="1:5" ht="15.75" x14ac:dyDescent="0.3">
      <c r="A25" s="138" t="s">
        <v>47</v>
      </c>
      <c r="B25" s="138"/>
      <c r="C25" s="138"/>
      <c r="D25" s="6" t="s">
        <v>48</v>
      </c>
      <c r="E25" s="56" t="str">
        <f>IF($I$5=1,"",HLOOKUP($H$5,$G$6:$I$11,6,FALSE))</f>
        <v/>
      </c>
    </row>
    <row r="26" spans="1:5" ht="21" customHeight="1" x14ac:dyDescent="0.3">
      <c r="A26" s="130" t="s">
        <v>49</v>
      </c>
      <c r="B26" s="130"/>
      <c r="C26" s="130"/>
      <c r="D26" s="6" t="s">
        <v>50</v>
      </c>
      <c r="E26" s="56" t="str">
        <f>IF($I$5=2,1.2*E21+1.4*E22+3.3*E23+0.6*E24+1*E25,"")</f>
        <v/>
      </c>
    </row>
    <row r="27" spans="1:5" ht="15" customHeight="1" x14ac:dyDescent="0.2">
      <c r="A27" s="86" t="s">
        <v>51</v>
      </c>
      <c r="B27" s="86"/>
      <c r="C27" s="86"/>
      <c r="D27" s="25"/>
      <c r="E27" s="56" t="str">
        <f>IF($I$5=2,IF(E26&gt;2.99,A36,IF(E26&lt;1.81,A38,A37)),"")</f>
        <v/>
      </c>
    </row>
    <row r="28" spans="1:5" ht="15.75" x14ac:dyDescent="0.3">
      <c r="A28" s="130" t="s">
        <v>52</v>
      </c>
      <c r="B28" s="130"/>
      <c r="C28" s="130"/>
      <c r="D28" s="6" t="s">
        <v>53</v>
      </c>
      <c r="E28" s="56" t="str">
        <f>IF($I$5=3,0.717*E21+0.847*E22+3.107*E23+0.42*E24+0.998*E25,"")</f>
        <v/>
      </c>
    </row>
    <row r="29" spans="1:5" x14ac:dyDescent="0.2">
      <c r="A29" s="86" t="s">
        <v>51</v>
      </c>
      <c r="B29" s="86"/>
      <c r="C29" s="86"/>
      <c r="D29" s="25"/>
      <c r="E29" s="56" t="str">
        <f>IF($I$5=3,IF(E28&gt;2.9,A36,IF(E28&lt;1.2,A38,A37)),"")</f>
        <v/>
      </c>
    </row>
    <row r="30" spans="1:5" ht="15.75" x14ac:dyDescent="0.3">
      <c r="A30" s="130" t="s">
        <v>54</v>
      </c>
      <c r="B30" s="130"/>
      <c r="C30" s="130"/>
      <c r="D30" s="6" t="s">
        <v>55</v>
      </c>
      <c r="E30" s="56" t="str">
        <f>IF($I$5=4,6.56*E21+3.26*E22+6.72*E23+1.05*E24,"")</f>
        <v/>
      </c>
    </row>
    <row r="31" spans="1:5" x14ac:dyDescent="0.2">
      <c r="A31" s="86" t="s">
        <v>51</v>
      </c>
      <c r="B31" s="86"/>
      <c r="C31" s="86"/>
      <c r="D31" s="25"/>
      <c r="E31" s="56" t="str">
        <f>IF($I$5=4,IF(E30&gt;2.6,A36,IF(E30&lt;1.1,A38,A37)),"")</f>
        <v/>
      </c>
    </row>
    <row r="32" spans="1:5" x14ac:dyDescent="0.2">
      <c r="A32" s="131" t="s">
        <v>143</v>
      </c>
      <c r="B32" s="131"/>
      <c r="C32" s="131"/>
      <c r="D32" s="131"/>
      <c r="E32" s="131"/>
    </row>
    <row r="33" spans="1:5" x14ac:dyDescent="0.2">
      <c r="A33" s="40"/>
      <c r="B33" s="40"/>
      <c r="C33" s="40"/>
      <c r="D33" s="40"/>
      <c r="E33" s="33"/>
    </row>
    <row r="34" spans="1:5" x14ac:dyDescent="0.2">
      <c r="A34" s="40"/>
      <c r="B34" s="40"/>
      <c r="C34" s="40"/>
      <c r="D34" s="40"/>
      <c r="E34" s="33"/>
    </row>
    <row r="35" spans="1:5" x14ac:dyDescent="0.2">
      <c r="A35" s="98" t="s">
        <v>51</v>
      </c>
      <c r="B35" s="98"/>
      <c r="C35" s="26" t="s">
        <v>56</v>
      </c>
      <c r="D35" s="26" t="s">
        <v>57</v>
      </c>
      <c r="E35" s="26" t="s">
        <v>58</v>
      </c>
    </row>
    <row r="36" spans="1:5" x14ac:dyDescent="0.2">
      <c r="A36" s="93" t="s">
        <v>59</v>
      </c>
      <c r="B36" s="93"/>
      <c r="C36" s="27" t="s">
        <v>60</v>
      </c>
      <c r="D36" s="27" t="s">
        <v>61</v>
      </c>
      <c r="E36" s="27" t="s">
        <v>62</v>
      </c>
    </row>
    <row r="37" spans="1:5" x14ac:dyDescent="0.2">
      <c r="A37" s="96" t="s">
        <v>63</v>
      </c>
      <c r="B37" s="96"/>
      <c r="C37" s="27" t="s">
        <v>64</v>
      </c>
      <c r="D37" s="27" t="s">
        <v>65</v>
      </c>
      <c r="E37" s="27" t="s">
        <v>66</v>
      </c>
    </row>
    <row r="38" spans="1:5" x14ac:dyDescent="0.2">
      <c r="A38" s="97" t="s">
        <v>67</v>
      </c>
      <c r="B38" s="97"/>
      <c r="C38" s="27" t="s">
        <v>68</v>
      </c>
      <c r="D38" s="27" t="s">
        <v>69</v>
      </c>
      <c r="E38" s="27" t="s">
        <v>70</v>
      </c>
    </row>
    <row r="39" spans="1:5" ht="19.5" customHeight="1" x14ac:dyDescent="0.2">
      <c r="A39" s="41"/>
      <c r="B39" s="41"/>
      <c r="C39" s="41"/>
      <c r="D39" s="33"/>
      <c r="E39" s="33"/>
    </row>
    <row r="40" spans="1:5" x14ac:dyDescent="0.2">
      <c r="A40" s="87" t="s">
        <v>19</v>
      </c>
      <c r="B40" s="87"/>
      <c r="C40" s="87"/>
      <c r="D40" s="87"/>
      <c r="E40" s="87"/>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58" t="s">
        <v>23</v>
      </c>
      <c r="B44" s="125" t="s">
        <v>126</v>
      </c>
      <c r="C44" s="129"/>
      <c r="D44" s="127" t="s">
        <v>99</v>
      </c>
      <c r="E44" s="128"/>
    </row>
    <row r="45" spans="1:5" x14ac:dyDescent="0.2">
      <c r="A45" s="30" t="s">
        <v>24</v>
      </c>
      <c r="B45" s="86" t="s">
        <v>125</v>
      </c>
      <c r="C45" s="86"/>
      <c r="D45" s="124"/>
      <c r="E45" s="124"/>
    </row>
    <row r="46" spans="1:5" x14ac:dyDescent="0.2">
      <c r="A46" s="30" t="s">
        <v>25</v>
      </c>
      <c r="B46" s="86" t="s">
        <v>124</v>
      </c>
      <c r="C46" s="86"/>
      <c r="D46" s="124"/>
      <c r="E46" s="124"/>
    </row>
    <row r="47" spans="1:5" x14ac:dyDescent="0.2">
      <c r="A47" s="30" t="s">
        <v>72</v>
      </c>
      <c r="B47" s="121" t="s">
        <v>123</v>
      </c>
      <c r="C47" s="121"/>
      <c r="D47" s="124"/>
      <c r="E47" s="124"/>
    </row>
    <row r="48" spans="1:5" x14ac:dyDescent="0.2">
      <c r="A48" s="30" t="s">
        <v>73</v>
      </c>
      <c r="B48" s="86" t="s">
        <v>122</v>
      </c>
      <c r="C48" s="86"/>
      <c r="D48" s="122"/>
      <c r="E48" s="122"/>
    </row>
    <row r="49" spans="1:5" x14ac:dyDescent="0.2">
      <c r="A49" s="30" t="s">
        <v>74</v>
      </c>
      <c r="B49" s="86" t="s">
        <v>121</v>
      </c>
      <c r="C49" s="86"/>
      <c r="D49" s="122"/>
      <c r="E49" s="122"/>
    </row>
    <row r="50" spans="1:5" x14ac:dyDescent="0.2">
      <c r="A50" s="30" t="s">
        <v>75</v>
      </c>
      <c r="B50" s="121" t="s">
        <v>120</v>
      </c>
      <c r="C50" s="121"/>
      <c r="D50" s="122"/>
      <c r="E50" s="122"/>
    </row>
    <row r="51" spans="1:5" x14ac:dyDescent="0.2">
      <c r="A51" s="30" t="s">
        <v>76</v>
      </c>
      <c r="B51" s="86" t="s">
        <v>119</v>
      </c>
      <c r="C51" s="86"/>
      <c r="D51" s="122"/>
      <c r="E51" s="122"/>
    </row>
    <row r="52" spans="1:5" x14ac:dyDescent="0.2">
      <c r="A52" s="30" t="s">
        <v>77</v>
      </c>
      <c r="B52" s="121" t="s">
        <v>118</v>
      </c>
      <c r="C52" s="121"/>
      <c r="D52" s="122"/>
      <c r="E52" s="122"/>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58" t="s">
        <v>23</v>
      </c>
      <c r="B56" s="125" t="s">
        <v>126</v>
      </c>
      <c r="C56" s="129"/>
      <c r="D56" s="127" t="s">
        <v>99</v>
      </c>
      <c r="E56" s="128"/>
    </row>
    <row r="57" spans="1:5" x14ac:dyDescent="0.2">
      <c r="A57" s="30" t="s">
        <v>24</v>
      </c>
      <c r="B57" s="86" t="s">
        <v>125</v>
      </c>
      <c r="C57" s="86"/>
      <c r="D57" s="124"/>
      <c r="E57" s="124"/>
    </row>
    <row r="58" spans="1:5" x14ac:dyDescent="0.2">
      <c r="A58" s="30" t="s">
        <v>25</v>
      </c>
      <c r="B58" s="86" t="s">
        <v>133</v>
      </c>
      <c r="C58" s="86"/>
      <c r="D58" s="124"/>
      <c r="E58" s="124"/>
    </row>
    <row r="59" spans="1:5" x14ac:dyDescent="0.2">
      <c r="A59" s="30" t="s">
        <v>72</v>
      </c>
      <c r="B59" s="121" t="s">
        <v>132</v>
      </c>
      <c r="C59" s="121"/>
      <c r="D59" s="124"/>
      <c r="E59" s="124"/>
    </row>
    <row r="60" spans="1:5" x14ac:dyDescent="0.2">
      <c r="A60" s="30" t="s">
        <v>73</v>
      </c>
      <c r="B60" s="86" t="s">
        <v>131</v>
      </c>
      <c r="C60" s="86"/>
      <c r="D60" s="122"/>
      <c r="E60" s="122"/>
    </row>
    <row r="61" spans="1:5" x14ac:dyDescent="0.2">
      <c r="A61" s="30" t="s">
        <v>74</v>
      </c>
      <c r="B61" s="86" t="s">
        <v>130</v>
      </c>
      <c r="C61" s="86"/>
      <c r="D61" s="122"/>
      <c r="E61" s="122"/>
    </row>
    <row r="62" spans="1:5" x14ac:dyDescent="0.2">
      <c r="A62" s="30" t="s">
        <v>75</v>
      </c>
      <c r="B62" s="121" t="s">
        <v>129</v>
      </c>
      <c r="C62" s="121"/>
      <c r="D62" s="122"/>
      <c r="E62" s="122"/>
    </row>
    <row r="63" spans="1:5" x14ac:dyDescent="0.2">
      <c r="A63" s="30" t="s">
        <v>76</v>
      </c>
      <c r="B63" s="86" t="s">
        <v>128</v>
      </c>
      <c r="C63" s="86"/>
      <c r="D63" s="122"/>
      <c r="E63" s="122"/>
    </row>
    <row r="64" spans="1:5" x14ac:dyDescent="0.2">
      <c r="A64" s="30" t="s">
        <v>77</v>
      </c>
      <c r="B64" s="121" t="s">
        <v>142</v>
      </c>
      <c r="C64" s="121"/>
      <c r="D64" s="122"/>
      <c r="E64" s="122"/>
    </row>
    <row r="65" spans="1:5" x14ac:dyDescent="0.2">
      <c r="A65" s="31"/>
      <c r="B65" s="31"/>
      <c r="C65" s="31"/>
      <c r="D65" s="32"/>
      <c r="E65" s="32"/>
    </row>
    <row r="66" spans="1:5" x14ac:dyDescent="0.2">
      <c r="A66" s="87" t="s">
        <v>32</v>
      </c>
      <c r="B66" s="87"/>
      <c r="C66" s="87"/>
      <c r="D66" s="87"/>
      <c r="E66" s="87"/>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58" t="s">
        <v>23</v>
      </c>
      <c r="B70" s="125" t="s">
        <v>127</v>
      </c>
      <c r="C70" s="126"/>
      <c r="D70" s="127" t="s">
        <v>99</v>
      </c>
      <c r="E70" s="128"/>
    </row>
    <row r="71" spans="1:5" x14ac:dyDescent="0.2">
      <c r="A71" s="30" t="s">
        <v>24</v>
      </c>
      <c r="B71" s="86" t="s">
        <v>134</v>
      </c>
      <c r="C71" s="86"/>
      <c r="D71" s="124"/>
      <c r="E71" s="124" t="s">
        <v>80</v>
      </c>
    </row>
    <row r="72" spans="1:5" x14ac:dyDescent="0.2">
      <c r="A72" s="30" t="s">
        <v>25</v>
      </c>
      <c r="B72" s="86" t="s">
        <v>137</v>
      </c>
      <c r="C72" s="86"/>
      <c r="D72" s="124"/>
      <c r="E72" s="124" t="s">
        <v>81</v>
      </c>
    </row>
    <row r="73" spans="1:5" x14ac:dyDescent="0.2">
      <c r="A73" s="30" t="s">
        <v>72</v>
      </c>
      <c r="B73" s="121" t="s">
        <v>136</v>
      </c>
      <c r="C73" s="121"/>
      <c r="D73" s="124"/>
      <c r="E73" s="124" t="s">
        <v>82</v>
      </c>
    </row>
    <row r="74" spans="1:5" x14ac:dyDescent="0.2">
      <c r="A74" s="30" t="s">
        <v>73</v>
      </c>
      <c r="B74" s="86" t="s">
        <v>135</v>
      </c>
      <c r="C74" s="86"/>
      <c r="D74" s="122"/>
      <c r="E74" s="122" t="s">
        <v>83</v>
      </c>
    </row>
    <row r="75" spans="1:5" x14ac:dyDescent="0.2">
      <c r="A75" s="30" t="s">
        <v>74</v>
      </c>
      <c r="B75" s="86" t="s">
        <v>138</v>
      </c>
      <c r="C75" s="86"/>
      <c r="D75" s="122"/>
      <c r="E75" s="122" t="s">
        <v>84</v>
      </c>
    </row>
    <row r="76" spans="1:5" x14ac:dyDescent="0.2">
      <c r="A76" s="30" t="s">
        <v>75</v>
      </c>
      <c r="B76" s="121" t="s">
        <v>139</v>
      </c>
      <c r="C76" s="121"/>
      <c r="D76" s="122"/>
      <c r="E76" s="122" t="s">
        <v>85</v>
      </c>
    </row>
    <row r="77" spans="1:5" x14ac:dyDescent="0.2">
      <c r="A77" s="30" t="s">
        <v>76</v>
      </c>
      <c r="B77" s="86" t="s">
        <v>140</v>
      </c>
      <c r="C77" s="86"/>
      <c r="D77" s="122"/>
      <c r="E77" s="122" t="s">
        <v>86</v>
      </c>
    </row>
    <row r="78" spans="1:5" x14ac:dyDescent="0.2">
      <c r="A78" s="30" t="s">
        <v>77</v>
      </c>
      <c r="B78" s="121" t="s">
        <v>141</v>
      </c>
      <c r="C78" s="121"/>
      <c r="D78" s="122"/>
      <c r="E78" s="122" t="s">
        <v>82</v>
      </c>
    </row>
    <row r="79" spans="1:5" x14ac:dyDescent="0.2">
      <c r="A79" s="31" t="s">
        <v>144</v>
      </c>
      <c r="B79" s="31"/>
      <c r="C79" s="31"/>
      <c r="D79" s="32"/>
      <c r="E79" s="32"/>
    </row>
    <row r="80" spans="1:5" x14ac:dyDescent="0.2">
      <c r="A80" s="31" t="s">
        <v>87</v>
      </c>
      <c r="B80" s="31"/>
      <c r="C80" s="31"/>
      <c r="D80" s="32"/>
      <c r="E80" s="32"/>
    </row>
    <row r="81" spans="1:5" x14ac:dyDescent="0.2">
      <c r="A81" s="31" t="s">
        <v>88</v>
      </c>
      <c r="B81" s="31"/>
      <c r="C81" s="31"/>
      <c r="D81" s="32"/>
      <c r="E81" s="32"/>
    </row>
    <row r="82" spans="1:5" x14ac:dyDescent="0.2">
      <c r="A82" s="34"/>
      <c r="B82" s="34"/>
      <c r="C82" s="34"/>
      <c r="D82" s="34"/>
      <c r="E82" s="34"/>
    </row>
    <row r="83" spans="1:5" x14ac:dyDescent="0.2">
      <c r="A83" s="33"/>
      <c r="B83" s="33"/>
      <c r="C83" s="33"/>
      <c r="D83" s="33"/>
      <c r="E83" s="33"/>
    </row>
    <row r="84" spans="1:5" x14ac:dyDescent="0.2">
      <c r="A84" s="33"/>
      <c r="B84" s="33"/>
      <c r="C84" s="33"/>
      <c r="D84" s="33"/>
      <c r="E84" s="33"/>
    </row>
  </sheetData>
  <sheetProtection algorithmName="SHA-512" hashValue="tv1tCp5eKMpd4K1VEsbCw2HjrKt0+4XOm1SWnWXHr1Z8Hq70lyVHnSE2fhwn0QWjry6v9d32LUHisOBEZtZFAQ==" saltValue="5mvndh6uL23lNcpW0F+pzw==" spinCount="100000" sheet="1" objects="1" scenarios="1"/>
  <mergeCells count="79">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16383"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42</xdr:row>
                    <xdr:rowOff>0</xdr:rowOff>
                  </from>
                  <to>
                    <xdr:col>4</xdr:col>
                    <xdr:colOff>1914525</xdr:colOff>
                    <xdr:row>43</xdr:row>
                    <xdr:rowOff>28575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9525</xdr:rowOff>
                  </from>
                  <to>
                    <xdr:col>4</xdr:col>
                    <xdr:colOff>1914525</xdr:colOff>
                    <xdr:row>55</xdr:row>
                    <xdr:rowOff>47625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19050</xdr:rowOff>
                  </from>
                  <to>
                    <xdr:col>4</xdr:col>
                    <xdr:colOff>1914525</xdr:colOff>
                    <xdr:row>69</xdr:row>
                    <xdr:rowOff>57150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1866900</xdr:colOff>
                    <xdr:row>33</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RO</cp:lastModifiedBy>
  <cp:lastPrinted>2018-04-23T10:42:10Z</cp:lastPrinted>
  <dcterms:created xsi:type="dcterms:W3CDTF">2018-03-08T11:24:00Z</dcterms:created>
  <dcterms:modified xsi:type="dcterms:W3CDTF">2019-02-15T10:04:40Z</dcterms:modified>
</cp:coreProperties>
</file>