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osovic\Desktop\"/>
    </mc:Choice>
  </mc:AlternateContent>
  <bookViews>
    <workbookView xWindow="0" yWindow="0" windowWidth="28800" windowHeight="12300"/>
  </bookViews>
  <sheets>
    <sheet name="ZMS" sheetId="2" r:id="rId1"/>
    <sheet name="1.NMS" sheetId="1" r:id="rId2"/>
    <sheet name="2.NMS" sheetId="9" r:id="rId3"/>
    <sheet name="3.NMS" sheetId="10" r:id="rId4"/>
    <sheet name="4.NMS" sheetId="11" r:id="rId5"/>
    <sheet name="5.NMS" sheetId="12" r:id="rId6"/>
    <sheet name="Sumárne zhodnotenie" sheetId="8" r:id="rId7"/>
    <sheet name="Číselníky" sheetId="3" state="veryHidden" r:id="rId8"/>
  </sheets>
  <definedNames>
    <definedName name="_xlnm.Print_Area" localSheetId="1">'1.NMS'!$A$1:$P$161</definedName>
    <definedName name="_xlnm.Print_Area" localSheetId="2">'2.NMS'!$A$1:$K$121</definedName>
    <definedName name="_xlnm.Print_Area" localSheetId="3">'3.NMS'!$A$1:$K$121</definedName>
    <definedName name="_xlnm.Print_Area" localSheetId="4">'4.NMS'!$A$1:$K$121</definedName>
    <definedName name="_xlnm.Print_Area" localSheetId="5">'5.NMS'!$A$1:$K$121</definedName>
    <definedName name="_xlnm.Print_Area" localSheetId="0">ZMS!$A$1:$K$105</definedName>
    <definedName name="Rok" localSheetId="1">'1.NMS'!$U$7:$U$19</definedName>
    <definedName name="Rok" localSheetId="2">'2.NMS'!$P$7:$P$19</definedName>
    <definedName name="Rok" localSheetId="3">'3.NMS'!$P$7:$P$19</definedName>
    <definedName name="Rok" localSheetId="4">'4.NMS'!$P$7:$P$19</definedName>
    <definedName name="Rok" localSheetId="5">'5.NMS'!$P$7:$P$19</definedName>
    <definedName name="Rok" localSheetId="0">ZMS!$S$7:$S$15</definedName>
    <definedName name="Rok">'1.NMS'!$U$7:$U$19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3" i="1" l="1"/>
  <c r="G108" i="1" s="1"/>
  <c r="G105" i="1" l="1"/>
  <c r="L33" i="1" s="1"/>
  <c r="G106" i="1"/>
  <c r="G107" i="1"/>
  <c r="G27" i="3" l="1"/>
  <c r="G26" i="3"/>
  <c r="D27" i="3"/>
  <c r="L33" i="12" l="1"/>
  <c r="L33" i="11"/>
  <c r="L33" i="10"/>
  <c r="L33" i="9"/>
  <c r="G21" i="3"/>
  <c r="G20" i="3"/>
  <c r="G19" i="3"/>
  <c r="G18" i="3"/>
  <c r="G17" i="3"/>
  <c r="G16" i="3"/>
  <c r="H38" i="10" l="1"/>
  <c r="H38" i="11"/>
  <c r="H38" i="12"/>
  <c r="H38" i="9"/>
  <c r="H37" i="10"/>
  <c r="H37" i="11"/>
  <c r="H37" i="12"/>
  <c r="H37" i="9"/>
  <c r="H36" i="10"/>
  <c r="H36" i="11"/>
  <c r="H36" i="12"/>
  <c r="H36" i="9"/>
  <c r="H35" i="10"/>
  <c r="H35" i="11"/>
  <c r="H35" i="12"/>
  <c r="H35" i="9"/>
  <c r="H34" i="10"/>
  <c r="H34" i="11"/>
  <c r="H34" i="12"/>
  <c r="H34" i="9"/>
  <c r="H33" i="10"/>
  <c r="H33" i="11"/>
  <c r="H33" i="12"/>
  <c r="H33" i="9"/>
  <c r="H32" i="10"/>
  <c r="H32" i="11"/>
  <c r="H32" i="12"/>
  <c r="H32" i="9"/>
  <c r="H31" i="10"/>
  <c r="H31" i="11"/>
  <c r="H31" i="12"/>
  <c r="H31" i="9"/>
  <c r="H30" i="10"/>
  <c r="H30" i="11"/>
  <c r="H30" i="12"/>
  <c r="H30" i="9"/>
  <c r="G108" i="12" l="1"/>
  <c r="G107" i="12"/>
  <c r="G106" i="12"/>
  <c r="G105" i="12"/>
  <c r="G108" i="11"/>
  <c r="G107" i="11"/>
  <c r="G106" i="11"/>
  <c r="G105" i="11"/>
  <c r="G108" i="10"/>
  <c r="G107" i="10"/>
  <c r="G106" i="10"/>
  <c r="G105" i="10"/>
  <c r="G108" i="9"/>
  <c r="G107" i="9"/>
  <c r="G106" i="9"/>
  <c r="G105" i="9"/>
  <c r="I117" i="1"/>
  <c r="J47" i="8" l="1"/>
  <c r="I47" i="8"/>
  <c r="H47" i="8"/>
  <c r="J60" i="8" l="1"/>
  <c r="J62" i="8"/>
  <c r="J64" i="8"/>
  <c r="H59" i="8"/>
  <c r="I62" i="8"/>
  <c r="J59" i="8"/>
  <c r="J46" i="8"/>
  <c r="I46" i="8"/>
  <c r="H46" i="8"/>
  <c r="H37" i="8"/>
  <c r="I37" i="8"/>
  <c r="J37" i="8"/>
  <c r="H38" i="8"/>
  <c r="I38" i="8"/>
  <c r="J38" i="8"/>
  <c r="G39" i="8"/>
  <c r="H39" i="8"/>
  <c r="I39" i="8"/>
  <c r="J39" i="8"/>
  <c r="H40" i="8"/>
  <c r="I40" i="8"/>
  <c r="J40" i="8"/>
  <c r="H41" i="8"/>
  <c r="I41" i="8"/>
  <c r="J41" i="8"/>
  <c r="H42" i="8"/>
  <c r="I42" i="8"/>
  <c r="J42" i="8"/>
  <c r="H43" i="8"/>
  <c r="I43" i="8"/>
  <c r="J43" i="8"/>
  <c r="H44" i="8"/>
  <c r="I44" i="8"/>
  <c r="J44" i="8"/>
  <c r="J36" i="8"/>
  <c r="I36" i="8"/>
  <c r="H36" i="8"/>
  <c r="F39" i="8"/>
  <c r="G8" i="8"/>
  <c r="G9" i="8"/>
  <c r="G10" i="8"/>
  <c r="G11" i="8"/>
  <c r="G12" i="8"/>
  <c r="G13" i="8"/>
  <c r="G14" i="8"/>
  <c r="J24" i="8"/>
  <c r="I24" i="8"/>
  <c r="H24" i="8"/>
  <c r="J16" i="8"/>
  <c r="I16" i="8"/>
  <c r="H16" i="8"/>
  <c r="J8" i="8"/>
  <c r="J9" i="8"/>
  <c r="J10" i="8"/>
  <c r="J11" i="8"/>
  <c r="J12" i="8"/>
  <c r="J13" i="8"/>
  <c r="J14" i="8"/>
  <c r="J7" i="8"/>
  <c r="I7" i="8"/>
  <c r="I8" i="8"/>
  <c r="I9" i="8"/>
  <c r="I10" i="8"/>
  <c r="I11" i="8"/>
  <c r="I12" i="8"/>
  <c r="I13" i="8"/>
  <c r="I14" i="8"/>
  <c r="H7" i="8"/>
  <c r="G7" i="8"/>
  <c r="H8" i="8"/>
  <c r="H9" i="8"/>
  <c r="H10" i="8"/>
  <c r="H11" i="8"/>
  <c r="H12" i="8"/>
  <c r="H13" i="8"/>
  <c r="H14" i="8"/>
  <c r="F7" i="8"/>
  <c r="E8" i="8"/>
  <c r="E10" i="8"/>
  <c r="E7" i="8"/>
  <c r="F8" i="8"/>
  <c r="F9" i="8"/>
  <c r="F10" i="8"/>
  <c r="F11" i="8"/>
  <c r="F12" i="8"/>
  <c r="F13" i="8"/>
  <c r="F14" i="8"/>
  <c r="C144" i="12"/>
  <c r="C144" i="11"/>
  <c r="C144" i="10"/>
  <c r="C144" i="9"/>
  <c r="C137" i="12"/>
  <c r="C137" i="11"/>
  <c r="C137" i="10"/>
  <c r="C137" i="9"/>
  <c r="C130" i="12"/>
  <c r="C130" i="11"/>
  <c r="C130" i="10"/>
  <c r="C130" i="9"/>
  <c r="C123" i="12"/>
  <c r="C123" i="11"/>
  <c r="C123" i="10"/>
  <c r="C123" i="9"/>
  <c r="G115" i="12"/>
  <c r="G116" i="12"/>
  <c r="G117" i="12"/>
  <c r="I117" i="12" s="1"/>
  <c r="G118" i="12"/>
  <c r="G115" i="11"/>
  <c r="I115" i="11" s="1"/>
  <c r="G116" i="11"/>
  <c r="I116" i="11" s="1"/>
  <c r="G117" i="11"/>
  <c r="I117" i="11" s="1"/>
  <c r="G118" i="11"/>
  <c r="G115" i="10"/>
  <c r="I115" i="10" s="1"/>
  <c r="G116" i="10"/>
  <c r="G117" i="10"/>
  <c r="I117" i="10" s="1"/>
  <c r="G118" i="10"/>
  <c r="G115" i="9"/>
  <c r="G116" i="9"/>
  <c r="I116" i="9" s="1"/>
  <c r="G117" i="9"/>
  <c r="I117" i="9" s="1"/>
  <c r="G118" i="9"/>
  <c r="I118" i="9" s="1"/>
  <c r="I118" i="12"/>
  <c r="K97" i="12"/>
  <c r="H97" i="12"/>
  <c r="K89" i="12"/>
  <c r="H89" i="12"/>
  <c r="K81" i="12"/>
  <c r="H81" i="12"/>
  <c r="H73" i="12"/>
  <c r="H48" i="12"/>
  <c r="L34" i="12" s="1"/>
  <c r="H46" i="12"/>
  <c r="N46" i="12" s="1"/>
  <c r="H45" i="12"/>
  <c r="N45" i="12" s="1"/>
  <c r="N31" i="12"/>
  <c r="L31" i="12"/>
  <c r="L30" i="12"/>
  <c r="N30" i="12" s="1"/>
  <c r="D22" i="12"/>
  <c r="D21" i="12"/>
  <c r="D20" i="12"/>
  <c r="D19" i="12"/>
  <c r="D18" i="12"/>
  <c r="D17" i="12"/>
  <c r="D16" i="12"/>
  <c r="C7" i="12"/>
  <c r="K97" i="11"/>
  <c r="H97" i="11"/>
  <c r="K89" i="11"/>
  <c r="H89" i="11"/>
  <c r="K81" i="11"/>
  <c r="H81" i="11"/>
  <c r="H73" i="11"/>
  <c r="H48" i="11"/>
  <c r="L34" i="11" s="1"/>
  <c r="H46" i="11"/>
  <c r="N46" i="11" s="1"/>
  <c r="H45" i="11"/>
  <c r="N45" i="11" s="1"/>
  <c r="N31" i="11"/>
  <c r="L31" i="11"/>
  <c r="N30" i="11"/>
  <c r="L30" i="11"/>
  <c r="D22" i="11"/>
  <c r="D21" i="11"/>
  <c r="D20" i="11"/>
  <c r="D19" i="11"/>
  <c r="D18" i="11"/>
  <c r="D17" i="11"/>
  <c r="D16" i="11"/>
  <c r="C7" i="11"/>
  <c r="I116" i="10"/>
  <c r="K97" i="10"/>
  <c r="H97" i="10"/>
  <c r="K89" i="10"/>
  <c r="H89" i="10"/>
  <c r="K81" i="10"/>
  <c r="H81" i="10"/>
  <c r="H73" i="10"/>
  <c r="H48" i="10"/>
  <c r="L34" i="10" s="1"/>
  <c r="H46" i="10"/>
  <c r="N46" i="10" s="1"/>
  <c r="H45" i="10"/>
  <c r="N45" i="10" s="1"/>
  <c r="N31" i="10"/>
  <c r="L31" i="10"/>
  <c r="L30" i="10"/>
  <c r="N30" i="10" s="1"/>
  <c r="D22" i="10"/>
  <c r="D21" i="10"/>
  <c r="D20" i="10"/>
  <c r="D19" i="10"/>
  <c r="D18" i="10"/>
  <c r="D17" i="10"/>
  <c r="D16" i="10"/>
  <c r="C7" i="10"/>
  <c r="K97" i="9"/>
  <c r="H97" i="9"/>
  <c r="K89" i="9"/>
  <c r="H89" i="9"/>
  <c r="K81" i="9"/>
  <c r="H81" i="9"/>
  <c r="H73" i="9"/>
  <c r="H48" i="9"/>
  <c r="H46" i="9"/>
  <c r="N46" i="9" s="1"/>
  <c r="H45" i="9"/>
  <c r="N45" i="9" s="1"/>
  <c r="N31" i="9"/>
  <c r="G37" i="8" s="1"/>
  <c r="L31" i="9"/>
  <c r="N30" i="9"/>
  <c r="G36" i="8" s="1"/>
  <c r="L30" i="9"/>
  <c r="D22" i="9"/>
  <c r="D21" i="9"/>
  <c r="D20" i="9"/>
  <c r="D19" i="9"/>
  <c r="D18" i="9"/>
  <c r="D17" i="9"/>
  <c r="D16" i="9"/>
  <c r="C7" i="9"/>
  <c r="H97" i="1"/>
  <c r="H89" i="1"/>
  <c r="H81" i="1"/>
  <c r="H73" i="1"/>
  <c r="K97" i="1"/>
  <c r="K89" i="1"/>
  <c r="K81" i="1"/>
  <c r="N48" i="9" l="1"/>
  <c r="L34" i="9"/>
  <c r="H144" i="9"/>
  <c r="H144" i="10"/>
  <c r="H144" i="12"/>
  <c r="H137" i="11"/>
  <c r="I60" i="8"/>
  <c r="H64" i="8"/>
  <c r="I64" i="8"/>
  <c r="H62" i="8"/>
  <c r="J63" i="8"/>
  <c r="J61" i="8"/>
  <c r="H60" i="8"/>
  <c r="I63" i="8"/>
  <c r="I61" i="8"/>
  <c r="I59" i="8"/>
  <c r="H63" i="8"/>
  <c r="H61" i="8"/>
  <c r="H130" i="9"/>
  <c r="N48" i="12"/>
  <c r="H130" i="10"/>
  <c r="H123" i="10"/>
  <c r="H130" i="12"/>
  <c r="H123" i="9"/>
  <c r="H137" i="9"/>
  <c r="H123" i="11"/>
  <c r="I123" i="11" s="1"/>
  <c r="N48" i="11"/>
  <c r="H123" i="12"/>
  <c r="I115" i="12"/>
  <c r="I118" i="10"/>
  <c r="L38" i="10" s="1"/>
  <c r="N38" i="10" s="1"/>
  <c r="I116" i="12"/>
  <c r="I118" i="11"/>
  <c r="L38" i="11" s="1"/>
  <c r="N38" i="11" s="1"/>
  <c r="H144" i="11"/>
  <c r="I144" i="11" s="1"/>
  <c r="H137" i="12"/>
  <c r="I115" i="9"/>
  <c r="L38" i="9" s="1"/>
  <c r="N38" i="9" s="1"/>
  <c r="G44" i="8" s="1"/>
  <c r="N34" i="12"/>
  <c r="H130" i="11"/>
  <c r="I130" i="11" s="1"/>
  <c r="N34" i="11"/>
  <c r="I137" i="11"/>
  <c r="H137" i="10"/>
  <c r="N48" i="10"/>
  <c r="D16" i="1"/>
  <c r="D17" i="1"/>
  <c r="D18" i="1"/>
  <c r="D19" i="1"/>
  <c r="D20" i="1"/>
  <c r="D21" i="1"/>
  <c r="D22" i="1"/>
  <c r="L37" i="11" l="1"/>
  <c r="N37" i="11" s="1"/>
  <c r="L36" i="11"/>
  <c r="N36" i="11" s="1"/>
  <c r="L35" i="11"/>
  <c r="N35" i="11" s="1"/>
  <c r="L32" i="11"/>
  <c r="N32" i="11" s="1"/>
  <c r="L38" i="12"/>
  <c r="N38" i="12" s="1"/>
  <c r="I144" i="12"/>
  <c r="I137" i="12"/>
  <c r="I130" i="12"/>
  <c r="I123" i="12"/>
  <c r="I144" i="10"/>
  <c r="I137" i="10"/>
  <c r="N34" i="10"/>
  <c r="I130" i="10"/>
  <c r="I123" i="10"/>
  <c r="I144" i="9"/>
  <c r="I137" i="9"/>
  <c r="I130" i="9"/>
  <c r="N34" i="9"/>
  <c r="G40" i="8" s="1"/>
  <c r="I123" i="9"/>
  <c r="J27" i="8"/>
  <c r="I26" i="8"/>
  <c r="H26" i="8"/>
  <c r="O40" i="11" l="1"/>
  <c r="L32" i="12"/>
  <c r="N32" i="12" s="1"/>
  <c r="L36" i="12"/>
  <c r="N36" i="12" s="1"/>
  <c r="L37" i="12"/>
  <c r="N37" i="12" s="1"/>
  <c r="L35" i="12"/>
  <c r="N35" i="12" s="1"/>
  <c r="L36" i="10"/>
  <c r="N36" i="10" s="1"/>
  <c r="L37" i="10"/>
  <c r="N37" i="10" s="1"/>
  <c r="L32" i="10"/>
  <c r="N32" i="10" s="1"/>
  <c r="L35" i="10"/>
  <c r="N35" i="10" s="1"/>
  <c r="L32" i="9"/>
  <c r="N32" i="9" s="1"/>
  <c r="L35" i="9"/>
  <c r="N35" i="9" s="1"/>
  <c r="G41" i="8" s="1"/>
  <c r="L36" i="9"/>
  <c r="N36" i="9" s="1"/>
  <c r="G42" i="8" s="1"/>
  <c r="L37" i="9"/>
  <c r="N37" i="9" s="1"/>
  <c r="G43" i="8" s="1"/>
  <c r="H31" i="8"/>
  <c r="H30" i="8"/>
  <c r="H28" i="8"/>
  <c r="H27" i="8"/>
  <c r="J31" i="8"/>
  <c r="J26" i="8"/>
  <c r="J30" i="8"/>
  <c r="J29" i="8"/>
  <c r="J28" i="8"/>
  <c r="I31" i="8"/>
  <c r="I28" i="8"/>
  <c r="I30" i="8"/>
  <c r="I27" i="8"/>
  <c r="I29" i="8"/>
  <c r="H29" i="8"/>
  <c r="L30" i="1"/>
  <c r="O40" i="10" l="1"/>
  <c r="O40" i="12"/>
  <c r="G38" i="8"/>
  <c r="O40" i="9"/>
  <c r="G46" i="8" s="1"/>
  <c r="H49" i="8"/>
  <c r="H51" i="8"/>
  <c r="H53" i="8"/>
  <c r="H52" i="8"/>
  <c r="H54" i="8"/>
  <c r="H50" i="8"/>
  <c r="J53" i="8"/>
  <c r="J51" i="8"/>
  <c r="J50" i="8"/>
  <c r="J54" i="8"/>
  <c r="J49" i="8"/>
  <c r="J52" i="8"/>
  <c r="I49" i="8"/>
  <c r="I51" i="8"/>
  <c r="I53" i="8"/>
  <c r="I52" i="8"/>
  <c r="I50" i="8"/>
  <c r="I54" i="8"/>
  <c r="D36" i="8"/>
  <c r="D37" i="8"/>
  <c r="D38" i="8"/>
  <c r="D39" i="8"/>
  <c r="D40" i="8"/>
  <c r="D41" i="8"/>
  <c r="D42" i="8"/>
  <c r="D43" i="8"/>
  <c r="D44" i="8"/>
  <c r="H45" i="1"/>
  <c r="H46" i="1"/>
  <c r="H48" i="1"/>
  <c r="L34" i="1" s="1"/>
  <c r="D7" i="8"/>
  <c r="D8" i="8"/>
  <c r="D10" i="8"/>
  <c r="D46" i="8" l="1"/>
  <c r="I116" i="1" l="1"/>
  <c r="I115" i="1"/>
  <c r="I118" i="1" l="1"/>
  <c r="L38" i="1" s="1"/>
  <c r="N46" i="1" l="1"/>
  <c r="N45" i="1"/>
  <c r="L31" i="1"/>
  <c r="N38" i="1"/>
  <c r="F44" i="8" s="1"/>
  <c r="N30" i="1"/>
  <c r="F36" i="8" s="1"/>
  <c r="N31" i="1" l="1"/>
  <c r="F37" i="8" s="1"/>
  <c r="N48" i="1"/>
  <c r="H144" i="1"/>
  <c r="H137" i="1"/>
  <c r="H123" i="1"/>
  <c r="N34" i="1"/>
  <c r="F40" i="8" s="1"/>
  <c r="H130" i="1"/>
  <c r="I93" i="2"/>
  <c r="I29" i="2" s="1"/>
  <c r="E12" i="8" s="1"/>
  <c r="J92" i="2"/>
  <c r="J91" i="2"/>
  <c r="J90" i="2"/>
  <c r="I89" i="2"/>
  <c r="J88" i="2"/>
  <c r="J87" i="2"/>
  <c r="I83" i="2"/>
  <c r="J82" i="2"/>
  <c r="J81" i="2"/>
  <c r="J80" i="2"/>
  <c r="I79" i="2"/>
  <c r="J78" i="2"/>
  <c r="J77" i="2"/>
  <c r="I69" i="2"/>
  <c r="I59" i="2"/>
  <c r="H59" i="2"/>
  <c r="H28" i="2" s="1"/>
  <c r="J27" i="2"/>
  <c r="I26" i="2"/>
  <c r="E9" i="8" s="1"/>
  <c r="H26" i="2"/>
  <c r="J25" i="2"/>
  <c r="J24" i="2"/>
  <c r="H49" i="12" l="1"/>
  <c r="N49" i="12" s="1"/>
  <c r="O55" i="12" s="1"/>
  <c r="H49" i="10"/>
  <c r="N49" i="10" s="1"/>
  <c r="O55" i="10" s="1"/>
  <c r="H49" i="9"/>
  <c r="N49" i="9" s="1"/>
  <c r="O55" i="9" s="1"/>
  <c r="G24" i="8" s="1"/>
  <c r="H49" i="11"/>
  <c r="N49" i="11" s="1"/>
  <c r="O55" i="11" s="1"/>
  <c r="D11" i="8"/>
  <c r="H49" i="1"/>
  <c r="N49" i="1" s="1"/>
  <c r="O55" i="1" s="1"/>
  <c r="F24" i="8" s="1"/>
  <c r="F28" i="8" s="1"/>
  <c r="H47" i="12"/>
  <c r="N47" i="12" s="1"/>
  <c r="H47" i="10"/>
  <c r="N47" i="10" s="1"/>
  <c r="H47" i="9"/>
  <c r="N47" i="9" s="1"/>
  <c r="H47" i="11"/>
  <c r="N47" i="11" s="1"/>
  <c r="H47" i="1"/>
  <c r="N47" i="1" s="1"/>
  <c r="D9" i="8"/>
  <c r="I28" i="2"/>
  <c r="E11" i="8" s="1"/>
  <c r="I31" i="2"/>
  <c r="H31" i="2"/>
  <c r="H29" i="2"/>
  <c r="J26" i="2"/>
  <c r="F31" i="8" l="1"/>
  <c r="F26" i="8"/>
  <c r="H52" i="11"/>
  <c r="N52" i="11" s="1"/>
  <c r="H52" i="9"/>
  <c r="N52" i="9" s="1"/>
  <c r="H52" i="12"/>
  <c r="N52" i="12" s="1"/>
  <c r="H52" i="10"/>
  <c r="N52" i="10" s="1"/>
  <c r="D14" i="8"/>
  <c r="H52" i="1"/>
  <c r="N52" i="1" s="1"/>
  <c r="F29" i="8"/>
  <c r="I30" i="2"/>
  <c r="E13" i="8" s="1"/>
  <c r="E14" i="8"/>
  <c r="F27" i="8"/>
  <c r="F30" i="8"/>
  <c r="G27" i="8"/>
  <c r="G30" i="8"/>
  <c r="G26" i="8"/>
  <c r="G31" i="8"/>
  <c r="G29" i="8"/>
  <c r="G28" i="8"/>
  <c r="H50" i="10"/>
  <c r="N50" i="10" s="1"/>
  <c r="H50" i="11"/>
  <c r="N50" i="11" s="1"/>
  <c r="H50" i="9"/>
  <c r="N50" i="9" s="1"/>
  <c r="H50" i="12"/>
  <c r="N50" i="12" s="1"/>
  <c r="J29" i="2"/>
  <c r="D12" i="8"/>
  <c r="H50" i="1"/>
  <c r="N50" i="1" s="1"/>
  <c r="J28" i="2"/>
  <c r="J41" i="2" s="1"/>
  <c r="J31" i="2"/>
  <c r="H30" i="2"/>
  <c r="H51" i="12" l="1"/>
  <c r="N51" i="12" s="1"/>
  <c r="O54" i="12" s="1"/>
  <c r="H51" i="11"/>
  <c r="N51" i="11" s="1"/>
  <c r="O54" i="11" s="1"/>
  <c r="H51" i="9"/>
  <c r="N51" i="9" s="1"/>
  <c r="O54" i="9" s="1"/>
  <c r="G16" i="8" s="1"/>
  <c r="H51" i="10"/>
  <c r="N51" i="10" s="1"/>
  <c r="O54" i="10" s="1"/>
  <c r="J46" i="2"/>
  <c r="E24" i="8"/>
  <c r="J30" i="2"/>
  <c r="J33" i="2" s="1"/>
  <c r="E16" i="8" s="1"/>
  <c r="D13" i="8"/>
  <c r="H51" i="1"/>
  <c r="N51" i="1" s="1"/>
  <c r="O54" i="1" s="1"/>
  <c r="F16" i="8" s="1"/>
  <c r="J45" i="2"/>
  <c r="J44" i="2"/>
  <c r="J47" i="2"/>
  <c r="J43" i="2"/>
  <c r="J42" i="2"/>
  <c r="E27" i="8" l="1"/>
  <c r="E30" i="8"/>
  <c r="E26" i="8"/>
  <c r="E28" i="8"/>
  <c r="E29" i="8"/>
  <c r="E31" i="8"/>
  <c r="F21" i="8"/>
  <c r="F20" i="8"/>
  <c r="F22" i="8"/>
  <c r="F19" i="8"/>
  <c r="F18" i="8"/>
  <c r="H22" i="8"/>
  <c r="H19" i="8"/>
  <c r="H21" i="8"/>
  <c r="H18" i="8"/>
  <c r="H20" i="8"/>
  <c r="J20" i="8"/>
  <c r="J19" i="8"/>
  <c r="J22" i="8"/>
  <c r="J21" i="8"/>
  <c r="J18" i="8"/>
  <c r="G19" i="8"/>
  <c r="G18" i="8"/>
  <c r="G20" i="8"/>
  <c r="G22" i="8"/>
  <c r="G21" i="8"/>
  <c r="I21" i="8"/>
  <c r="I18" i="8"/>
  <c r="I20" i="8"/>
  <c r="I22" i="8"/>
  <c r="I19" i="8"/>
  <c r="E19" i="8"/>
  <c r="E20" i="8"/>
  <c r="E21" i="8"/>
  <c r="E22" i="8"/>
  <c r="E18" i="8"/>
  <c r="J35" i="2"/>
  <c r="J36" i="2"/>
  <c r="J37" i="2"/>
  <c r="J34" i="2"/>
  <c r="J38" i="2"/>
  <c r="I144" i="1"/>
  <c r="L37" i="1" s="1"/>
  <c r="I137" i="1"/>
  <c r="L36" i="1" s="1"/>
  <c r="I130" i="1"/>
  <c r="L35" i="1" s="1"/>
  <c r="I123" i="1"/>
  <c r="L32" i="1" s="1"/>
  <c r="N37" i="1" l="1"/>
  <c r="F43" i="8" s="1"/>
  <c r="N35" i="1"/>
  <c r="F41" i="8" s="1"/>
  <c r="N32" i="1"/>
  <c r="N36" i="1"/>
  <c r="F42" i="8" s="1"/>
  <c r="C7" i="1"/>
  <c r="F38" i="8" l="1"/>
  <c r="O40" i="1"/>
  <c r="F46" i="8" s="1"/>
  <c r="G47" i="8" s="1"/>
  <c r="G61" i="8" s="1"/>
  <c r="F47" i="8" l="1"/>
  <c r="F60" i="8" s="1"/>
  <c r="G64" i="8"/>
  <c r="G59" i="8"/>
  <c r="G62" i="8"/>
  <c r="G60" i="8"/>
  <c r="G63" i="8"/>
  <c r="G49" i="8"/>
  <c r="G51" i="8"/>
  <c r="G53" i="8"/>
  <c r="G52" i="8"/>
  <c r="G54" i="8"/>
  <c r="G50" i="8"/>
  <c r="F53" i="8" l="1"/>
  <c r="F50" i="8"/>
  <c r="F61" i="8"/>
  <c r="F62" i="8"/>
  <c r="F59" i="8"/>
  <c r="F52" i="8"/>
  <c r="F63" i="8"/>
  <c r="F49" i="8"/>
  <c r="F51" i="8"/>
  <c r="F64" i="8"/>
  <c r="F54" i="8"/>
</calcChain>
</file>

<file path=xl/sharedStrings.xml><?xml version="1.0" encoding="utf-8"?>
<sst xmlns="http://schemas.openxmlformats.org/spreadsheetml/2006/main" count="1438" uniqueCount="292">
  <si>
    <t>Zákaladné údaje o projekte:</t>
  </si>
  <si>
    <t>Operačný program:</t>
  </si>
  <si>
    <t>Prioritná os:</t>
  </si>
  <si>
    <t>Špecifický cieľ:</t>
  </si>
  <si>
    <t>Kód výzvy:</t>
  </si>
  <si>
    <t>Názov projektu:</t>
  </si>
  <si>
    <t>Kvalita životného prostredia</t>
  </si>
  <si>
    <t>Rok</t>
  </si>
  <si>
    <t>Elektrická energia</t>
  </si>
  <si>
    <t>Zemný plyn</t>
  </si>
  <si>
    <t>Účinnosť prepravy plynu</t>
  </si>
  <si>
    <t>Účinnosť distribúcie</t>
  </si>
  <si>
    <t>SC</t>
  </si>
  <si>
    <t>Výzva</t>
  </si>
  <si>
    <t>OPKZP-PO4-SC431-2017-19</t>
  </si>
  <si>
    <t>OPKZP-PO4-SC431-2015-6</t>
  </si>
  <si>
    <t>OPKZP-PO4-SC431-2018-48</t>
  </si>
  <si>
    <t>4. Energeticky efektívne nízkouhlíkové hospodárstvo vo všetkých sektoroch</t>
  </si>
  <si>
    <t>4.3.1 Zníženie spotreby energie pri prevádzke verejných budov</t>
  </si>
  <si>
    <t>Zdroj údajov o spotrebe</t>
  </si>
  <si>
    <t>Merná jednotka</t>
  </si>
  <si>
    <t>Nákup tepla/CZT</t>
  </si>
  <si>
    <t>Medium</t>
  </si>
  <si>
    <t>Poznamka</t>
  </si>
  <si>
    <t>OZE</t>
  </si>
  <si>
    <t>Tepelná energia</t>
  </si>
  <si>
    <t>Pečiatka a podpis</t>
  </si>
  <si>
    <t>Energetického audítora</t>
  </si>
  <si>
    <t>Zazmluvnená hodnota MU</t>
  </si>
  <si>
    <t xml:space="preserve">Naplnenie resp. nenaplnenie hodnoty MU </t>
  </si>
  <si>
    <t>Štatutárny zástupca prijímateľa</t>
  </si>
  <si>
    <t>Dosiahnutá hodnota MU</t>
  </si>
  <si>
    <t>Zazmluvnenú hodnotu vyplní PM</t>
  </si>
  <si>
    <t>4. Irelevantné</t>
  </si>
  <si>
    <r>
      <rPr>
        <b/>
        <sz val="11"/>
        <color theme="1"/>
        <rFont val="Calibri"/>
        <family val="2"/>
        <charset val="238"/>
        <scheme val="minor"/>
      </rPr>
      <t>Poznámka: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</si>
  <si>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podadie</t>
  </si>
  <si>
    <t>3.</t>
  </si>
  <si>
    <t>4.</t>
  </si>
  <si>
    <t>5.</t>
  </si>
  <si>
    <t>V rámci predkladanej monitorovacej správy uvádzame nasledovné hodnoty vybraných merateľných ukazovateľov súvisiacich s udržateľnostou projektu stanovených v súlade s metodickým pokynom CKO č. 17 k číselníku merateľných ukazovateľov pre programové obdobie 2014 - 2020.</t>
  </si>
  <si>
    <t>*Biomasa/Drevo</t>
  </si>
  <si>
    <t>*Biomasa    /Drevo</t>
  </si>
  <si>
    <t>*</t>
  </si>
  <si>
    <t>V prípade Výzvy č. OPKZP-PO4-SC431-2015-6 je biomasa neoprávnená.</t>
  </si>
  <si>
    <t>Emisný faktor pre NOx v g/MWh</t>
  </si>
  <si>
    <t>Emisný faktor pre PM10 v g/MWh</t>
  </si>
  <si>
    <t>Príloha č.1</t>
  </si>
  <si>
    <t>Podklad preukazujúci dosiahnutie merateľného ukazovateľa v súlade s technickým listom zariadenia OZE.</t>
  </si>
  <si>
    <t>Príloha č. 2</t>
  </si>
  <si>
    <t>Podklad preukazujúci dosiahnutie merateľného ukazovateľa.</t>
  </si>
  <si>
    <t>Príloha č. 3</t>
  </si>
  <si>
    <t>Príloha č. 4</t>
  </si>
  <si>
    <t>Podklad preukazujúci vššie uvedené hodnoty emisných faktorov NOx.</t>
  </si>
  <si>
    <t>Príloha č. 5</t>
  </si>
  <si>
    <t>Podklad preukazujúci vššie uvedené hodnoty emisných faktorov PM10.</t>
  </si>
  <si>
    <t>Príloha č. 6</t>
  </si>
  <si>
    <t>Instrukcie k vyplneniu:</t>
  </si>
  <si>
    <t>Energonosič</t>
  </si>
  <si>
    <t>Výber</t>
  </si>
  <si>
    <t>Názov prijímateľa:</t>
  </si>
  <si>
    <t>Kód projektu:</t>
  </si>
  <si>
    <t>MWh/rok</t>
  </si>
  <si>
    <t>kWh/rok</t>
  </si>
  <si>
    <t>kg/rok</t>
  </si>
  <si>
    <t>Merateľný ukazovateľ - Názov MU</t>
  </si>
  <si>
    <r>
      <rPr>
        <b/>
        <sz val="11"/>
        <color theme="1"/>
        <rFont val="Calibri"/>
        <family val="2"/>
        <charset val="238"/>
        <scheme val="minor"/>
      </rPr>
      <t>P0080</t>
    </r>
    <r>
      <rPr>
        <sz val="11"/>
        <color theme="1"/>
        <rFont val="Calibri"/>
        <family val="2"/>
        <charset val="238"/>
        <scheme val="minor"/>
      </rPr>
      <t xml:space="preserve"> - Množstvo elektrickej energie vyrobenej v zariadení OZE</t>
    </r>
  </si>
  <si>
    <r>
      <rPr>
        <b/>
        <sz val="11"/>
        <color theme="1"/>
        <rFont val="Calibri"/>
        <family val="2"/>
        <charset val="238"/>
        <scheme val="minor"/>
      </rPr>
      <t>P0084</t>
    </r>
    <r>
      <rPr>
        <sz val="11"/>
        <color theme="1"/>
        <rFont val="Calibri"/>
        <family val="2"/>
        <charset val="238"/>
        <scheme val="minor"/>
      </rPr>
      <t xml:space="preserve"> - Množstvo tepelnej energie vyrobenej v zariadení OZE</t>
    </r>
  </si>
  <si>
    <r>
      <rPr>
        <b/>
        <sz val="11"/>
        <color theme="1"/>
        <rFont val="Calibri"/>
        <family val="2"/>
        <charset val="238"/>
        <scheme val="minor"/>
      </rPr>
      <t>P0103</t>
    </r>
    <r>
      <rPr>
        <sz val="11"/>
        <color theme="1"/>
        <rFont val="Calibri"/>
        <family val="2"/>
        <charset val="238"/>
        <scheme val="minor"/>
      </rPr>
      <t xml:space="preserve"> - Odhadované ročné zníženie emisií skleníkových plynov</t>
    </r>
  </si>
  <si>
    <r>
      <rPr>
        <b/>
        <sz val="11"/>
        <color theme="1"/>
        <rFont val="Calibri"/>
        <family val="2"/>
        <charset val="238"/>
        <scheme val="minor"/>
      </rPr>
      <t>P0627</t>
    </r>
    <r>
      <rPr>
        <sz val="11"/>
        <color theme="1"/>
        <rFont val="Calibri"/>
        <family val="2"/>
        <charset val="238"/>
        <scheme val="minor"/>
      </rPr>
      <t xml:space="preserve"> - Spotreba energie v budove po realizácii opatrení energetickej efektívnosti</t>
    </r>
  </si>
  <si>
    <r>
      <rPr>
        <b/>
        <sz val="11"/>
        <color theme="1"/>
        <rFont val="Calibri"/>
        <family val="2"/>
        <charset val="238"/>
        <scheme val="minor"/>
      </rPr>
      <t>P0687</t>
    </r>
    <r>
      <rPr>
        <sz val="11"/>
        <color theme="1"/>
        <rFont val="Calibri"/>
        <family val="2"/>
        <charset val="238"/>
        <scheme val="minor"/>
      </rPr>
      <t xml:space="preserve"> - Zníženie konečnej spotreby energie vo verejných budovách</t>
    </r>
  </si>
  <si>
    <r>
      <rPr>
        <b/>
        <sz val="11"/>
        <color theme="1"/>
        <rFont val="Calibri"/>
        <family val="2"/>
        <charset val="238"/>
        <scheme val="minor"/>
      </rPr>
      <t>P0692</t>
    </r>
    <r>
      <rPr>
        <sz val="11"/>
        <color theme="1"/>
        <rFont val="Calibri"/>
        <family val="2"/>
        <charset val="238"/>
        <scheme val="minor"/>
      </rPr>
      <t xml:space="preserve"> - Zníženie produkcie emisií PM10</t>
    </r>
  </si>
  <si>
    <r>
      <rPr>
        <b/>
        <sz val="11"/>
        <color theme="1"/>
        <rFont val="Calibri"/>
        <family val="2"/>
        <charset val="238"/>
        <scheme val="minor"/>
      </rPr>
      <t>P0701</t>
    </r>
    <r>
      <rPr>
        <sz val="11"/>
        <color theme="1"/>
        <rFont val="Calibri"/>
        <family val="2"/>
        <charset val="238"/>
        <scheme val="minor"/>
      </rPr>
      <t xml:space="preserve"> - Zníženie ročnej spotreby primárnej energie vo verejných budovách</t>
    </r>
  </si>
  <si>
    <t>Produkcia NOx po realizácii opatrení energetickej efektívnosti v kg/rok</t>
  </si>
  <si>
    <t>Produkcia PM10 po realizácii opatrení energetickej efektívnosti v kg/rok</t>
  </si>
  <si>
    <t>Produkcia PM10 pred realizáciou opatrení energetickej efektívnosti v kg/rok</t>
  </si>
  <si>
    <t>Produkcia NOx pred realizáciou opatrení energetickej efektívnosti v kg/rok</t>
  </si>
  <si>
    <t>Typ energie</t>
  </si>
  <si>
    <t>Zníženie</t>
  </si>
  <si>
    <t>Percento plnenia merateľných ukazovateľov</t>
  </si>
  <si>
    <t>Energia</t>
  </si>
  <si>
    <r>
      <t>t ekviv. 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>/rok</t>
    </r>
  </si>
  <si>
    <r>
      <rPr>
        <b/>
        <sz val="11"/>
        <color theme="1"/>
        <rFont val="Calibri"/>
        <family val="2"/>
        <charset val="238"/>
        <scheme val="minor"/>
      </rPr>
      <t>P0691</t>
    </r>
    <r>
      <rPr>
        <sz val="11"/>
        <color theme="1"/>
        <rFont val="Calibri"/>
        <family val="2"/>
        <charset val="238"/>
        <scheme val="minor"/>
      </rPr>
      <t xml:space="preserve"> - Zníženie produkcie emisií NOx</t>
    </r>
  </si>
  <si>
    <r>
      <rPr>
        <b/>
        <sz val="11"/>
        <color theme="1"/>
        <rFont val="Calibri"/>
        <family val="2"/>
        <charset val="238"/>
        <scheme val="minor"/>
      </rPr>
      <t>P0694</t>
    </r>
    <r>
      <rPr>
        <sz val="11"/>
        <color theme="1"/>
        <rFont val="Calibri"/>
        <family val="2"/>
        <charset val="238"/>
        <scheme val="minor"/>
      </rPr>
      <t xml:space="preserve"> - Zníženie produkcie emisií SO</t>
    </r>
    <r>
      <rPr>
        <vertAlign val="subscript"/>
        <sz val="11"/>
        <color theme="1"/>
        <rFont val="Calibri"/>
        <family val="2"/>
        <charset val="238"/>
        <scheme val="minor"/>
      </rPr>
      <t>2</t>
    </r>
  </si>
  <si>
    <t>V ............................, dňa DD.MM.20XX</t>
  </si>
  <si>
    <t>A0</t>
  </si>
  <si>
    <t>A1</t>
  </si>
  <si>
    <t>A</t>
  </si>
  <si>
    <t>Vyhlásenie k záverečnej monitorovacej správe</t>
  </si>
  <si>
    <t>B</t>
  </si>
  <si>
    <t>C</t>
  </si>
  <si>
    <t>D</t>
  </si>
  <si>
    <t>E</t>
  </si>
  <si>
    <t>F</t>
  </si>
  <si>
    <t>G</t>
  </si>
  <si>
    <t xml:space="preserve">Časť A   Zoznam hodnôt merateľných ukazovateľov k dátumu ukončenia realizácie hlavných aktivít projektu </t>
  </si>
  <si>
    <t>Naplnenie hodnoty MU (Po úprave)</t>
  </si>
  <si>
    <r>
      <rPr>
        <b/>
        <sz val="10"/>
        <color theme="1"/>
        <rFont val="Calibri"/>
        <family val="2"/>
        <charset val="238"/>
        <scheme val="minor"/>
      </rPr>
      <t>P0250</t>
    </r>
    <r>
      <rPr>
        <sz val="10"/>
        <color theme="1"/>
        <rFont val="Calibri"/>
        <family val="2"/>
        <charset val="238"/>
        <scheme val="minor"/>
      </rPr>
      <t xml:space="preserve"> - Počet opatrení na zníženie SPOTREBY energie realizovaných vo verejnej budove</t>
    </r>
  </si>
  <si>
    <t>počet</t>
  </si>
  <si>
    <r>
      <rPr>
        <b/>
        <sz val="10"/>
        <color theme="1"/>
        <rFont val="Calibri"/>
        <family val="2"/>
        <charset val="238"/>
        <scheme val="minor"/>
      </rPr>
      <t>P0470</t>
    </r>
    <r>
      <rPr>
        <sz val="10"/>
        <color theme="1"/>
        <rFont val="Calibri"/>
        <family val="2"/>
        <charset val="238"/>
        <scheme val="minor"/>
      </rPr>
      <t xml:space="preserve"> - Počet verejných budov na úrovni nízkoenerg., ultranízkoenerg. alebo s takmer nulovou potrebou energie</t>
    </r>
  </si>
  <si>
    <r>
      <rPr>
        <b/>
        <sz val="10"/>
        <color theme="1"/>
        <rFont val="Calibri"/>
        <family val="2"/>
        <charset val="238"/>
        <scheme val="minor"/>
      </rPr>
      <t>P0612</t>
    </r>
    <r>
      <rPr>
        <sz val="10"/>
        <color theme="1"/>
        <rFont val="Calibri"/>
        <family val="2"/>
        <charset val="238"/>
        <scheme val="minor"/>
      </rPr>
      <t xml:space="preserve"> - Celková podlahová plocha budovy</t>
    </r>
  </si>
  <si>
    <r>
      <t>m</t>
    </r>
    <r>
      <rPr>
        <vertAlign val="superscript"/>
        <sz val="10"/>
        <color theme="1"/>
        <rFont val="Calibri"/>
        <family val="2"/>
        <charset val="238"/>
        <scheme val="minor"/>
      </rPr>
      <t>2</t>
    </r>
  </si>
  <si>
    <r>
      <rPr>
        <b/>
        <sz val="10"/>
        <color theme="1"/>
        <rFont val="Calibri"/>
        <family val="2"/>
        <charset val="238"/>
        <scheme val="minor"/>
      </rPr>
      <t>P0628</t>
    </r>
    <r>
      <rPr>
        <sz val="10"/>
        <color theme="1"/>
        <rFont val="Calibri"/>
        <family val="2"/>
        <charset val="238"/>
        <scheme val="minor"/>
      </rPr>
      <t xml:space="preserve"> - Spotreba energie v budove pred realizáciou opatrení energetickej efektívnosti</t>
    </r>
  </si>
  <si>
    <r>
      <rPr>
        <b/>
        <sz val="10"/>
        <color theme="1"/>
        <rFont val="Calibri"/>
        <family val="2"/>
        <charset val="238"/>
        <scheme val="minor"/>
      </rPr>
      <t>P0689</t>
    </r>
    <r>
      <rPr>
        <sz val="10"/>
        <color theme="1"/>
        <rFont val="Calibri"/>
        <family val="2"/>
        <charset val="238"/>
        <scheme val="minor"/>
      </rPr>
      <t xml:space="preserve"> - Zníženie POTREBY energie vo verejných budovách</t>
    </r>
  </si>
  <si>
    <r>
      <rPr>
        <b/>
        <sz val="10"/>
        <color theme="1"/>
        <rFont val="Calibri"/>
        <family val="2"/>
        <charset val="238"/>
        <scheme val="minor"/>
      </rPr>
      <t>P0705</t>
    </r>
    <r>
      <rPr>
        <sz val="10"/>
        <color theme="1"/>
        <rFont val="Calibri"/>
        <family val="2"/>
        <charset val="238"/>
        <scheme val="minor"/>
      </rPr>
      <t xml:space="preserve"> - Zvýšená kapacita výroby elektriny z OZE</t>
    </r>
  </si>
  <si>
    <r>
      <t>Mw</t>
    </r>
    <r>
      <rPr>
        <vertAlign val="subscript"/>
        <sz val="10"/>
        <color theme="1"/>
        <rFont val="Calibri"/>
        <family val="2"/>
        <charset val="238"/>
        <scheme val="minor"/>
      </rPr>
      <t>e</t>
    </r>
  </si>
  <si>
    <r>
      <rPr>
        <b/>
        <sz val="10"/>
        <color theme="1"/>
        <rFont val="Calibri"/>
        <family val="2"/>
        <charset val="238"/>
        <scheme val="minor"/>
      </rPr>
      <t>P0706</t>
    </r>
    <r>
      <rPr>
        <sz val="10"/>
        <color theme="1"/>
        <rFont val="Calibri"/>
        <family val="2"/>
        <charset val="238"/>
        <scheme val="minor"/>
      </rPr>
      <t xml:space="preserve"> - OZE, množstvo vyrobenej tepelnej energie</t>
    </r>
  </si>
  <si>
    <t>MW</t>
  </si>
  <si>
    <r>
      <rPr>
        <b/>
        <sz val="10"/>
        <color theme="1"/>
        <rFont val="Calibri"/>
        <family val="2"/>
        <charset val="238"/>
        <scheme val="minor"/>
      </rPr>
      <t>P0707</t>
    </r>
    <r>
      <rPr>
        <sz val="10"/>
        <color theme="1"/>
        <rFont val="Calibri"/>
        <family val="2"/>
        <charset val="238"/>
        <scheme val="minor"/>
      </rPr>
      <t xml:space="preserve"> - Zvýšená kapacita výroby tepla z OZE</t>
    </r>
  </si>
  <si>
    <r>
      <t>MW</t>
    </r>
    <r>
      <rPr>
        <vertAlign val="subscript"/>
        <sz val="10"/>
        <color theme="1"/>
        <rFont val="Calibri"/>
        <family val="2"/>
        <charset val="238"/>
        <scheme val="minor"/>
      </rPr>
      <t>t</t>
    </r>
  </si>
  <si>
    <t>Koeficient plnenia merateľných ukazovateľov bez príznaku</t>
  </si>
  <si>
    <t>Sankcia v zmysle Príručky pre prijímateľa:</t>
  </si>
  <si>
    <t>1.dosiahnutý koeficient</t>
  </si>
  <si>
    <t>≥ 0,95</t>
  </si>
  <si>
    <t>= zníženie o</t>
  </si>
  <si>
    <t>2.dosiahnutý koeficient</t>
  </si>
  <si>
    <t>≥ 0,90 &lt; 0,95</t>
  </si>
  <si>
    <t>3.dosiahnutý koeficient</t>
  </si>
  <si>
    <t>≥ 0,85 &lt; 0,90</t>
  </si>
  <si>
    <t>4.dosiahnutý koeficient</t>
  </si>
  <si>
    <t>≥ 0,80 &lt; 0,85</t>
  </si>
  <si>
    <t>5.dosiahnutý koeficient</t>
  </si>
  <si>
    <t>&lt; 0,80</t>
  </si>
  <si>
    <t>= možnosť odstúpiť od zmluvy</t>
  </si>
  <si>
    <t>V prípade dosiahnutia koeficientu minimálne na úrovni 0,8 je možné v odôvodnených prípadoch postupovať iným spôsobom, ako je stanovený týmto mechanizmom.</t>
  </si>
  <si>
    <t>Koeficient plnenia merateľných ukazovateľov s príznakom</t>
  </si>
  <si>
    <t>Možná sankcia v prípade zistenia nesplnenia hodnoty ukazovateľa:</t>
  </si>
  <si>
    <t>2%, resp. 0%</t>
  </si>
  <si>
    <t>5%, resp. 2%</t>
  </si>
  <si>
    <t>≥ 0,55 &lt; 0,85</t>
  </si>
  <si>
    <t>10%, resp. 5%</t>
  </si>
  <si>
    <t>≥ 0,50 &lt; 0,55</t>
  </si>
  <si>
    <t>25%, resp. 10%</t>
  </si>
  <si>
    <t>6.dosiahnutý koeficient</t>
  </si>
  <si>
    <t>&lt; 0,50</t>
  </si>
  <si>
    <t>V prípade naplnenia koeficientu na minimálne 0,5 je SO oprávnený neprístúpiť k udeleniu sakcie, pokiaľ na riziká spojené s naplnením dotknutých merateľných ukazovateľov poukázal Prijímateľ v ŽoNFP.</t>
  </si>
  <si>
    <t>Časť B   Vstupné informácie pre stanovenie hodnôt merateľných ukazovateľov</t>
  </si>
  <si>
    <t>1. Vstupné informácie pre stanovenie hodnoty ukazovateľa P0689 pri ŽoNFP a pri ZMS</t>
  </si>
  <si>
    <t xml:space="preserve">Príloha č. 10 ŽoNFP - Povolenie na realizáciu projektu, vrátane projektovej dokumentácie ( tepelnotechnické posúdenie, projektové hodnotenie, projektové energetické hodnotenie) </t>
  </si>
  <si>
    <t>Podklady k stanoveniu úspory energie</t>
  </si>
  <si>
    <t>Stav PRED realizáciou projektu</t>
  </si>
  <si>
    <t>Stav PO realizácii projektu</t>
  </si>
  <si>
    <t>Energetická trieda po realizácii projektu</t>
  </si>
  <si>
    <t>Potreba energie na vykurovanie</t>
  </si>
  <si>
    <t>[kWh/m2.rok]</t>
  </si>
  <si>
    <t>Potreba energie na prípravu teplej vody</t>
  </si>
  <si>
    <t>Potreba energie na nútené vetranie/chladenie</t>
  </si>
  <si>
    <t>Potreba energie na osvetlenie</t>
  </si>
  <si>
    <t>Celková potreba energie</t>
  </si>
  <si>
    <t>Globálny ukazovateľ - Primárna energia</t>
  </si>
  <si>
    <t xml:space="preserve">Celková podlahová plocha </t>
  </si>
  <si>
    <t>[m2]</t>
  </si>
  <si>
    <t>Údaje z energetického certifikátu po ukončení projektu</t>
  </si>
  <si>
    <t>2. Vstupné informácie pre stanovenie hodnoty ukazovateľov P0705, P0706 a P0707 pri ŽoNFP a pri ZMS</t>
  </si>
  <si>
    <t>Príloha č. 10 ŽoNFP - Povolenie na realizáciu projektu, vrátane projektovej dokumentácie
Príloha č. 11 ŽoNFP - Podrobný rozpočet projektu</t>
  </si>
  <si>
    <t>Energetické zariadenia</t>
  </si>
  <si>
    <t>Počet kusov</t>
  </si>
  <si>
    <t>Plocha - Absorpčná  [m2]</t>
  </si>
  <si>
    <t>Výkon [kW]</t>
  </si>
  <si>
    <t>Výkon na m2 [kWh/m2]</t>
  </si>
  <si>
    <t>Využitelnosť [h/rok]</t>
  </si>
  <si>
    <t>P0705 [MW]</t>
  </si>
  <si>
    <t>P0707 [MW]</t>
  </si>
  <si>
    <t>Tepelné čerpadlo - Elektrické</t>
  </si>
  <si>
    <t>Tepelné čerpadlo - Plynové</t>
  </si>
  <si>
    <t>KVET - Elektrina</t>
  </si>
  <si>
    <t>KVET - Teplo</t>
  </si>
  <si>
    <t>Solárny panel Termický plochý</t>
  </si>
  <si>
    <t>Solárny panel Vákouový</t>
  </si>
  <si>
    <t>Fotovoltaický panel</t>
  </si>
  <si>
    <t>Technické listy inštalovaných zariadení OZE</t>
  </si>
  <si>
    <t>Vyplnené poskytovateľom na základe údajov v ŽoNFP a jej prílohách</t>
  </si>
  <si>
    <t>Vypĺňa prijímateľ v rámci záverečnej monitorovacej správy (ZMS)</t>
  </si>
  <si>
    <t>Tabuľka č. 1b - Merateľné ukazovatele projektu - koniec realizácie projektu</t>
  </si>
  <si>
    <r>
      <rPr>
        <b/>
        <sz val="11"/>
        <color theme="1"/>
        <rFont val="Calibri"/>
        <family val="2"/>
        <charset val="238"/>
        <scheme val="minor"/>
      </rPr>
      <t>P0250</t>
    </r>
    <r>
      <rPr>
        <sz val="11"/>
        <color theme="1"/>
        <rFont val="Calibri"/>
        <family val="2"/>
        <charset val="238"/>
        <scheme val="minor"/>
      </rPr>
      <t xml:space="preserve"> - Počet opatrení na zníženie SPOTREBY energie realizovaných vo verejnej budove</t>
    </r>
  </si>
  <si>
    <r>
      <rPr>
        <b/>
        <sz val="11"/>
        <color theme="1"/>
        <rFont val="Calibri"/>
        <family val="2"/>
        <charset val="238"/>
        <scheme val="minor"/>
      </rPr>
      <t>P0470</t>
    </r>
    <r>
      <rPr>
        <sz val="11"/>
        <color theme="1"/>
        <rFont val="Calibri"/>
        <family val="2"/>
        <charset val="238"/>
        <scheme val="minor"/>
      </rPr>
      <t xml:space="preserve"> - Počet verejných budov na úrovni nízkoenerg., ultranízkoenerg. alebo s takmer nulovou potrebou energie</t>
    </r>
  </si>
  <si>
    <r>
      <rPr>
        <b/>
        <sz val="11"/>
        <color theme="1"/>
        <rFont val="Calibri"/>
        <family val="2"/>
        <charset val="238"/>
        <scheme val="minor"/>
      </rPr>
      <t>P0612</t>
    </r>
    <r>
      <rPr>
        <sz val="11"/>
        <color theme="1"/>
        <rFont val="Calibri"/>
        <family val="2"/>
        <charset val="238"/>
        <scheme val="minor"/>
      </rPr>
      <t xml:space="preserve"> - Celková podlahová plocha budovy</t>
    </r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</si>
  <si>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</si>
  <si>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rPr>
        <b/>
        <sz val="11"/>
        <color theme="1"/>
        <rFont val="Calibri"/>
        <family val="2"/>
        <charset val="238"/>
        <scheme val="minor"/>
      </rPr>
      <t>P0628</t>
    </r>
    <r>
      <rPr>
        <sz val="11"/>
        <color theme="1"/>
        <rFont val="Calibri"/>
        <family val="2"/>
        <charset val="238"/>
        <scheme val="minor"/>
      </rPr>
      <t xml:space="preserve"> - Spotreba energie v budove pred realizáciou opatrení energetickej efektívnosti</t>
    </r>
  </si>
  <si>
    <r>
      <rPr>
        <b/>
        <sz val="11"/>
        <color theme="1"/>
        <rFont val="Calibri"/>
        <family val="2"/>
        <charset val="238"/>
        <scheme val="minor"/>
      </rPr>
      <t>P0689</t>
    </r>
    <r>
      <rPr>
        <sz val="11"/>
        <color theme="1"/>
        <rFont val="Calibri"/>
        <family val="2"/>
        <charset val="238"/>
        <scheme val="minor"/>
      </rPr>
      <t xml:space="preserve"> - Zníženie POTREBY energie vo verejných budovách</t>
    </r>
  </si>
  <si>
    <r>
      <rPr>
        <b/>
        <sz val="11"/>
        <color theme="1"/>
        <rFont val="Calibri"/>
        <family val="2"/>
        <charset val="238"/>
        <scheme val="minor"/>
      </rPr>
      <t>P0705</t>
    </r>
    <r>
      <rPr>
        <sz val="11"/>
        <color theme="1"/>
        <rFont val="Calibri"/>
        <family val="2"/>
        <charset val="238"/>
        <scheme val="minor"/>
      </rPr>
      <t xml:space="preserve"> - Zvýšená kapacita výroby elektriny z OZE</t>
    </r>
  </si>
  <si>
    <r>
      <t>Mw</t>
    </r>
    <r>
      <rPr>
        <vertAlign val="subscript"/>
        <sz val="11"/>
        <color theme="1"/>
        <rFont val="Calibri"/>
        <family val="2"/>
        <charset val="238"/>
        <scheme val="minor"/>
      </rPr>
      <t>e</t>
    </r>
  </si>
  <si>
    <r>
      <rPr>
        <b/>
        <sz val="11"/>
        <color theme="1"/>
        <rFont val="Calibri"/>
        <family val="2"/>
        <charset val="238"/>
        <scheme val="minor"/>
      </rPr>
      <t>P0707</t>
    </r>
    <r>
      <rPr>
        <sz val="11"/>
        <color theme="1"/>
        <rFont val="Calibri"/>
        <family val="2"/>
        <charset val="238"/>
        <scheme val="minor"/>
      </rPr>
      <t xml:space="preserve"> - Zvýšená kapacita výroby tepla z OZE</t>
    </r>
  </si>
  <si>
    <r>
      <t>MW</t>
    </r>
    <r>
      <rPr>
        <vertAlign val="subscript"/>
        <sz val="11"/>
        <color theme="1"/>
        <rFont val="Calibri"/>
        <family val="2"/>
        <charset val="238"/>
        <scheme val="minor"/>
      </rPr>
      <t>t</t>
    </r>
  </si>
  <si>
    <t>Irelevantné</t>
  </si>
  <si>
    <t>Tabuľka č. 1a - Merateľné ukazovatele projektu - udržateľnosť</t>
  </si>
  <si>
    <t>Percento plnenia merateľných ukazovateľov bez príznaku</t>
  </si>
  <si>
    <t>Percento plnenia merateľných ukazovateľov s príznakom</t>
  </si>
  <si>
    <t>Spotreba PE pred</t>
  </si>
  <si>
    <t>Vyber teplonosné médium pre nákup tepla/CZT</t>
  </si>
  <si>
    <t>Teplá voda</t>
  </si>
  <si>
    <t>Horúca voda</t>
  </si>
  <si>
    <t>1. Spotreba energie za kalendárny rok  nameraná prevádzkovými meradlami</t>
  </si>
  <si>
    <t>3. Spotreba energie za kalendárny rok  stanovená energetickým audítorom</t>
  </si>
  <si>
    <t>Koniec  realizácie</t>
  </si>
  <si>
    <t>Udržateľnosť</t>
  </si>
  <si>
    <t>Plánovaná hodnota</t>
  </si>
  <si>
    <t>-</t>
  </si>
  <si>
    <t>Cieľová hodnota</t>
  </si>
  <si>
    <t>Bola predmetná monitorovacia správa predložená</t>
  </si>
  <si>
    <t>áno</t>
  </si>
  <si>
    <t>nie</t>
  </si>
  <si>
    <t>Percento plnenia merateľných ukazovateľov s príznakom v danej MS</t>
  </si>
  <si>
    <t>Percento plnenia merateľných ukazovateľov s príznakom kumulatív</t>
  </si>
  <si>
    <r>
      <rPr>
        <b/>
        <sz val="10"/>
        <color theme="1"/>
        <rFont val="Calibri"/>
        <family val="2"/>
        <charset val="238"/>
        <scheme val="minor"/>
      </rPr>
      <t>P0080</t>
    </r>
    <r>
      <rPr>
        <sz val="10"/>
        <color theme="1"/>
        <rFont val="Calibri"/>
        <family val="2"/>
        <charset val="238"/>
        <scheme val="minor"/>
      </rPr>
      <t xml:space="preserve"> - Množstvo elektrickej energie vyrobenej v zariadení OZE</t>
    </r>
  </si>
  <si>
    <r>
      <rPr>
        <b/>
        <sz val="10"/>
        <color theme="1"/>
        <rFont val="Calibri"/>
        <family val="2"/>
        <charset val="238"/>
        <scheme val="minor"/>
      </rPr>
      <t>P0084</t>
    </r>
    <r>
      <rPr>
        <sz val="10"/>
        <color theme="1"/>
        <rFont val="Calibri"/>
        <family val="2"/>
        <charset val="238"/>
        <scheme val="minor"/>
      </rPr>
      <t xml:space="preserve"> - Množstvo tepelnej energie vyrobenej v zariadení OZE</t>
    </r>
  </si>
  <si>
    <r>
      <rPr>
        <b/>
        <sz val="10"/>
        <color theme="1"/>
        <rFont val="Calibri"/>
        <family val="2"/>
        <charset val="238"/>
        <scheme val="minor"/>
      </rPr>
      <t>P0103</t>
    </r>
    <r>
      <rPr>
        <sz val="10"/>
        <color theme="1"/>
        <rFont val="Calibri"/>
        <family val="2"/>
        <charset val="238"/>
        <scheme val="minor"/>
      </rPr>
      <t xml:space="preserve"> - Odhadované ročné zníženie emisií skleníkových plynov</t>
    </r>
  </si>
  <si>
    <r>
      <t>t ekviv. CO</t>
    </r>
    <r>
      <rPr>
        <vertAlign val="sub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>/rok</t>
    </r>
  </si>
  <si>
    <r>
      <rPr>
        <b/>
        <sz val="10"/>
        <color theme="1"/>
        <rFont val="Calibri"/>
        <family val="2"/>
        <charset val="238"/>
        <scheme val="minor"/>
      </rPr>
      <t>P0627</t>
    </r>
    <r>
      <rPr>
        <sz val="10"/>
        <color theme="1"/>
        <rFont val="Calibri"/>
        <family val="2"/>
        <charset val="238"/>
        <scheme val="minor"/>
      </rPr>
      <t xml:space="preserve"> - Spotreba energie v budove po realizácii opatrení energetickej efektívnosti</t>
    </r>
  </si>
  <si>
    <r>
      <rPr>
        <b/>
        <sz val="10"/>
        <color theme="1"/>
        <rFont val="Calibri"/>
        <family val="2"/>
        <charset val="238"/>
        <scheme val="minor"/>
      </rPr>
      <t>P0687</t>
    </r>
    <r>
      <rPr>
        <sz val="10"/>
        <color theme="1"/>
        <rFont val="Calibri"/>
        <family val="2"/>
        <charset val="238"/>
        <scheme val="minor"/>
      </rPr>
      <t xml:space="preserve"> - Zníženie konečnej spotreby energie vo verejných budovách</t>
    </r>
  </si>
  <si>
    <r>
      <rPr>
        <b/>
        <sz val="10"/>
        <color theme="1"/>
        <rFont val="Calibri"/>
        <family val="2"/>
        <charset val="238"/>
        <scheme val="minor"/>
      </rPr>
      <t>P0691</t>
    </r>
    <r>
      <rPr>
        <sz val="10"/>
        <color theme="1"/>
        <rFont val="Calibri"/>
        <family val="2"/>
        <charset val="238"/>
        <scheme val="minor"/>
      </rPr>
      <t xml:space="preserve"> - Zníženie produkcie emisií NOx</t>
    </r>
  </si>
  <si>
    <r>
      <rPr>
        <b/>
        <sz val="10"/>
        <color theme="1"/>
        <rFont val="Calibri"/>
        <family val="2"/>
        <charset val="238"/>
        <scheme val="minor"/>
      </rPr>
      <t>P0692</t>
    </r>
    <r>
      <rPr>
        <sz val="10"/>
        <color theme="1"/>
        <rFont val="Calibri"/>
        <family val="2"/>
        <charset val="238"/>
        <scheme val="minor"/>
      </rPr>
      <t xml:space="preserve"> - Zníženie produkcie emisií PM10</t>
    </r>
  </si>
  <si>
    <r>
      <rPr>
        <b/>
        <sz val="10"/>
        <color theme="1"/>
        <rFont val="Calibri"/>
        <family val="2"/>
        <charset val="238"/>
        <scheme val="minor"/>
      </rPr>
      <t>P0694</t>
    </r>
    <r>
      <rPr>
        <sz val="10"/>
        <color theme="1"/>
        <rFont val="Calibri"/>
        <family val="2"/>
        <charset val="238"/>
        <scheme val="minor"/>
      </rPr>
      <t xml:space="preserve"> - Zníženie produkcie emisií SO</t>
    </r>
    <r>
      <rPr>
        <vertAlign val="subscript"/>
        <sz val="10"/>
        <color theme="1"/>
        <rFont val="Calibri"/>
        <family val="2"/>
        <charset val="238"/>
        <scheme val="minor"/>
      </rPr>
      <t>2</t>
    </r>
  </si>
  <si>
    <r>
      <rPr>
        <b/>
        <sz val="10"/>
        <color theme="1"/>
        <rFont val="Calibri"/>
        <family val="2"/>
        <charset val="238"/>
        <scheme val="minor"/>
      </rPr>
      <t>P0701</t>
    </r>
    <r>
      <rPr>
        <sz val="10"/>
        <color theme="1"/>
        <rFont val="Calibri"/>
        <family val="2"/>
        <charset val="238"/>
        <scheme val="minor"/>
      </rPr>
      <t xml:space="preserve"> - Zníženie ročnej spotreby primárnej energie vo verejných budovách</t>
    </r>
  </si>
  <si>
    <t>ZMS
(Percentuálne plnenie)</t>
  </si>
  <si>
    <t>1.NMS
(Percentuálne plnenie)</t>
  </si>
  <si>
    <t>2.NMS
(Percentuálne plnenie)</t>
  </si>
  <si>
    <t>3.NMS
(Percentuálne plnenie)</t>
  </si>
  <si>
    <t>4.NMS
(Percentuálne plnenie)</t>
  </si>
  <si>
    <t>5.NMS
(Percentuálne plnenie)</t>
  </si>
  <si>
    <t>ZMS
(Dosiahnutá hodnota)</t>
  </si>
  <si>
    <t>1.NMS
(Dosiahnutá hodnota)</t>
  </si>
  <si>
    <t>2.NMS
(Dosiahnutá hodnota)</t>
  </si>
  <si>
    <t>3.NMS
(Dosiahnutá hodnota)</t>
  </si>
  <si>
    <t>4.NMS
(Dosiahnutá hodnota)</t>
  </si>
  <si>
    <t>5.NMS
(Dosiahnutá hodnota)</t>
  </si>
  <si>
    <t>Základné údaje o projekte:</t>
  </si>
  <si>
    <r>
      <t>Produkcia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pred realizáciou opatrení energetickej efektívnosti v t ekviv.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/rok</t>
    </r>
  </si>
  <si>
    <r>
      <t>Produkcia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po realizácii opatrení energetickej efektívnosti v t ekviv.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>/rok</t>
    </r>
  </si>
  <si>
    <r>
      <t>Produkcia SO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pred realizáciou opatrení energetickej efektívnosti v kg/rok</t>
    </r>
  </si>
  <si>
    <r>
      <t>Emisný faktor pre SO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v kg/MWh</t>
    </r>
  </si>
  <si>
    <r>
      <t>Produkcia SO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po realizácii opatrení energetickej efektívnosti v kg/rok</t>
    </r>
  </si>
  <si>
    <t>Časť A   Zoznam dosiahnutýc hodnôt merateľných ukazovateľov</t>
  </si>
  <si>
    <t>Tabuľka č. 3 - Spotreba energie za kalendárny rok  v MWh/rok - P0627</t>
  </si>
  <si>
    <t>Tabuľka č. 2 - Množstvo vyrobenej energie v zariadení OZE za kalendárny rok  v MWh/rok - P0080, P0084</t>
  </si>
  <si>
    <r>
      <t>Podklad preukazujúci vššie uvedené hodnoty emisných faktorov CO</t>
    </r>
    <r>
      <rPr>
        <vertAlign val="subscript"/>
        <sz val="11"/>
        <color theme="0" tint="-0.499984740745262"/>
        <rFont val="Calibri"/>
        <family val="2"/>
        <charset val="238"/>
        <scheme val="minor"/>
      </rPr>
      <t>2</t>
    </r>
    <r>
      <rPr>
        <sz val="11"/>
        <color theme="0" tint="-0.499984740745262"/>
        <rFont val="Calibri"/>
        <family val="2"/>
        <charset val="238"/>
        <scheme val="minor"/>
      </rPr>
      <t>.</t>
    </r>
  </si>
  <si>
    <r>
      <t>Podklad preukazujúci vššie uvedené hodnoty emisných faktorov SO</t>
    </r>
    <r>
      <rPr>
        <vertAlign val="subscript"/>
        <sz val="11"/>
        <color theme="0" tint="-0.499984740745262"/>
        <rFont val="Calibri"/>
        <family val="2"/>
        <charset val="238"/>
        <scheme val="minor"/>
      </rPr>
      <t>2</t>
    </r>
    <r>
      <rPr>
        <sz val="11"/>
        <color theme="0" tint="-0.499984740745262"/>
        <rFont val="Calibri"/>
        <family val="2"/>
        <charset val="238"/>
        <scheme val="minor"/>
      </rPr>
      <t>.</t>
    </r>
  </si>
  <si>
    <t>Tabuľka č. 4 - Zníženie primárnej enegie v budovách za kalendárny rok  v MWh/rok - P0701</t>
  </si>
  <si>
    <t>Tabuľka č. 5 - Produkcia emisií CO2 v budovách za kalendárny rok  v t ekviv. CO2 - P0103</t>
  </si>
  <si>
    <t>Tabuľka č. 6 - Produkcia emisií NOx v budovách za kalendárny rok  v kg - P0691</t>
  </si>
  <si>
    <t>Tabuľka č. 7 - Produkcia emisií PM10 v budovách za kalendárny rok  v kg - P0692</t>
  </si>
  <si>
    <t>Tabuľka č. 8 - Produkcia emisií SO2 v budovách za kalendárny rok  v kg - P0694</t>
  </si>
  <si>
    <t>1.dosiahnutý koeficient   ≥ 0,95</t>
  </si>
  <si>
    <t>2.dosiahnutý koeficient   ≥ 0,90 &lt; 0,95</t>
  </si>
  <si>
    <t>3.dosiahnutý koeficient   ≥ 0,85 &lt; 0,90</t>
  </si>
  <si>
    <t>4.dosiahnutý koeficient   ≥ 0,80 &lt; 0,85</t>
  </si>
  <si>
    <t>5.dosiahnutý koeficient   &lt; 0,80</t>
  </si>
  <si>
    <t>4.dosiahnutý koeficient   ≥ 0,55 &lt; 0,85</t>
  </si>
  <si>
    <t>5.dosiahnutý koeficient   ≥ 0,50 &lt; 0,55</t>
  </si>
  <si>
    <t>5.dosiahnutý koeficient   &lt; 0,50</t>
  </si>
  <si>
    <t>Mesiac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</si>
  <si>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</si>
  <si>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</si>
  <si>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</si>
  <si>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</si>
  <si>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</si>
  <si>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</si>
  <si>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</si>
  <si>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</si>
  <si>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</si>
  <si>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</si>
  <si>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</si>
  <si>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</si>
  <si>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Spôsob stanovenia spotreby</t>
  </si>
  <si>
    <t>Vzťahuje sa uvedená spotreba v celej výške na projekt?</t>
  </si>
  <si>
    <t>Celková spotreba</t>
  </si>
  <si>
    <t>Spotreba vzťahujúca sa projekt</t>
  </si>
  <si>
    <t>3.a) Spotreba elektrickej energie</t>
  </si>
  <si>
    <t>3.b) Spotreba zemného plynu</t>
  </si>
  <si>
    <t>3.c) Nákup tepla (CZT)</t>
  </si>
  <si>
    <t>3.d) Spotreba biomasy</t>
  </si>
  <si>
    <t>Sumárny prehľad spotreby energie</t>
  </si>
  <si>
    <t>MJ</t>
  </si>
  <si>
    <r>
      <t>Emisný koeficient pre CO</t>
    </r>
    <r>
      <rPr>
        <b/>
        <vertAlign val="subscript"/>
        <sz val="11"/>
        <color theme="1"/>
        <rFont val="Calibri"/>
        <family val="2"/>
        <charset val="238"/>
        <scheme val="minor"/>
      </rPr>
      <t>2</t>
    </r>
  </si>
  <si>
    <t>Kumulatívny prepočet možnej sankcie</t>
  </si>
  <si>
    <t>2. Spotreba energie za kalendárny rok  nameraná fakturačnými meradlami</t>
  </si>
  <si>
    <r>
      <t>Podklad preukazujúci vyššie uvedené hodnoty emisných faktorov SO</t>
    </r>
    <r>
      <rPr>
        <vertAlign val="subscript"/>
        <sz val="11"/>
        <color theme="0" tint="-0.499984740745262"/>
        <rFont val="Calibri"/>
        <family val="2"/>
        <charset val="238"/>
        <scheme val="minor"/>
      </rPr>
      <t>2</t>
    </r>
    <r>
      <rPr>
        <sz val="11"/>
        <color theme="0" tint="-0.499984740745262"/>
        <rFont val="Calibri"/>
        <family val="2"/>
        <charset val="238"/>
        <scheme val="minor"/>
      </rPr>
      <t>.</t>
    </r>
  </si>
  <si>
    <t>Dátum ukončenia hlavných aktivít projektu</t>
  </si>
  <si>
    <t>.</t>
  </si>
  <si>
    <t>Dátum konca predmetného monitorovaného obdobia</t>
  </si>
  <si>
    <t>Počet hodnôt spomedzi buniek F16 až F21, ktoré sú väčšie ako uvedený dátum</t>
  </si>
  <si>
    <t>Formá dátum</t>
  </si>
  <si>
    <t>Forma všeobecné</t>
  </si>
  <si>
    <t>Priestor pre vyplnenie dátumu:</t>
  </si>
  <si>
    <t xml:space="preserve">Koeficient prepočtu spotreby </t>
  </si>
  <si>
    <r>
      <rPr>
        <b/>
        <sz val="11"/>
        <color theme="1"/>
        <rFont val="Calibri"/>
        <family val="2"/>
        <charset val="238"/>
        <scheme val="minor"/>
      </rPr>
      <t>P0706</t>
    </r>
    <r>
      <rPr>
        <sz val="11"/>
        <color theme="1"/>
        <rFont val="Calibri"/>
        <family val="2"/>
        <charset val="238"/>
        <scheme val="minor"/>
      </rPr>
      <t xml:space="preserve"> - Zvýšená kapacita výroby energie z obnoviteľných zdrojov</t>
    </r>
  </si>
  <si>
    <r>
      <rPr>
        <b/>
        <sz val="10"/>
        <color theme="1"/>
        <rFont val="Calibri"/>
        <family val="2"/>
        <charset val="238"/>
        <scheme val="minor"/>
      </rPr>
      <t>P0706</t>
    </r>
    <r>
      <rPr>
        <sz val="10"/>
        <color theme="1"/>
        <rFont val="Calibri"/>
        <family val="2"/>
        <charset val="238"/>
        <scheme val="minor"/>
      </rPr>
      <t xml:space="preserve"> - Zvýšená kapacita výroby energie z obnoviteľných zdrojov</t>
    </r>
  </si>
  <si>
    <t>Vyplnené poskytovateľom na základe údajov v ŽoNFP a jej prílohách.</t>
  </si>
  <si>
    <t>Vypĺňa prijímateľ v rámci záverečnej monitorovacej správy (ZMS).</t>
  </si>
  <si>
    <t>1. Množstvo vyrobenej energie za kalendárny rok  namerané prevádzkovým / určeným meradlom</t>
  </si>
  <si>
    <t>2. Výpočet v súlade s technickým listom zariadenia</t>
  </si>
  <si>
    <t>3. Množstvo vyrobenej energie za kalendárny rok stanovené energetickým audítorom</t>
  </si>
  <si>
    <t>V prípade uvedenia aspoň jednej voľby "3." sa vyžaduje zohľadnenie vplyvov klimatických podmienok v hodnotených rokoch oproti porovnávanému roku, zároveň je potrebný podpis Energetického audítora s kópiu osvedčenia o odbornej spôsobilosti.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</si>
</sst>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€_-;\-* #,##0.00\ _€_-;_-* &quot;-&quot;??\ _€_-;_-@_-"/>
    <numFmt numFmtId="165" formatCode="#,##0.0000"/>
    <numFmt numFmtId="166" formatCode="0.000"/>
    <numFmt numFmtId="167" formatCode="_-* #,##0\ _€_-;\-* #,##0\ _€_-;_-* &quot;-&quot;??\ _€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0" tint="-4.9989318521683403E-2"/>
      <name val="Calibri"/>
      <family val="2"/>
      <charset val="238"/>
      <scheme val="minor"/>
    </font>
    <font>
      <sz val="11"/>
      <color theme="0" tint="-4.9989318521683403E-2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vertAlign val="subscript"/>
      <sz val="10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9" tint="-0.499984740745262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i/>
      <sz val="11"/>
      <color rgb="FFC00000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10"/>
      <color theme="7" tint="0.39997558519241921"/>
      <name val="Calibri"/>
      <family val="2"/>
      <charset val="238"/>
      <scheme val="minor"/>
    </font>
    <font>
      <b/>
      <vertAlign val="subscript"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vertAlign val="subscript"/>
      <sz val="11"/>
      <color theme="0" tint="-0.499984740745262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Calibri"/>
      <family val="2"/>
      <charset val="238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 style="thin">
        <color theme="0" tint="-0.34998626667073579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0" xfId="0" applyFont="1" applyBorder="1"/>
    <xf numFmtId="0" fontId="0" fillId="0" borderId="6" xfId="0" applyFont="1" applyBorder="1"/>
    <xf numFmtId="0" fontId="0" fillId="0" borderId="0" xfId="0" applyFont="1" applyFill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4" fontId="0" fillId="2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/>
    <xf numFmtId="0" fontId="3" fillId="0" borderId="0" xfId="0" applyFont="1"/>
    <xf numFmtId="0" fontId="7" fillId="0" borderId="0" xfId="0" applyFont="1" applyAlignment="1">
      <alignment horizontal="center"/>
    </xf>
    <xf numFmtId="0" fontId="8" fillId="6" borderId="2" xfId="0" applyFont="1" applyFill="1" applyBorder="1"/>
    <xf numFmtId="0" fontId="9" fillId="6" borderId="3" xfId="0" applyFont="1" applyFill="1" applyBorder="1"/>
    <xf numFmtId="0" fontId="9" fillId="6" borderId="4" xfId="0" applyFont="1" applyFill="1" applyBorder="1"/>
    <xf numFmtId="0" fontId="7" fillId="0" borderId="0" xfId="0" applyFont="1"/>
    <xf numFmtId="0" fontId="2" fillId="0" borderId="1" xfId="0" applyFont="1" applyBorder="1" applyAlignment="1">
      <alignment horizontal="center" vertical="center"/>
    </xf>
    <xf numFmtId="165" fontId="2" fillId="9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65" fontId="2" fillId="9" borderId="16" xfId="0" applyNumberFormat="1" applyFont="1" applyFill="1" applyBorder="1" applyAlignment="1">
      <alignment horizontal="center" vertical="center"/>
    </xf>
    <xf numFmtId="0" fontId="0" fillId="0" borderId="32" xfId="0" applyFont="1" applyBorder="1"/>
    <xf numFmtId="0" fontId="1" fillId="4" borderId="2" xfId="0" applyFont="1" applyFill="1" applyBorder="1"/>
    <xf numFmtId="0" fontId="1" fillId="4" borderId="3" xfId="0" applyFont="1" applyFill="1" applyBorder="1"/>
    <xf numFmtId="164" fontId="10" fillId="5" borderId="33" xfId="1" applyFont="1" applyFill="1" applyBorder="1" applyAlignment="1">
      <alignment horizontal="center"/>
    </xf>
    <xf numFmtId="0" fontId="13" fillId="0" borderId="35" xfId="0" applyFont="1" applyFill="1" applyBorder="1"/>
    <xf numFmtId="49" fontId="13" fillId="0" borderId="35" xfId="0" applyNumberFormat="1" applyFont="1" applyBorder="1"/>
    <xf numFmtId="9" fontId="13" fillId="0" borderId="35" xfId="0" applyNumberFormat="1" applyFont="1" applyFill="1" applyBorder="1" applyAlignment="1">
      <alignment horizontal="center"/>
    </xf>
    <xf numFmtId="0" fontId="13" fillId="0" borderId="0" xfId="0" applyFont="1" applyFill="1" applyBorder="1"/>
    <xf numFmtId="49" fontId="13" fillId="0" borderId="0" xfId="0" applyNumberFormat="1" applyFont="1" applyBorder="1"/>
    <xf numFmtId="9" fontId="13" fillId="0" borderId="0" xfId="0" applyNumberFormat="1" applyFont="1" applyFill="1" applyBorder="1" applyAlignment="1">
      <alignment horizontal="center"/>
    </xf>
    <xf numFmtId="9" fontId="13" fillId="0" borderId="0" xfId="0" applyNumberFormat="1" applyFont="1" applyBorder="1" applyAlignment="1">
      <alignment horizontal="center"/>
    </xf>
    <xf numFmtId="0" fontId="13" fillId="0" borderId="37" xfId="0" applyFont="1" applyFill="1" applyBorder="1"/>
    <xf numFmtId="49" fontId="13" fillId="0" borderId="37" xfId="0" applyNumberFormat="1" applyFont="1" applyBorder="1"/>
    <xf numFmtId="0" fontId="0" fillId="0" borderId="40" xfId="0" applyFont="1" applyFill="1" applyBorder="1"/>
    <xf numFmtId="0" fontId="13" fillId="0" borderId="42" xfId="0" applyFont="1" applyFill="1" applyBorder="1"/>
    <xf numFmtId="49" fontId="13" fillId="0" borderId="42" xfId="0" applyNumberFormat="1" applyFont="1" applyBorder="1"/>
    <xf numFmtId="9" fontId="13" fillId="0" borderId="42" xfId="0" applyNumberFormat="1" applyFont="1" applyFill="1" applyBorder="1" applyAlignment="1">
      <alignment horizontal="center"/>
    </xf>
    <xf numFmtId="0" fontId="13" fillId="0" borderId="44" xfId="0" applyFont="1" applyFill="1" applyBorder="1"/>
    <xf numFmtId="49" fontId="13" fillId="0" borderId="44" xfId="0" applyNumberFormat="1" applyFont="1" applyBorder="1"/>
    <xf numFmtId="10" fontId="1" fillId="5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vertical="top" wrapText="1"/>
    </xf>
    <xf numFmtId="0" fontId="17" fillId="0" borderId="6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10" borderId="6" xfId="0" applyFont="1" applyFill="1" applyBorder="1" applyAlignment="1">
      <alignment vertical="center"/>
    </xf>
    <xf numFmtId="0" fontId="10" fillId="10" borderId="0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0" fontId="0" fillId="0" borderId="0" xfId="0" applyFont="1" applyFill="1" applyBorder="1" applyAlignment="1"/>
    <xf numFmtId="0" fontId="13" fillId="11" borderId="0" xfId="0" applyFont="1" applyFill="1" applyBorder="1"/>
    <xf numFmtId="0" fontId="0" fillId="0" borderId="0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left" vertical="center"/>
    </xf>
    <xf numFmtId="166" fontId="0" fillId="0" borderId="0" xfId="0" applyNumberFormat="1" applyFont="1"/>
    <xf numFmtId="0" fontId="0" fillId="0" borderId="0" xfId="0" applyFont="1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/>
    <xf numFmtId="0" fontId="0" fillId="0" borderId="9" xfId="0" applyFont="1" applyFill="1" applyBorder="1" applyAlignment="1">
      <alignment vertical="center"/>
    </xf>
    <xf numFmtId="164" fontId="1" fillId="5" borderId="54" xfId="0" applyNumberFormat="1" applyFont="1" applyFill="1" applyBorder="1" applyAlignment="1">
      <alignment horizontal="center"/>
    </xf>
    <xf numFmtId="164" fontId="1" fillId="5" borderId="54" xfId="1" applyFont="1" applyFill="1" applyBorder="1" applyAlignment="1">
      <alignment horizontal="center"/>
    </xf>
    <xf numFmtId="164" fontId="0" fillId="0" borderId="55" xfId="0" applyNumberFormat="1" applyFont="1" applyFill="1" applyBorder="1" applyAlignment="1">
      <alignment horizontal="center"/>
    </xf>
    <xf numFmtId="164" fontId="15" fillId="5" borderId="54" xfId="0" applyNumberFormat="1" applyFont="1" applyFill="1" applyBorder="1" applyAlignment="1">
      <alignment horizontal="center"/>
    </xf>
    <xf numFmtId="164" fontId="15" fillId="5" borderId="54" xfId="1" applyFont="1" applyFill="1" applyBorder="1" applyAlignment="1">
      <alignment horizontal="center"/>
    </xf>
    <xf numFmtId="164" fontId="7" fillId="0" borderId="54" xfId="0" applyNumberFormat="1" applyFont="1" applyFill="1" applyBorder="1" applyAlignment="1">
      <alignment horizontal="center"/>
    </xf>
    <xf numFmtId="164" fontId="7" fillId="0" borderId="55" xfId="0" applyNumberFormat="1" applyFont="1" applyFill="1" applyBorder="1" applyAlignment="1">
      <alignment horizontal="center"/>
    </xf>
    <xf numFmtId="0" fontId="0" fillId="0" borderId="0" xfId="0" applyFont="1" applyBorder="1" applyAlignment="1">
      <alignment vertical="center" wrapText="1"/>
    </xf>
    <xf numFmtId="165" fontId="10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 textRotation="90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10" fontId="10" fillId="0" borderId="0" xfId="2" applyNumberFormat="1" applyFont="1" applyFill="1" applyBorder="1" applyAlignment="1">
      <alignment horizontal="center" vertical="center"/>
    </xf>
    <xf numFmtId="165" fontId="2" fillId="0" borderId="14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 wrapText="1"/>
    </xf>
    <xf numFmtId="10" fontId="10" fillId="0" borderId="16" xfId="0" applyNumberFormat="1" applyFont="1" applyBorder="1" applyAlignment="1">
      <alignment horizontal="center" vertical="center" wrapText="1"/>
    </xf>
    <xf numFmtId="10" fontId="10" fillId="0" borderId="16" xfId="2" applyNumberFormat="1" applyFont="1" applyBorder="1" applyAlignment="1">
      <alignment horizontal="center" vertical="center" wrapText="1"/>
    </xf>
    <xf numFmtId="10" fontId="10" fillId="0" borderId="17" xfId="2" applyNumberFormat="1" applyFont="1" applyBorder="1" applyAlignment="1">
      <alignment horizontal="center" vertical="center" wrapText="1"/>
    </xf>
    <xf numFmtId="165" fontId="2" fillId="0" borderId="16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10" fontId="10" fillId="0" borderId="11" xfId="2" applyNumberFormat="1" applyFont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left" vertical="center" wrapText="1"/>
    </xf>
    <xf numFmtId="0" fontId="2" fillId="0" borderId="29" xfId="0" applyFont="1" applyFill="1" applyBorder="1" applyAlignment="1">
      <alignment horizontal="left" vertical="center" wrapText="1"/>
    </xf>
    <xf numFmtId="0" fontId="10" fillId="8" borderId="58" xfId="0" applyFont="1" applyFill="1" applyBorder="1" applyAlignment="1">
      <alignment horizontal="center" vertical="center" wrapText="1"/>
    </xf>
    <xf numFmtId="0" fontId="10" fillId="8" borderId="56" xfId="0" applyFont="1" applyFill="1" applyBorder="1" applyAlignment="1">
      <alignment horizontal="center" vertical="center" wrapText="1"/>
    </xf>
    <xf numFmtId="0" fontId="10" fillId="8" borderId="57" xfId="0" applyFont="1" applyFill="1" applyBorder="1" applyAlignment="1">
      <alignment horizontal="center" vertical="center" wrapText="1"/>
    </xf>
    <xf numFmtId="0" fontId="10" fillId="8" borderId="59" xfId="0" applyFont="1" applyFill="1" applyBorder="1" applyAlignment="1">
      <alignment horizontal="center" vertical="center" wrapText="1"/>
    </xf>
    <xf numFmtId="0" fontId="10" fillId="8" borderId="60" xfId="0" applyFont="1" applyFill="1" applyBorder="1" applyAlignment="1">
      <alignment horizontal="center" vertical="center" wrapText="1"/>
    </xf>
    <xf numFmtId="0" fontId="10" fillId="4" borderId="58" xfId="0" applyFont="1" applyFill="1" applyBorder="1" applyAlignment="1">
      <alignment horizontal="center" vertical="center" wrapText="1"/>
    </xf>
    <xf numFmtId="0" fontId="10" fillId="4" borderId="56" xfId="0" applyFont="1" applyFill="1" applyBorder="1" applyAlignment="1">
      <alignment horizontal="center" vertical="center" wrapText="1"/>
    </xf>
    <xf numFmtId="0" fontId="10" fillId="4" borderId="57" xfId="0" applyFont="1" applyFill="1" applyBorder="1" applyAlignment="1">
      <alignment horizontal="center" vertical="center" wrapText="1"/>
    </xf>
    <xf numFmtId="0" fontId="10" fillId="4" borderId="59" xfId="0" applyFont="1" applyFill="1" applyBorder="1" applyAlignment="1">
      <alignment horizontal="center" vertical="center" wrapText="1"/>
    </xf>
    <xf numFmtId="0" fontId="10" fillId="4" borderId="60" xfId="0" applyFont="1" applyFill="1" applyBorder="1" applyAlignment="1">
      <alignment horizontal="center" vertical="center" wrapText="1"/>
    </xf>
    <xf numFmtId="0" fontId="10" fillId="13" borderId="19" xfId="0" applyFont="1" applyFill="1" applyBorder="1" applyAlignment="1">
      <alignment vertical="center" wrapText="1"/>
    </xf>
    <xf numFmtId="0" fontId="10" fillId="13" borderId="28" xfId="0" applyFont="1" applyFill="1" applyBorder="1" applyAlignment="1">
      <alignment vertical="center" wrapText="1"/>
    </xf>
    <xf numFmtId="164" fontId="10" fillId="13" borderId="29" xfId="1" applyFont="1" applyFill="1" applyBorder="1" applyAlignment="1">
      <alignment vertical="center" wrapText="1"/>
    </xf>
    <xf numFmtId="165" fontId="10" fillId="12" borderId="1" xfId="0" applyNumberFormat="1" applyFont="1" applyFill="1" applyBorder="1" applyAlignment="1">
      <alignment horizontal="center" vertical="center"/>
    </xf>
    <xf numFmtId="165" fontId="10" fillId="12" borderId="16" xfId="0" applyNumberFormat="1" applyFont="1" applyFill="1" applyBorder="1" applyAlignment="1">
      <alignment horizontal="center" vertical="center"/>
    </xf>
    <xf numFmtId="165" fontId="10" fillId="9" borderId="1" xfId="0" applyNumberFormat="1" applyFont="1" applyFill="1" applyBorder="1" applyAlignment="1">
      <alignment horizontal="center" vertical="center"/>
    </xf>
    <xf numFmtId="165" fontId="10" fillId="9" borderId="16" xfId="0" applyNumberFormat="1" applyFont="1" applyFill="1" applyBorder="1" applyAlignment="1">
      <alignment horizontal="center" vertical="center"/>
    </xf>
    <xf numFmtId="167" fontId="23" fillId="13" borderId="20" xfId="1" applyNumberFormat="1" applyFont="1" applyFill="1" applyBorder="1" applyAlignment="1">
      <alignment vertical="center" wrapText="1"/>
    </xf>
    <xf numFmtId="165" fontId="2" fillId="0" borderId="31" xfId="0" applyNumberFormat="1" applyFont="1" applyFill="1" applyBorder="1" applyAlignment="1">
      <alignment horizontal="center" vertical="center"/>
    </xf>
    <xf numFmtId="10" fontId="2" fillId="0" borderId="14" xfId="0" applyNumberFormat="1" applyFont="1" applyFill="1" applyBorder="1" applyAlignment="1">
      <alignment horizontal="center" vertical="center"/>
    </xf>
    <xf numFmtId="165" fontId="2" fillId="0" borderId="30" xfId="0" applyNumberFormat="1" applyFont="1" applyFill="1" applyBorder="1" applyAlignment="1">
      <alignment horizontal="center" vertical="center"/>
    </xf>
    <xf numFmtId="10" fontId="2" fillId="0" borderId="17" xfId="0" applyNumberFormat="1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vertical="center"/>
    </xf>
    <xf numFmtId="0" fontId="10" fillId="0" borderId="47" xfId="0" applyFont="1" applyFill="1" applyBorder="1" applyAlignment="1">
      <alignment vertical="center"/>
    </xf>
    <xf numFmtId="0" fontId="10" fillId="0" borderId="48" xfId="0" applyFont="1" applyFill="1" applyBorder="1" applyAlignment="1">
      <alignment horizontal="right" vertical="center"/>
    </xf>
    <xf numFmtId="0" fontId="10" fillId="0" borderId="27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29" xfId="0" applyFont="1" applyFill="1" applyBorder="1" applyAlignment="1">
      <alignment horizontal="right" vertical="center"/>
    </xf>
    <xf numFmtId="0" fontId="2" fillId="0" borderId="49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10" fillId="0" borderId="48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" fillId="14" borderId="5" xfId="0" applyFont="1" applyFill="1" applyBorder="1"/>
    <xf numFmtId="0" fontId="1" fillId="14" borderId="7" xfId="0" applyFont="1" applyFill="1" applyBorder="1"/>
    <xf numFmtId="0" fontId="5" fillId="4" borderId="2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43" xfId="0" applyFont="1" applyFill="1" applyBorder="1" applyAlignment="1">
      <alignment vertical="center"/>
    </xf>
    <xf numFmtId="0" fontId="5" fillId="4" borderId="44" xfId="0" applyFont="1" applyFill="1" applyBorder="1" applyAlignment="1">
      <alignment vertical="center"/>
    </xf>
    <xf numFmtId="0" fontId="5" fillId="4" borderId="45" xfId="0" applyFont="1" applyFill="1" applyBorder="1" applyAlignment="1">
      <alignment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vertical="center"/>
    </xf>
    <xf numFmtId="0" fontId="5" fillId="4" borderId="53" xfId="0" applyFont="1" applyFill="1" applyBorder="1" applyAlignment="1">
      <alignment vertical="center"/>
    </xf>
    <xf numFmtId="0" fontId="5" fillId="4" borderId="5" xfId="0" applyFont="1" applyFill="1" applyBorder="1" applyAlignment="1">
      <alignment vertical="center"/>
    </xf>
    <xf numFmtId="0" fontId="5" fillId="4" borderId="46" xfId="0" applyFont="1" applyFill="1" applyBorder="1" applyAlignment="1">
      <alignment vertical="center"/>
    </xf>
    <xf numFmtId="0" fontId="5" fillId="6" borderId="0" xfId="0" applyFont="1" applyFill="1" applyBorder="1"/>
    <xf numFmtId="0" fontId="3" fillId="6" borderId="0" xfId="0" applyFont="1" applyFill="1" applyBorder="1"/>
    <xf numFmtId="0" fontId="3" fillId="6" borderId="0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vertical="center"/>
    </xf>
    <xf numFmtId="0" fontId="18" fillId="2" borderId="1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2" fillId="2" borderId="16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164" fontId="2" fillId="2" borderId="1" xfId="1" applyFont="1" applyFill="1" applyBorder="1" applyAlignment="1">
      <alignment vertical="center"/>
    </xf>
    <xf numFmtId="164" fontId="2" fillId="2" borderId="16" xfId="1" applyFont="1" applyFill="1" applyBorder="1" applyAlignment="1">
      <alignment vertical="center"/>
    </xf>
    <xf numFmtId="0" fontId="0" fillId="0" borderId="8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7" borderId="0" xfId="0" applyFont="1" applyFill="1" applyBorder="1" applyAlignment="1">
      <alignment horizontal="left" vertical="center"/>
    </xf>
    <xf numFmtId="165" fontId="3" fillId="8" borderId="30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0" xfId="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5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21" fillId="0" borderId="0" xfId="0" applyFont="1" applyAlignment="1">
      <alignment vertical="center"/>
    </xf>
    <xf numFmtId="166" fontId="0" fillId="0" borderId="0" xfId="0" applyNumberFormat="1" applyFont="1" applyAlignment="1">
      <alignment vertical="center"/>
    </xf>
    <xf numFmtId="166" fontId="0" fillId="0" borderId="0" xfId="0" applyNumberFormat="1" applyFont="1" applyFill="1" applyAlignment="1">
      <alignment vertical="center"/>
    </xf>
    <xf numFmtId="0" fontId="5" fillId="16" borderId="2" xfId="0" applyFont="1" applyFill="1" applyBorder="1" applyAlignment="1">
      <alignment vertical="center"/>
    </xf>
    <xf numFmtId="0" fontId="5" fillId="16" borderId="3" xfId="0" applyFont="1" applyFill="1" applyBorder="1" applyAlignment="1">
      <alignment vertical="center"/>
    </xf>
    <xf numFmtId="0" fontId="3" fillId="16" borderId="3" xfId="0" applyFont="1" applyFill="1" applyBorder="1" applyAlignment="1">
      <alignment vertical="center"/>
    </xf>
    <xf numFmtId="0" fontId="3" fillId="16" borderId="4" xfId="0" applyFont="1" applyFill="1" applyBorder="1" applyAlignment="1">
      <alignment vertical="center"/>
    </xf>
    <xf numFmtId="0" fontId="1" fillId="8" borderId="5" xfId="0" applyFont="1" applyFill="1" applyBorder="1" applyAlignment="1">
      <alignment vertical="center"/>
    </xf>
    <xf numFmtId="49" fontId="0" fillId="0" borderId="0" xfId="0" applyNumberFormat="1" applyFont="1" applyBorder="1" applyAlignment="1">
      <alignment vertical="center"/>
    </xf>
    <xf numFmtId="0" fontId="1" fillId="8" borderId="7" xfId="0" applyFont="1" applyFill="1" applyBorder="1" applyAlignment="1">
      <alignment vertical="center"/>
    </xf>
    <xf numFmtId="49" fontId="0" fillId="0" borderId="8" xfId="0" applyNumberFormat="1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8" borderId="22" xfId="0" applyFont="1" applyFill="1" applyBorder="1" applyAlignment="1">
      <alignment vertical="center"/>
    </xf>
    <xf numFmtId="0" fontId="1" fillId="8" borderId="23" xfId="0" applyFont="1" applyFill="1" applyBorder="1" applyAlignment="1">
      <alignment vertical="center"/>
    </xf>
    <xf numFmtId="10" fontId="1" fillId="5" borderId="24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4" borderId="22" xfId="0" applyFont="1" applyFill="1" applyBorder="1" applyAlignment="1">
      <alignment vertical="center"/>
    </xf>
    <xf numFmtId="0" fontId="1" fillId="4" borderId="23" xfId="0" applyFont="1" applyFill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0" fillId="2" borderId="55" xfId="0" applyFont="1" applyFill="1" applyBorder="1" applyAlignment="1">
      <alignment vertical="center"/>
    </xf>
    <xf numFmtId="164" fontId="0" fillId="0" borderId="0" xfId="1" applyFont="1" applyAlignment="1">
      <alignment vertical="center"/>
    </xf>
    <xf numFmtId="164" fontId="0" fillId="0" borderId="0" xfId="0" applyNumberFormat="1" applyFont="1" applyAlignment="1">
      <alignment vertical="center"/>
    </xf>
    <xf numFmtId="10" fontId="0" fillId="0" borderId="0" xfId="0" applyNumberFormat="1" applyFont="1" applyAlignment="1">
      <alignment vertical="center"/>
    </xf>
    <xf numFmtId="4" fontId="0" fillId="0" borderId="0" xfId="0" applyNumberFormat="1" applyFont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0" fillId="7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0" fillId="12" borderId="1" xfId="0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1" xfId="0" applyNumberFormat="1" applyFont="1" applyFill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6" xfId="0" applyNumberFormat="1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2" borderId="11" xfId="0" applyFont="1" applyFill="1" applyBorder="1" applyAlignment="1">
      <alignment horizontal="center" vertical="center" wrapText="1"/>
    </xf>
    <xf numFmtId="0" fontId="0" fillId="12" borderId="22" xfId="0" applyFont="1" applyFill="1" applyBorder="1" applyAlignment="1">
      <alignment vertical="center"/>
    </xf>
    <xf numFmtId="0" fontId="0" fillId="12" borderId="23" xfId="0" applyFont="1" applyFill="1" applyBorder="1" applyAlignment="1">
      <alignment vertical="center"/>
    </xf>
    <xf numFmtId="0" fontId="0" fillId="12" borderId="24" xfId="0" applyFont="1" applyFill="1" applyBorder="1" applyAlignment="1">
      <alignment vertical="center"/>
    </xf>
    <xf numFmtId="0" fontId="0" fillId="12" borderId="7" xfId="0" applyFont="1" applyFill="1" applyBorder="1" applyAlignment="1">
      <alignment vertical="center"/>
    </xf>
    <xf numFmtId="0" fontId="0" fillId="12" borderId="8" xfId="0" applyFont="1" applyFill="1" applyBorder="1" applyAlignment="1">
      <alignment vertical="center"/>
    </xf>
    <xf numFmtId="0" fontId="0" fillId="12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9" fillId="2" borderId="0" xfId="0" applyFont="1" applyFill="1" applyBorder="1"/>
    <xf numFmtId="3" fontId="2" fillId="11" borderId="1" xfId="0" applyNumberFormat="1" applyFont="1" applyFill="1" applyBorder="1" applyAlignment="1">
      <alignment vertical="center"/>
    </xf>
    <xf numFmtId="3" fontId="2" fillId="11" borderId="16" xfId="0" applyNumberFormat="1" applyFont="1" applyFill="1" applyBorder="1" applyAlignment="1">
      <alignment vertical="center"/>
    </xf>
    <xf numFmtId="4" fontId="2" fillId="11" borderId="1" xfId="0" applyNumberFormat="1" applyFont="1" applyFill="1" applyBorder="1" applyAlignment="1">
      <alignment vertical="center"/>
    </xf>
    <xf numFmtId="164" fontId="2" fillId="11" borderId="1" xfId="1" applyFont="1" applyFill="1" applyBorder="1" applyAlignment="1">
      <alignment vertical="center"/>
    </xf>
    <xf numFmtId="164" fontId="2" fillId="11" borderId="16" xfId="1" applyFont="1" applyFill="1" applyBorder="1" applyAlignment="1">
      <alignment vertical="center"/>
    </xf>
    <xf numFmtId="0" fontId="2" fillId="11" borderId="1" xfId="0" applyFont="1" applyFill="1" applyBorder="1" applyAlignment="1">
      <alignment vertical="center"/>
    </xf>
    <xf numFmtId="0" fontId="2" fillId="11" borderId="14" xfId="0" applyFont="1" applyFill="1" applyBorder="1" applyAlignment="1">
      <alignment horizontal="center" vertical="center" wrapText="1"/>
    </xf>
    <xf numFmtId="0" fontId="2" fillId="11" borderId="16" xfId="0" applyFont="1" applyFill="1" applyBorder="1" applyAlignment="1">
      <alignment vertical="center"/>
    </xf>
    <xf numFmtId="0" fontId="19" fillId="0" borderId="0" xfId="0" applyFont="1" applyFill="1" applyBorder="1"/>
    <xf numFmtId="164" fontId="15" fillId="0" borderId="0" xfId="0" applyNumberFormat="1" applyFont="1" applyFill="1" applyBorder="1" applyAlignment="1">
      <alignment horizontal="center"/>
    </xf>
    <xf numFmtId="164" fontId="15" fillId="0" borderId="0" xfId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0" fontId="10" fillId="0" borderId="6" xfId="2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/>
    </xf>
    <xf numFmtId="164" fontId="1" fillId="0" borderId="6" xfId="1" applyFont="1" applyFill="1" applyBorder="1" applyAlignment="1">
      <alignment horizontal="center"/>
    </xf>
    <xf numFmtId="164" fontId="0" fillId="0" borderId="6" xfId="0" applyNumberFormat="1" applyFont="1" applyFill="1" applyBorder="1" applyAlignment="1">
      <alignment horizontal="center"/>
    </xf>
    <xf numFmtId="164" fontId="15" fillId="0" borderId="6" xfId="0" applyNumberFormat="1" applyFont="1" applyFill="1" applyBorder="1" applyAlignment="1">
      <alignment horizontal="center"/>
    </xf>
    <xf numFmtId="164" fontId="15" fillId="0" borderId="6" xfId="1" applyFont="1" applyFill="1" applyBorder="1" applyAlignment="1">
      <alignment horizontal="center"/>
    </xf>
    <xf numFmtId="164" fontId="7" fillId="0" borderId="6" xfId="0" applyNumberFormat="1" applyFont="1" applyFill="1" applyBorder="1" applyAlignment="1">
      <alignment horizontal="center"/>
    </xf>
    <xf numFmtId="0" fontId="13" fillId="0" borderId="8" xfId="0" applyFont="1" applyFill="1" applyBorder="1"/>
    <xf numFmtId="49" fontId="13" fillId="0" borderId="8" xfId="0" applyNumberFormat="1" applyFont="1" applyBorder="1"/>
    <xf numFmtId="164" fontId="7" fillId="0" borderId="8" xfId="0" applyNumberFormat="1" applyFont="1" applyFill="1" applyBorder="1" applyAlignment="1">
      <alignment horizontal="center"/>
    </xf>
    <xf numFmtId="164" fontId="7" fillId="0" borderId="9" xfId="0" applyNumberFormat="1" applyFont="1" applyFill="1" applyBorder="1" applyAlignment="1">
      <alignment horizontal="center"/>
    </xf>
    <xf numFmtId="10" fontId="10" fillId="0" borderId="61" xfId="2" applyNumberFormat="1" applyFont="1" applyFill="1" applyBorder="1" applyAlignment="1">
      <alignment horizontal="center" vertical="center"/>
    </xf>
    <xf numFmtId="10" fontId="10" fillId="0" borderId="62" xfId="2" applyNumberFormat="1" applyFont="1" applyFill="1" applyBorder="1" applyAlignment="1">
      <alignment horizontal="center" vertical="center"/>
    </xf>
    <xf numFmtId="0" fontId="10" fillId="4" borderId="6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3" fillId="0" borderId="5" xfId="0" applyFont="1" applyFill="1" applyBorder="1"/>
    <xf numFmtId="0" fontId="13" fillId="0" borderId="7" xfId="0" applyFont="1" applyFill="1" applyBorder="1"/>
    <xf numFmtId="164" fontId="7" fillId="0" borderId="0" xfId="1" applyFont="1" applyFill="1" applyBorder="1" applyAlignment="1">
      <alignment horizontal="center"/>
    </xf>
    <xf numFmtId="0" fontId="10" fillId="13" borderId="18" xfId="0" applyFont="1" applyFill="1" applyBorder="1" applyAlignment="1">
      <alignment vertical="center" wrapText="1"/>
    </xf>
    <xf numFmtId="10" fontId="10" fillId="0" borderId="12" xfId="2" applyNumberFormat="1" applyFont="1" applyBorder="1" applyAlignment="1">
      <alignment horizontal="center" vertical="center" wrapText="1"/>
    </xf>
    <xf numFmtId="0" fontId="10" fillId="13" borderId="27" xfId="0" applyFont="1" applyFill="1" applyBorder="1" applyAlignment="1">
      <alignment vertical="center" wrapText="1"/>
    </xf>
    <xf numFmtId="164" fontId="7" fillId="0" borderId="6" xfId="1" applyFont="1" applyFill="1" applyBorder="1" applyAlignment="1">
      <alignment horizontal="center"/>
    </xf>
    <xf numFmtId="164" fontId="7" fillId="0" borderId="8" xfId="1" applyFont="1" applyFill="1" applyBorder="1" applyAlignment="1">
      <alignment horizontal="center"/>
    </xf>
    <xf numFmtId="164" fontId="7" fillId="0" borderId="9" xfId="1" applyFont="1" applyFill="1" applyBorder="1" applyAlignment="1">
      <alignment horizontal="center"/>
    </xf>
    <xf numFmtId="0" fontId="17" fillId="6" borderId="22" xfId="0" applyFont="1" applyFill="1" applyBorder="1" applyAlignment="1">
      <alignment vertical="center"/>
    </xf>
    <xf numFmtId="0" fontId="30" fillId="6" borderId="23" xfId="0" applyFont="1" applyFill="1" applyBorder="1" applyAlignment="1">
      <alignment vertical="center"/>
    </xf>
    <xf numFmtId="0" fontId="28" fillId="17" borderId="63" xfId="0" applyFont="1" applyFill="1" applyBorder="1" applyAlignment="1">
      <alignment horizontal="center" vertical="center"/>
    </xf>
    <xf numFmtId="0" fontId="28" fillId="17" borderId="61" xfId="0" applyFont="1" applyFill="1" applyBorder="1" applyAlignment="1">
      <alignment horizontal="center" vertical="center"/>
    </xf>
    <xf numFmtId="0" fontId="28" fillId="17" borderId="62" xfId="0" applyFont="1" applyFill="1" applyBorder="1" applyAlignment="1">
      <alignment horizontal="center" vertical="center"/>
    </xf>
    <xf numFmtId="10" fontId="1" fillId="5" borderId="33" xfId="0" applyNumberFormat="1" applyFont="1" applyFill="1" applyBorder="1" applyAlignment="1">
      <alignment horizontal="center" vertical="center"/>
    </xf>
    <xf numFmtId="165" fontId="2" fillId="11" borderId="1" xfId="0" applyNumberFormat="1" applyFont="1" applyFill="1" applyBorder="1" applyAlignment="1">
      <alignment horizontal="center" vertical="center"/>
    </xf>
    <xf numFmtId="0" fontId="5" fillId="6" borderId="7" xfId="0" applyFont="1" applyFill="1" applyBorder="1"/>
    <xf numFmtId="0" fontId="3" fillId="6" borderId="8" xfId="0" applyFont="1" applyFill="1" applyBorder="1" applyAlignment="1">
      <alignment vertical="center"/>
    </xf>
    <xf numFmtId="14" fontId="0" fillId="0" borderId="9" xfId="0" applyNumberFormat="1" applyFont="1" applyFill="1" applyBorder="1"/>
    <xf numFmtId="0" fontId="3" fillId="0" borderId="0" xfId="0" applyFont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/>
    <xf numFmtId="0" fontId="15" fillId="0" borderId="0" xfId="0" applyFont="1" applyFill="1"/>
    <xf numFmtId="49" fontId="7" fillId="0" borderId="0" xfId="0" applyNumberFormat="1" applyFont="1" applyBorder="1"/>
    <xf numFmtId="0" fontId="31" fillId="0" borderId="0" xfId="0" applyFont="1" applyBorder="1"/>
    <xf numFmtId="0" fontId="7" fillId="0" borderId="0" xfId="0" applyFont="1" applyFill="1"/>
    <xf numFmtId="14" fontId="7" fillId="0" borderId="0" xfId="0" applyNumberFormat="1" applyFont="1"/>
    <xf numFmtId="164" fontId="7" fillId="0" borderId="0" xfId="1" applyFont="1"/>
    <xf numFmtId="164" fontId="7" fillId="0" borderId="0" xfId="0" applyNumberFormat="1" applyFont="1"/>
    <xf numFmtId="10" fontId="7" fillId="0" borderId="0" xfId="2" applyNumberFormat="1" applyFont="1"/>
    <xf numFmtId="10" fontId="7" fillId="0" borderId="0" xfId="0" applyNumberFormat="1" applyFont="1"/>
    <xf numFmtId="0" fontId="7" fillId="0" borderId="0" xfId="0" applyFont="1" applyBorder="1" applyAlignment="1">
      <alignment vertical="center"/>
    </xf>
    <xf numFmtId="0" fontId="7" fillId="0" borderId="0" xfId="0" applyNumberFormat="1" applyFont="1"/>
    <xf numFmtId="0" fontId="5" fillId="16" borderId="22" xfId="0" applyFont="1" applyFill="1" applyBorder="1"/>
    <xf numFmtId="0" fontId="3" fillId="16" borderId="23" xfId="0" applyFont="1" applyFill="1" applyBorder="1" applyAlignment="1">
      <alignment vertical="center"/>
    </xf>
    <xf numFmtId="0" fontId="0" fillId="0" borderId="24" xfId="0" applyFont="1" applyBorder="1" applyAlignment="1">
      <alignment vertical="center"/>
    </xf>
    <xf numFmtId="14" fontId="0" fillId="0" borderId="24" xfId="0" applyNumberFormat="1" applyFont="1" applyBorder="1" applyAlignment="1">
      <alignment vertical="center"/>
    </xf>
    <xf numFmtId="0" fontId="0" fillId="0" borderId="0" xfId="0" applyNumberFormat="1" applyFont="1" applyFill="1" applyBorder="1"/>
    <xf numFmtId="0" fontId="0" fillId="0" borderId="0" xfId="1" applyNumberFormat="1" applyFont="1" applyFill="1" applyBorder="1" applyAlignment="1" applyProtection="1">
      <alignment horizontal="center" vertical="center"/>
    </xf>
    <xf numFmtId="0" fontId="0" fillId="0" borderId="33" xfId="0" applyBorder="1"/>
    <xf numFmtId="14" fontId="0" fillId="0" borderId="33" xfId="0" applyNumberFormat="1" applyBorder="1"/>
    <xf numFmtId="0" fontId="0" fillId="0" borderId="33" xfId="0" applyNumberFormat="1" applyBorder="1"/>
    <xf numFmtId="0" fontId="0" fillId="2" borderId="0" xfId="0" applyFill="1"/>
    <xf numFmtId="14" fontId="0" fillId="0" borderId="0" xfId="0" applyNumberFormat="1" applyFont="1" applyFill="1" applyBorder="1" applyAlignment="1">
      <alignment horizontal="left" vertical="center"/>
    </xf>
    <xf numFmtId="0" fontId="0" fillId="0" borderId="0" xfId="1" applyNumberFormat="1" applyFont="1" applyFill="1" applyBorder="1" applyAlignment="1" applyProtection="1">
      <alignment horizontal="left" vertical="center"/>
    </xf>
    <xf numFmtId="0" fontId="0" fillId="0" borderId="33" xfId="0" applyFont="1" applyFill="1" applyBorder="1" applyAlignment="1">
      <alignment horizontal="center" vertical="center"/>
    </xf>
    <xf numFmtId="165" fontId="2" fillId="2" borderId="31" xfId="0" applyNumberFormat="1" applyFont="1" applyFill="1" applyBorder="1" applyAlignment="1">
      <alignment horizontal="center" vertical="center"/>
    </xf>
    <xf numFmtId="165" fontId="32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4" xfId="0" applyFont="1" applyFill="1" applyBorder="1" applyAlignment="1">
      <alignment horizontal="left" vertical="center" wrapText="1"/>
    </xf>
    <xf numFmtId="0" fontId="10" fillId="0" borderId="46" xfId="0" applyFont="1" applyFill="1" applyBorder="1" applyAlignment="1">
      <alignment horizontal="left" vertical="center"/>
    </xf>
    <xf numFmtId="0" fontId="10" fillId="0" borderId="47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left" vertical="center"/>
    </xf>
    <xf numFmtId="0" fontId="10" fillId="0" borderId="28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left" vertical="top" wrapText="1"/>
    </xf>
    <xf numFmtId="0" fontId="13" fillId="0" borderId="42" xfId="0" applyFont="1" applyFill="1" applyBorder="1" applyAlignment="1">
      <alignment horizontal="left" vertical="top" wrapText="1"/>
    </xf>
    <xf numFmtId="0" fontId="13" fillId="0" borderId="5" xfId="0" applyFont="1" applyFill="1" applyBorder="1" applyAlignment="1">
      <alignment horizontal="left" vertical="top" wrapText="1"/>
    </xf>
    <xf numFmtId="0" fontId="13" fillId="0" borderId="0" xfId="0" applyFont="1" applyFill="1" applyBorder="1" applyAlignment="1">
      <alignment horizontal="left" vertical="top" wrapText="1"/>
    </xf>
    <xf numFmtId="0" fontId="13" fillId="0" borderId="43" xfId="0" applyFont="1" applyFill="1" applyBorder="1" applyAlignment="1">
      <alignment horizontal="left" vertical="top" wrapText="1"/>
    </xf>
    <xf numFmtId="0" fontId="13" fillId="0" borderId="44" xfId="0" applyFont="1" applyFill="1" applyBorder="1" applyAlignment="1">
      <alignment horizontal="left" vertical="top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16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left" vertical="top" wrapText="1"/>
    </xf>
    <xf numFmtId="0" fontId="13" fillId="0" borderId="35" xfId="0" applyFont="1" applyFill="1" applyBorder="1" applyAlignment="1">
      <alignment horizontal="left" vertical="top" wrapText="1"/>
    </xf>
    <xf numFmtId="0" fontId="13" fillId="0" borderId="36" xfId="0" applyFont="1" applyFill="1" applyBorder="1" applyAlignment="1">
      <alignment horizontal="left" vertical="top" wrapText="1"/>
    </xf>
    <xf numFmtId="0" fontId="13" fillId="0" borderId="37" xfId="0" applyFont="1" applyFill="1" applyBorder="1" applyAlignment="1">
      <alignment horizontal="left" vertical="top" wrapText="1"/>
    </xf>
    <xf numFmtId="0" fontId="14" fillId="0" borderId="38" xfId="0" applyFont="1" applyFill="1" applyBorder="1" applyAlignment="1">
      <alignment horizontal="left" wrapText="1"/>
    </xf>
    <xf numFmtId="0" fontId="14" fillId="0" borderId="39" xfId="0" applyFont="1" applyFill="1" applyBorder="1" applyAlignment="1">
      <alignment horizontal="left" wrapText="1"/>
    </xf>
    <xf numFmtId="0" fontId="14" fillId="0" borderId="9" xfId="0" applyFont="1" applyFill="1" applyBorder="1" applyAlignment="1">
      <alignment horizontal="left" wrapText="1"/>
    </xf>
    <xf numFmtId="0" fontId="5" fillId="16" borderId="22" xfId="0" applyFont="1" applyFill="1" applyBorder="1" applyAlignment="1">
      <alignment horizontal="left"/>
    </xf>
    <xf numFmtId="0" fontId="5" fillId="16" borderId="23" xfId="0" applyFont="1" applyFill="1" applyBorder="1" applyAlignment="1">
      <alignment horizontal="left"/>
    </xf>
    <xf numFmtId="0" fontId="5" fillId="16" borderId="24" xfId="0" applyFont="1" applyFill="1" applyBorder="1" applyAlignment="1">
      <alignment horizontal="left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0" fillId="3" borderId="27" xfId="0" applyFont="1" applyFill="1" applyBorder="1" applyAlignment="1">
      <alignment horizontal="center" vertical="center"/>
    </xf>
    <xf numFmtId="0" fontId="0" fillId="3" borderId="28" xfId="0" applyFont="1" applyFill="1" applyBorder="1" applyAlignment="1">
      <alignment horizontal="center" vertical="center"/>
    </xf>
    <xf numFmtId="0" fontId="1" fillId="12" borderId="21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31" xfId="0" applyNumberFormat="1" applyFont="1" applyBorder="1" applyAlignment="1">
      <alignment horizontal="center" vertical="center"/>
    </xf>
    <xf numFmtId="165" fontId="0" fillId="0" borderId="48" xfId="0" applyNumberFormat="1" applyFont="1" applyBorder="1" applyAlignment="1">
      <alignment horizontal="center" vertical="center"/>
    </xf>
    <xf numFmtId="165" fontId="0" fillId="0" borderId="30" xfId="0" applyNumberFormat="1" applyFont="1" applyBorder="1" applyAlignment="1">
      <alignment horizontal="center" vertical="center"/>
    </xf>
    <xf numFmtId="165" fontId="0" fillId="0" borderId="29" xfId="0" applyNumberFormat="1" applyFont="1" applyBorder="1" applyAlignment="1">
      <alignment horizontal="center" vertical="center"/>
    </xf>
    <xf numFmtId="0" fontId="1" fillId="8" borderId="21" xfId="0" applyFont="1" applyFill="1" applyBorder="1" applyAlignment="1">
      <alignment horizontal="center" vertical="center"/>
    </xf>
    <xf numFmtId="0" fontId="1" fillId="8" borderId="20" xfId="0" applyFont="1" applyFill="1" applyBorder="1" applyAlignment="1">
      <alignment horizontal="center" vertical="center"/>
    </xf>
    <xf numFmtId="0" fontId="1" fillId="12" borderId="46" xfId="0" applyFont="1" applyFill="1" applyBorder="1" applyAlignment="1">
      <alignment horizontal="left" vertical="center"/>
    </xf>
    <xf numFmtId="0" fontId="1" fillId="12" borderId="47" xfId="0" applyFont="1" applyFill="1" applyBorder="1" applyAlignment="1">
      <alignment horizontal="left" vertical="center"/>
    </xf>
    <xf numFmtId="0" fontId="1" fillId="12" borderId="48" xfId="0" applyFont="1" applyFill="1" applyBorder="1" applyAlignment="1">
      <alignment horizontal="left" vertical="center"/>
    </xf>
    <xf numFmtId="165" fontId="0" fillId="3" borderId="31" xfId="0" applyNumberFormat="1" applyFont="1" applyFill="1" applyBorder="1" applyAlignment="1">
      <alignment horizontal="center" vertical="center"/>
    </xf>
    <xf numFmtId="165" fontId="0" fillId="3" borderId="48" xfId="0" applyNumberFormat="1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8" borderId="1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left" vertical="center" wrapText="1"/>
    </xf>
    <xf numFmtId="0" fontId="1" fillId="8" borderId="11" xfId="0" applyFont="1" applyFill="1" applyBorder="1" applyAlignment="1">
      <alignment horizontal="left" vertical="center" wrapText="1"/>
    </xf>
    <xf numFmtId="0" fontId="1" fillId="8" borderId="13" xfId="0" applyFont="1" applyFill="1" applyBorder="1" applyAlignment="1">
      <alignment horizontal="left" vertical="center" wrapText="1"/>
    </xf>
    <xf numFmtId="0" fontId="1" fillId="8" borderId="1" xfId="0" applyFont="1" applyFill="1" applyBorder="1" applyAlignment="1">
      <alignment horizontal="left" vertical="center" wrapText="1"/>
    </xf>
    <xf numFmtId="0" fontId="1" fillId="8" borderId="15" xfId="0" applyFont="1" applyFill="1" applyBorder="1" applyAlignment="1">
      <alignment horizontal="left" vertical="center" wrapText="1"/>
    </xf>
    <xf numFmtId="0" fontId="1" fillId="8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center" wrapText="1"/>
    </xf>
    <xf numFmtId="0" fontId="0" fillId="2" borderId="22" xfId="0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16" xfId="0" applyFont="1" applyFill="1" applyBorder="1" applyAlignment="1">
      <alignment horizontal="center" vertical="center"/>
    </xf>
    <xf numFmtId="165" fontId="0" fillId="9" borderId="16" xfId="0" applyNumberFormat="1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165" fontId="0" fillId="9" borderId="1" xfId="0" applyNumberFormat="1" applyFont="1" applyFill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165" fontId="0" fillId="2" borderId="16" xfId="0" applyNumberFormat="1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 wrapText="1"/>
    </xf>
    <xf numFmtId="0" fontId="1" fillId="8" borderId="1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10" fontId="0" fillId="0" borderId="1" xfId="0" applyNumberFormat="1" applyFont="1" applyBorder="1" applyAlignment="1">
      <alignment horizontal="center" vertical="center"/>
    </xf>
    <xf numFmtId="10" fontId="0" fillId="0" borderId="14" xfId="0" applyNumberFormat="1" applyFont="1" applyBorder="1" applyAlignment="1">
      <alignment horizontal="center" vertical="center"/>
    </xf>
    <xf numFmtId="10" fontId="0" fillId="0" borderId="16" xfId="0" applyNumberFormat="1" applyFont="1" applyBorder="1" applyAlignment="1">
      <alignment horizontal="center" vertical="center"/>
    </xf>
    <xf numFmtId="10" fontId="0" fillId="0" borderId="17" xfId="0" applyNumberFormat="1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4" xfId="0" applyNumberFormat="1" applyFont="1" applyFill="1" applyBorder="1" applyAlignment="1">
      <alignment horizontal="center" vertical="center"/>
    </xf>
    <xf numFmtId="10" fontId="2" fillId="0" borderId="16" xfId="0" applyNumberFormat="1" applyFont="1" applyFill="1" applyBorder="1" applyAlignment="1">
      <alignment horizontal="center" vertical="center"/>
    </xf>
    <xf numFmtId="10" fontId="2" fillId="0" borderId="17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0" fontId="0" fillId="0" borderId="17" xfId="0" applyFont="1" applyBorder="1" applyAlignment="1">
      <alignment horizontal="center" vertical="center"/>
    </xf>
    <xf numFmtId="0" fontId="1" fillId="12" borderId="11" xfId="0" applyFont="1" applyFill="1" applyBorder="1" applyAlignment="1">
      <alignment horizontal="center" vertical="center" wrapText="1"/>
    </xf>
    <xf numFmtId="0" fontId="1" fillId="12" borderId="12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 wrapText="1"/>
    </xf>
    <xf numFmtId="0" fontId="0" fillId="2" borderId="65" xfId="0" applyFont="1" applyFill="1" applyBorder="1" applyAlignment="1">
      <alignment horizontal="center" vertical="center" wrapText="1"/>
    </xf>
    <xf numFmtId="0" fontId="0" fillId="2" borderId="66" xfId="0" applyFont="1" applyFill="1" applyBorder="1" applyAlignment="1">
      <alignment horizontal="center" vertical="center" wrapText="1"/>
    </xf>
    <xf numFmtId="0" fontId="5" fillId="15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1" fillId="8" borderId="12" xfId="0" applyFont="1" applyFill="1" applyBorder="1" applyAlignment="1">
      <alignment horizontal="center" vertical="center" wrapText="1"/>
    </xf>
    <xf numFmtId="0" fontId="0" fillId="0" borderId="27" xfId="0" applyFont="1" applyFill="1" applyBorder="1" applyAlignment="1">
      <alignment horizontal="center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65" fontId="0" fillId="0" borderId="31" xfId="0" applyNumberFormat="1" applyFont="1" applyFill="1" applyBorder="1" applyAlignment="1">
      <alignment horizontal="center" vertical="center"/>
    </xf>
    <xf numFmtId="165" fontId="0" fillId="0" borderId="48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textRotation="90" wrapText="1"/>
    </xf>
    <xf numFmtId="0" fontId="22" fillId="4" borderId="5" xfId="0" applyFont="1" applyFill="1" applyBorder="1" applyAlignment="1">
      <alignment horizontal="center" vertical="center" textRotation="90" wrapText="1"/>
    </xf>
    <xf numFmtId="0" fontId="22" fillId="4" borderId="7" xfId="0" applyFont="1" applyFill="1" applyBorder="1" applyAlignment="1">
      <alignment horizontal="center" vertical="center" textRotation="90" wrapText="1"/>
    </xf>
    <xf numFmtId="0" fontId="10" fillId="14" borderId="22" xfId="0" applyFont="1" applyFill="1" applyBorder="1" applyAlignment="1">
      <alignment horizontal="left" vertical="center" wrapText="1"/>
    </xf>
    <xf numFmtId="0" fontId="10" fillId="14" borderId="23" xfId="0" applyFont="1" applyFill="1" applyBorder="1" applyAlignment="1">
      <alignment horizontal="left" vertical="center" wrapText="1"/>
    </xf>
    <xf numFmtId="0" fontId="10" fillId="14" borderId="63" xfId="0" applyFont="1" applyFill="1" applyBorder="1" applyAlignment="1">
      <alignment horizontal="left" vertical="center" wrapText="1"/>
    </xf>
    <xf numFmtId="0" fontId="22" fillId="8" borderId="57" xfId="0" applyFont="1" applyFill="1" applyBorder="1" applyAlignment="1">
      <alignment horizontal="center" vertical="center" textRotation="90" wrapText="1"/>
    </xf>
    <xf numFmtId="0" fontId="22" fillId="8" borderId="54" xfId="0" applyFont="1" applyFill="1" applyBorder="1" applyAlignment="1">
      <alignment horizontal="center" vertical="center" textRotation="90" wrapText="1"/>
    </xf>
    <xf numFmtId="0" fontId="22" fillId="8" borderId="55" xfId="0" applyFont="1" applyFill="1" applyBorder="1" applyAlignment="1">
      <alignment horizontal="center" vertical="center" textRotation="90" wrapText="1"/>
    </xf>
    <xf numFmtId="0" fontId="29" fillId="8" borderId="2" xfId="0" applyFont="1" applyFill="1" applyBorder="1" applyAlignment="1">
      <alignment horizontal="left" vertical="center" wrapText="1"/>
    </xf>
    <xf numFmtId="0" fontId="29" fillId="8" borderId="3" xfId="0" applyFont="1" applyFill="1" applyBorder="1" applyAlignment="1">
      <alignment horizontal="left" vertical="center" wrapText="1"/>
    </xf>
    <xf numFmtId="0" fontId="29" fillId="8" borderId="4" xfId="0" applyFont="1" applyFill="1" applyBorder="1" applyAlignment="1">
      <alignment horizontal="left" vertical="center" wrapText="1"/>
    </xf>
    <xf numFmtId="0" fontId="29" fillId="8" borderId="7" xfId="0" applyFont="1" applyFill="1" applyBorder="1" applyAlignment="1">
      <alignment horizontal="left" vertical="center" wrapText="1"/>
    </xf>
    <xf numFmtId="0" fontId="29" fillId="8" borderId="8" xfId="0" applyFont="1" applyFill="1" applyBorder="1" applyAlignment="1">
      <alignment horizontal="left" vertical="center" wrapText="1"/>
    </xf>
    <xf numFmtId="0" fontId="29" fillId="8" borderId="9" xfId="0" applyFont="1" applyFill="1" applyBorder="1" applyAlignment="1">
      <alignment horizontal="left" vertical="center" wrapText="1"/>
    </xf>
  </cellXfs>
  <cellStyles count="3">
    <cellStyle name="Čiarka" xfId="1" builtinId="3"/>
    <cellStyle name="Normálna" xfId="0" builtinId="0"/>
    <cellStyle name="Percentá" xfId="2" builtinId="5"/>
  </cellStyles>
  <dxfs count="0"/>
  <tableStyles count="0" defaultTableStyle="TableStyleMedium2" defaultPivotStyle="PivotStyleLight16"/>
  <colors>
    <mruColors>
      <color rgb="FFF380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163391</xdr:colOff>
      <xdr:row>2</xdr:row>
      <xdr:rowOff>52020</xdr:rowOff>
    </xdr:from>
    <xdr:to>
      <xdr:col>9</xdr:col>
      <xdr:colOff>512640</xdr:colOff>
      <xdr:row>5</xdr:row>
      <xdr:rowOff>95249</xdr:rowOff>
    </xdr:to>
    <xdr:grpSp>
      <xdr:nvGrpSpPr>
        <xdr:cNvPr id="2" name="Skupina 1"/>
        <xdr:cNvGrpSpPr>
          <a:grpSpLocks/>
        </xdr:cNvGrpSpPr>
      </xdr:nvGrpSpPr>
      <xdr:grpSpPr>
        <a:xfrm>
          <a:off x="692558" y="401270"/>
          <a:ext cx="8667749" cy="614729"/>
          <a:chOff x="0" y="0"/>
          <a:chExt cx="5834418" cy="388962"/>
        </a:xfrm>
      </xdr:grpSpPr>
      <xdr:pic>
        <xdr:nvPicPr>
          <xdr:cNvPr id="3" name="Obrázok 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ázok 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ázok 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ázok 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163391</xdr:colOff>
      <xdr:row>2</xdr:row>
      <xdr:rowOff>52021</xdr:rowOff>
    </xdr:from>
    <xdr:to>
      <xdr:col>14</xdr:col>
      <xdr:colOff>512640</xdr:colOff>
      <xdr:row>4</xdr:row>
      <xdr:rowOff>59641</xdr:rowOff>
    </xdr:to>
    <xdr:grpSp>
      <xdr:nvGrpSpPr>
        <xdr:cNvPr id="2" name="Skupina 1"/>
        <xdr:cNvGrpSpPr>
          <a:grpSpLocks/>
        </xdr:cNvGrpSpPr>
      </xdr:nvGrpSpPr>
      <xdr:grpSpPr>
        <a:xfrm>
          <a:off x="699172" y="397302"/>
          <a:ext cx="9457531" cy="388620"/>
          <a:chOff x="0" y="0"/>
          <a:chExt cx="5834418" cy="388962"/>
        </a:xfrm>
      </xdr:grpSpPr>
      <xdr:pic>
        <xdr:nvPicPr>
          <xdr:cNvPr id="3" name="Obrázok 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ázok 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ázok 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ázok 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163391</xdr:colOff>
      <xdr:row>2</xdr:row>
      <xdr:rowOff>52021</xdr:rowOff>
    </xdr:from>
    <xdr:to>
      <xdr:col>9</xdr:col>
      <xdr:colOff>512640</xdr:colOff>
      <xdr:row>4</xdr:row>
      <xdr:rowOff>59641</xdr:rowOff>
    </xdr:to>
    <xdr:grpSp>
      <xdr:nvGrpSpPr>
        <xdr:cNvPr id="2" name="Skupina 1"/>
        <xdr:cNvGrpSpPr>
          <a:grpSpLocks/>
        </xdr:cNvGrpSpPr>
      </xdr:nvGrpSpPr>
      <xdr:grpSpPr>
        <a:xfrm>
          <a:off x="692558" y="401271"/>
          <a:ext cx="5852582" cy="388620"/>
          <a:chOff x="0" y="0"/>
          <a:chExt cx="5834418" cy="388962"/>
        </a:xfrm>
      </xdr:grpSpPr>
      <xdr:pic>
        <xdr:nvPicPr>
          <xdr:cNvPr id="3" name="Obrázok 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ázok 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ázok 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ázok 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2</xdr:col>
      <xdr:colOff>163391</xdr:colOff>
      <xdr:row>2</xdr:row>
      <xdr:rowOff>52021</xdr:rowOff>
    </xdr:from>
    <xdr:to>
      <xdr:col>9</xdr:col>
      <xdr:colOff>512640</xdr:colOff>
      <xdr:row>4</xdr:row>
      <xdr:rowOff>59641</xdr:rowOff>
    </xdr:to>
    <xdr:grpSp>
      <xdr:nvGrpSpPr>
        <xdr:cNvPr id="7" name="Skupina 6"/>
        <xdr:cNvGrpSpPr>
          <a:grpSpLocks/>
        </xdr:cNvGrpSpPr>
      </xdr:nvGrpSpPr>
      <xdr:grpSpPr>
        <a:xfrm>
          <a:off x="692558" y="401271"/>
          <a:ext cx="5852582" cy="388620"/>
          <a:chOff x="0" y="0"/>
          <a:chExt cx="5834418" cy="388962"/>
        </a:xfrm>
      </xdr:grpSpPr>
      <xdr:pic>
        <xdr:nvPicPr>
          <xdr:cNvPr id="8" name="Obrázok 7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Obrázok 8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Obrázok 9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Obrázok 10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2</xdr:col>
      <xdr:colOff>163391</xdr:colOff>
      <xdr:row>2</xdr:row>
      <xdr:rowOff>52021</xdr:rowOff>
    </xdr:from>
    <xdr:to>
      <xdr:col>14</xdr:col>
      <xdr:colOff>512640</xdr:colOff>
      <xdr:row>4</xdr:row>
      <xdr:rowOff>59641</xdr:rowOff>
    </xdr:to>
    <xdr:grpSp>
      <xdr:nvGrpSpPr>
        <xdr:cNvPr id="12" name="Skupina 11"/>
        <xdr:cNvGrpSpPr>
          <a:grpSpLocks/>
        </xdr:cNvGrpSpPr>
      </xdr:nvGrpSpPr>
      <xdr:grpSpPr>
        <a:xfrm>
          <a:off x="692558" y="401271"/>
          <a:ext cx="9239249" cy="388620"/>
          <a:chOff x="0" y="0"/>
          <a:chExt cx="5834418" cy="388962"/>
        </a:xfrm>
      </xdr:grpSpPr>
      <xdr:pic>
        <xdr:nvPicPr>
          <xdr:cNvPr id="13" name="Obrázok 1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Obrázok 1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5" name="Obrázok 1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" name="Obrázok 1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163391</xdr:colOff>
      <xdr:row>2</xdr:row>
      <xdr:rowOff>52021</xdr:rowOff>
    </xdr:from>
    <xdr:to>
      <xdr:col>9</xdr:col>
      <xdr:colOff>512640</xdr:colOff>
      <xdr:row>4</xdr:row>
      <xdr:rowOff>59641</xdr:rowOff>
    </xdr:to>
    <xdr:grpSp>
      <xdr:nvGrpSpPr>
        <xdr:cNvPr id="2" name="Skupina 1"/>
        <xdr:cNvGrpSpPr>
          <a:grpSpLocks/>
        </xdr:cNvGrpSpPr>
      </xdr:nvGrpSpPr>
      <xdr:grpSpPr>
        <a:xfrm>
          <a:off x="692558" y="401271"/>
          <a:ext cx="5852582" cy="388620"/>
          <a:chOff x="0" y="0"/>
          <a:chExt cx="5834418" cy="388962"/>
        </a:xfrm>
      </xdr:grpSpPr>
      <xdr:pic>
        <xdr:nvPicPr>
          <xdr:cNvPr id="3" name="Obrázok 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ázok 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ázok 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ázok 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2</xdr:col>
      <xdr:colOff>163391</xdr:colOff>
      <xdr:row>2</xdr:row>
      <xdr:rowOff>52021</xdr:rowOff>
    </xdr:from>
    <xdr:to>
      <xdr:col>9</xdr:col>
      <xdr:colOff>512640</xdr:colOff>
      <xdr:row>4</xdr:row>
      <xdr:rowOff>59641</xdr:rowOff>
    </xdr:to>
    <xdr:grpSp>
      <xdr:nvGrpSpPr>
        <xdr:cNvPr id="7" name="Skupina 6"/>
        <xdr:cNvGrpSpPr>
          <a:grpSpLocks/>
        </xdr:cNvGrpSpPr>
      </xdr:nvGrpSpPr>
      <xdr:grpSpPr>
        <a:xfrm>
          <a:off x="692558" y="401271"/>
          <a:ext cx="5852582" cy="388620"/>
          <a:chOff x="0" y="0"/>
          <a:chExt cx="5834418" cy="388962"/>
        </a:xfrm>
      </xdr:grpSpPr>
      <xdr:pic>
        <xdr:nvPicPr>
          <xdr:cNvPr id="8" name="Obrázok 7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Obrázok 8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Obrázok 9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Obrázok 10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2</xdr:col>
      <xdr:colOff>163391</xdr:colOff>
      <xdr:row>2</xdr:row>
      <xdr:rowOff>52021</xdr:rowOff>
    </xdr:from>
    <xdr:to>
      <xdr:col>14</xdr:col>
      <xdr:colOff>512640</xdr:colOff>
      <xdr:row>4</xdr:row>
      <xdr:rowOff>59641</xdr:rowOff>
    </xdr:to>
    <xdr:grpSp>
      <xdr:nvGrpSpPr>
        <xdr:cNvPr id="12" name="Skupina 11"/>
        <xdr:cNvGrpSpPr>
          <a:grpSpLocks/>
        </xdr:cNvGrpSpPr>
      </xdr:nvGrpSpPr>
      <xdr:grpSpPr>
        <a:xfrm>
          <a:off x="692558" y="401271"/>
          <a:ext cx="9239249" cy="388620"/>
          <a:chOff x="0" y="0"/>
          <a:chExt cx="5834418" cy="388962"/>
        </a:xfrm>
      </xdr:grpSpPr>
      <xdr:pic>
        <xdr:nvPicPr>
          <xdr:cNvPr id="13" name="Obrázok 1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Obrázok 1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5" name="Obrázok 1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" name="Obrázok 1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163391</xdr:colOff>
      <xdr:row>2</xdr:row>
      <xdr:rowOff>52021</xdr:rowOff>
    </xdr:from>
    <xdr:to>
      <xdr:col>9</xdr:col>
      <xdr:colOff>512640</xdr:colOff>
      <xdr:row>4</xdr:row>
      <xdr:rowOff>59641</xdr:rowOff>
    </xdr:to>
    <xdr:grpSp>
      <xdr:nvGrpSpPr>
        <xdr:cNvPr id="2" name="Skupina 1"/>
        <xdr:cNvGrpSpPr>
          <a:grpSpLocks/>
        </xdr:cNvGrpSpPr>
      </xdr:nvGrpSpPr>
      <xdr:grpSpPr>
        <a:xfrm>
          <a:off x="692558" y="401271"/>
          <a:ext cx="5852582" cy="388620"/>
          <a:chOff x="0" y="0"/>
          <a:chExt cx="5834418" cy="388962"/>
        </a:xfrm>
      </xdr:grpSpPr>
      <xdr:pic>
        <xdr:nvPicPr>
          <xdr:cNvPr id="3" name="Obrázok 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ázok 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ázok 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ázok 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2</xdr:col>
      <xdr:colOff>163391</xdr:colOff>
      <xdr:row>2</xdr:row>
      <xdr:rowOff>52021</xdr:rowOff>
    </xdr:from>
    <xdr:to>
      <xdr:col>9</xdr:col>
      <xdr:colOff>512640</xdr:colOff>
      <xdr:row>4</xdr:row>
      <xdr:rowOff>59641</xdr:rowOff>
    </xdr:to>
    <xdr:grpSp>
      <xdr:nvGrpSpPr>
        <xdr:cNvPr id="7" name="Skupina 6"/>
        <xdr:cNvGrpSpPr>
          <a:grpSpLocks/>
        </xdr:cNvGrpSpPr>
      </xdr:nvGrpSpPr>
      <xdr:grpSpPr>
        <a:xfrm>
          <a:off x="692558" y="401271"/>
          <a:ext cx="5852582" cy="388620"/>
          <a:chOff x="0" y="0"/>
          <a:chExt cx="5834418" cy="388962"/>
        </a:xfrm>
      </xdr:grpSpPr>
      <xdr:pic>
        <xdr:nvPicPr>
          <xdr:cNvPr id="8" name="Obrázok 7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Obrázok 8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Obrázok 9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Obrázok 10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2</xdr:col>
      <xdr:colOff>163391</xdr:colOff>
      <xdr:row>2</xdr:row>
      <xdr:rowOff>52021</xdr:rowOff>
    </xdr:from>
    <xdr:to>
      <xdr:col>14</xdr:col>
      <xdr:colOff>512640</xdr:colOff>
      <xdr:row>4</xdr:row>
      <xdr:rowOff>59641</xdr:rowOff>
    </xdr:to>
    <xdr:grpSp>
      <xdr:nvGrpSpPr>
        <xdr:cNvPr id="12" name="Skupina 11"/>
        <xdr:cNvGrpSpPr>
          <a:grpSpLocks/>
        </xdr:cNvGrpSpPr>
      </xdr:nvGrpSpPr>
      <xdr:grpSpPr>
        <a:xfrm>
          <a:off x="692558" y="401271"/>
          <a:ext cx="9239249" cy="388620"/>
          <a:chOff x="0" y="0"/>
          <a:chExt cx="5834418" cy="388962"/>
        </a:xfrm>
      </xdr:grpSpPr>
      <xdr:pic>
        <xdr:nvPicPr>
          <xdr:cNvPr id="13" name="Obrázok 1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Obrázok 1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5" name="Obrázok 1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" name="Obrázok 1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163391</xdr:colOff>
      <xdr:row>2</xdr:row>
      <xdr:rowOff>52021</xdr:rowOff>
    </xdr:from>
    <xdr:to>
      <xdr:col>9</xdr:col>
      <xdr:colOff>512640</xdr:colOff>
      <xdr:row>4</xdr:row>
      <xdr:rowOff>59641</xdr:rowOff>
    </xdr:to>
    <xdr:grpSp>
      <xdr:nvGrpSpPr>
        <xdr:cNvPr id="2" name="Skupina 1"/>
        <xdr:cNvGrpSpPr>
          <a:grpSpLocks/>
        </xdr:cNvGrpSpPr>
      </xdr:nvGrpSpPr>
      <xdr:grpSpPr>
        <a:xfrm>
          <a:off x="692558" y="401271"/>
          <a:ext cx="5852582" cy="388620"/>
          <a:chOff x="0" y="0"/>
          <a:chExt cx="5834418" cy="388962"/>
        </a:xfrm>
      </xdr:grpSpPr>
      <xdr:pic>
        <xdr:nvPicPr>
          <xdr:cNvPr id="3" name="Obrázok 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4" name="Obrázok 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Obrázok 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6" name="Obrázok 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2</xdr:col>
      <xdr:colOff>163391</xdr:colOff>
      <xdr:row>2</xdr:row>
      <xdr:rowOff>52021</xdr:rowOff>
    </xdr:from>
    <xdr:to>
      <xdr:col>9</xdr:col>
      <xdr:colOff>512640</xdr:colOff>
      <xdr:row>4</xdr:row>
      <xdr:rowOff>59641</xdr:rowOff>
    </xdr:to>
    <xdr:grpSp>
      <xdr:nvGrpSpPr>
        <xdr:cNvPr id="7" name="Skupina 6"/>
        <xdr:cNvGrpSpPr>
          <a:grpSpLocks/>
        </xdr:cNvGrpSpPr>
      </xdr:nvGrpSpPr>
      <xdr:grpSpPr>
        <a:xfrm>
          <a:off x="692558" y="401271"/>
          <a:ext cx="5852582" cy="388620"/>
          <a:chOff x="0" y="0"/>
          <a:chExt cx="5834418" cy="388962"/>
        </a:xfrm>
      </xdr:grpSpPr>
      <xdr:pic>
        <xdr:nvPicPr>
          <xdr:cNvPr id="8" name="Obrázok 7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Obrázok 8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0" name="Obrázok 9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Obrázok 10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>
    <xdr:from>
      <xdr:col>2</xdr:col>
      <xdr:colOff>163391</xdr:colOff>
      <xdr:row>2</xdr:row>
      <xdr:rowOff>52021</xdr:rowOff>
    </xdr:from>
    <xdr:to>
      <xdr:col>14</xdr:col>
      <xdr:colOff>512640</xdr:colOff>
      <xdr:row>4</xdr:row>
      <xdr:rowOff>59641</xdr:rowOff>
    </xdr:to>
    <xdr:grpSp>
      <xdr:nvGrpSpPr>
        <xdr:cNvPr id="12" name="Skupina 11"/>
        <xdr:cNvGrpSpPr>
          <a:grpSpLocks/>
        </xdr:cNvGrpSpPr>
      </xdr:nvGrpSpPr>
      <xdr:grpSpPr>
        <a:xfrm>
          <a:off x="692558" y="401271"/>
          <a:ext cx="9239249" cy="388620"/>
          <a:chOff x="0" y="0"/>
          <a:chExt cx="5834418" cy="388962"/>
        </a:xfrm>
      </xdr:grpSpPr>
      <xdr:pic>
        <xdr:nvPicPr>
          <xdr:cNvPr id="13" name="Obrázok 12" descr="logoOPKZPppt.jp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27296"/>
            <a:ext cx="1910686" cy="361666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4" name="Obrázok 13" descr="C:\Users\ruzickova\AppData\Local\Microsoft\Windows\Temporary Internet Files\Content.Word\EU-EFRR-HORIZ-COLOR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081283" y="27296"/>
            <a:ext cx="2074460" cy="354842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5" name="Obrázok 14" descr="SZSRppt.jpg"/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27343" y="27296"/>
            <a:ext cx="307075" cy="348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6" name="Obrázok 15" descr="C:\Users\rakovska\AppData\Local\Microsoft\Windows\Temporary Internet Files\Content.Word\Nový obrázok.bmp"/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0931" y="0"/>
            <a:ext cx="805218" cy="382138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B1:AT105"/>
  <sheetViews>
    <sheetView tabSelected="1" zoomScale="90" zoomScaleNormal="90" workbookViewId="0">
      <selection activeCell="N3" sqref="N3"/>
    </sheetView>
  </sheetViews>
  <sheetFormatPr defaultColWidth="9.140625" defaultRowHeight="15" x14ac:dyDescent="0.25"/>
  <cols>
    <col min="1" max="1" width="5.7109375" style="1" customWidth="1"/>
    <col min="2" max="2" width="2.28515625" style="1" customWidth="1"/>
    <col min="3" max="3" width="26.7109375" style="1" customWidth="1"/>
    <col min="4" max="4" width="15.5703125" style="1" customWidth="1"/>
    <col min="5" max="5" width="13.42578125" style="1" customWidth="1"/>
    <col min="6" max="6" width="22.28515625" style="1" bestFit="1" customWidth="1"/>
    <col min="7" max="7" width="15.42578125" style="1" customWidth="1"/>
    <col min="8" max="9" width="15.7109375" style="1" customWidth="1"/>
    <col min="10" max="10" width="16.28515625" style="1" customWidth="1"/>
    <col min="11" max="11" width="2.28515625" style="1" customWidth="1"/>
    <col min="12" max="12" width="5.7109375" style="1" customWidth="1"/>
    <col min="13" max="13" width="9.28515625" style="20" customWidth="1"/>
    <col min="14" max="15" width="14" style="20" customWidth="1"/>
    <col min="16" max="16" width="9.140625" style="20"/>
    <col min="17" max="17" width="9.42578125" style="20" bestFit="1" customWidth="1"/>
    <col min="18" max="21" width="9.140625" style="20"/>
    <col min="22" max="22" width="9.42578125" style="20" bestFit="1" customWidth="1"/>
    <col min="23" max="23" width="9.42578125" style="20" customWidth="1"/>
    <col min="24" max="24" width="9.140625" style="1"/>
    <col min="25" max="25" width="7.85546875" style="1" customWidth="1"/>
    <col min="26" max="16384" width="9.140625" style="1"/>
  </cols>
  <sheetData>
    <row r="1" spans="2:46" ht="15.75" thickBot="1" x14ac:dyDescent="0.3">
      <c r="T1" s="294"/>
      <c r="U1" s="294"/>
      <c r="V1" s="294"/>
      <c r="W1" s="294"/>
      <c r="X1" s="7"/>
      <c r="Y1" s="7"/>
      <c r="Z1" s="292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</row>
    <row r="2" spans="2:46" ht="11.25" customHeight="1" x14ac:dyDescent="0.25">
      <c r="B2" s="3"/>
      <c r="C2" s="4"/>
      <c r="D2" s="4"/>
      <c r="E2" s="4"/>
      <c r="F2" s="4"/>
      <c r="G2" s="4"/>
      <c r="H2" s="4"/>
      <c r="I2" s="4"/>
      <c r="J2" s="4"/>
      <c r="K2" s="5"/>
      <c r="S2" s="20" t="s">
        <v>277</v>
      </c>
      <c r="T2" s="294"/>
      <c r="U2" s="294"/>
      <c r="V2" s="294"/>
      <c r="W2" s="294"/>
      <c r="X2" s="292"/>
      <c r="Y2" s="292"/>
      <c r="Z2" s="292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</row>
    <row r="3" spans="2:46" x14ac:dyDescent="0.25">
      <c r="B3" s="6"/>
      <c r="C3" s="7"/>
      <c r="D3" s="7"/>
      <c r="E3" s="7"/>
      <c r="F3" s="7"/>
      <c r="G3" s="7"/>
      <c r="H3" s="7"/>
      <c r="I3" s="7"/>
      <c r="J3" s="7"/>
      <c r="K3" s="8"/>
      <c r="N3" s="295"/>
      <c r="T3" s="296"/>
      <c r="U3" s="297"/>
      <c r="V3" s="294"/>
      <c r="W3" s="294"/>
      <c r="X3" s="292"/>
      <c r="Y3" s="292"/>
      <c r="Z3" s="292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</row>
    <row r="4" spans="2:46" x14ac:dyDescent="0.25">
      <c r="B4" s="6"/>
      <c r="C4" s="7"/>
      <c r="D4" s="7"/>
      <c r="E4" s="7"/>
      <c r="F4" s="7"/>
      <c r="G4" s="7"/>
      <c r="H4" s="7"/>
      <c r="I4" s="7"/>
      <c r="J4" s="7"/>
      <c r="K4" s="8"/>
      <c r="N4" s="295"/>
      <c r="T4" s="296"/>
      <c r="U4" s="297"/>
      <c r="V4" s="294"/>
      <c r="W4" s="294"/>
      <c r="X4" s="292"/>
      <c r="Y4" s="293"/>
      <c r="Z4" s="292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</row>
    <row r="5" spans="2:46" x14ac:dyDescent="0.25">
      <c r="B5" s="6"/>
      <c r="C5" s="7"/>
      <c r="D5" s="7"/>
      <c r="E5" s="7"/>
      <c r="F5" s="7"/>
      <c r="G5" s="7"/>
      <c r="H5" s="7"/>
      <c r="I5" s="7"/>
      <c r="J5" s="7"/>
      <c r="K5" s="8"/>
      <c r="N5" s="298"/>
      <c r="T5" s="294"/>
      <c r="U5" s="297"/>
      <c r="V5" s="294"/>
      <c r="W5" s="294"/>
      <c r="X5" s="292"/>
      <c r="Y5" s="293"/>
      <c r="Z5" s="292" t="s">
        <v>36</v>
      </c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</row>
    <row r="6" spans="2:46" x14ac:dyDescent="0.25">
      <c r="B6" s="6"/>
      <c r="C6" s="7"/>
      <c r="D6" s="7"/>
      <c r="E6" s="7"/>
      <c r="F6" s="7"/>
      <c r="G6" s="7"/>
      <c r="H6" s="7"/>
      <c r="I6" s="7"/>
      <c r="J6" s="7"/>
      <c r="K6" s="8"/>
      <c r="N6" s="298"/>
      <c r="T6" s="294"/>
      <c r="U6" s="294"/>
      <c r="V6" s="294"/>
      <c r="W6" s="294"/>
      <c r="X6" s="292"/>
      <c r="Y6" s="293"/>
      <c r="Z6" s="292" t="s">
        <v>37</v>
      </c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2:46" ht="15" customHeight="1" x14ac:dyDescent="0.25">
      <c r="B7" s="6"/>
      <c r="C7" s="331" t="s">
        <v>87</v>
      </c>
      <c r="D7" s="331"/>
      <c r="E7" s="331"/>
      <c r="F7" s="331"/>
      <c r="G7" s="331"/>
      <c r="H7" s="331"/>
      <c r="I7" s="331"/>
      <c r="J7" s="331"/>
      <c r="K7" s="8"/>
      <c r="N7" s="298"/>
      <c r="T7" s="294"/>
      <c r="U7" s="294"/>
      <c r="V7" s="294"/>
      <c r="W7" s="294"/>
      <c r="X7" s="292"/>
      <c r="Y7" s="293"/>
      <c r="Z7" s="292" t="s">
        <v>38</v>
      </c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</row>
    <row r="8" spans="2:46" x14ac:dyDescent="0.25">
      <c r="B8" s="6"/>
      <c r="C8" s="331"/>
      <c r="D8" s="331"/>
      <c r="E8" s="331"/>
      <c r="F8" s="331"/>
      <c r="G8" s="331"/>
      <c r="H8" s="331"/>
      <c r="I8" s="331"/>
      <c r="J8" s="331"/>
      <c r="K8" s="8"/>
      <c r="N8" s="299"/>
      <c r="O8" s="305"/>
      <c r="T8" s="294"/>
      <c r="U8" s="294"/>
      <c r="V8" s="294"/>
      <c r="W8" s="294"/>
      <c r="X8" s="292"/>
      <c r="Y8" s="293"/>
      <c r="Z8" s="292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</row>
    <row r="9" spans="2:46" x14ac:dyDescent="0.25">
      <c r="B9" s="6"/>
      <c r="C9" s="331"/>
      <c r="D9" s="331"/>
      <c r="E9" s="331"/>
      <c r="F9" s="331"/>
      <c r="G9" s="331"/>
      <c r="H9" s="331"/>
      <c r="I9" s="331"/>
      <c r="J9" s="331"/>
      <c r="K9" s="8"/>
      <c r="N9" s="299"/>
      <c r="O9" s="305"/>
      <c r="X9" s="15"/>
      <c r="Y9" s="16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</row>
    <row r="10" spans="2:46" ht="13.5" customHeight="1" thickBot="1" x14ac:dyDescent="0.3">
      <c r="B10" s="6"/>
      <c r="C10" s="7"/>
      <c r="D10" s="7"/>
      <c r="E10" s="7"/>
      <c r="F10" s="7"/>
      <c r="G10" s="7"/>
      <c r="H10" s="7"/>
      <c r="I10" s="7"/>
      <c r="J10" s="7"/>
      <c r="K10" s="8"/>
      <c r="N10" s="299"/>
      <c r="O10" s="305"/>
      <c r="X10" s="15"/>
      <c r="Y10" s="16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</row>
    <row r="11" spans="2:46" x14ac:dyDescent="0.25">
      <c r="B11" s="6"/>
      <c r="C11" s="17" t="s">
        <v>225</v>
      </c>
      <c r="D11" s="18"/>
      <c r="E11" s="18"/>
      <c r="F11" s="18"/>
      <c r="G11" s="18"/>
      <c r="H11" s="18"/>
      <c r="I11" s="18"/>
      <c r="J11" s="19"/>
      <c r="K11" s="8"/>
      <c r="N11" s="299"/>
      <c r="O11" s="305"/>
      <c r="X11" s="15"/>
      <c r="Y11" s="16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</row>
    <row r="12" spans="2:46" x14ac:dyDescent="0.25">
      <c r="B12" s="6"/>
      <c r="C12" s="133" t="s">
        <v>1</v>
      </c>
      <c r="D12" s="7" t="s">
        <v>6</v>
      </c>
      <c r="E12" s="7"/>
      <c r="F12" s="7"/>
      <c r="G12" s="7"/>
      <c r="H12" s="7"/>
      <c r="I12" s="7"/>
      <c r="J12" s="8"/>
      <c r="K12" s="8"/>
      <c r="N12" s="299"/>
      <c r="O12" s="305"/>
      <c r="X12" s="15"/>
      <c r="Y12" s="16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</row>
    <row r="13" spans="2:46" x14ac:dyDescent="0.25">
      <c r="B13" s="6"/>
      <c r="C13" s="133" t="s">
        <v>2</v>
      </c>
      <c r="D13" s="7" t="s">
        <v>17</v>
      </c>
      <c r="E13" s="7"/>
      <c r="F13" s="7"/>
      <c r="G13" s="7"/>
      <c r="H13" s="7"/>
      <c r="I13" s="7"/>
      <c r="J13" s="8"/>
      <c r="K13" s="8"/>
      <c r="N13" s="299"/>
      <c r="O13" s="305"/>
      <c r="X13" s="15"/>
      <c r="Y13" s="20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</row>
    <row r="14" spans="2:46" x14ac:dyDescent="0.25">
      <c r="B14" s="6"/>
      <c r="C14" s="133" t="s">
        <v>3</v>
      </c>
      <c r="D14" s="60" t="s">
        <v>18</v>
      </c>
      <c r="E14" s="7"/>
      <c r="F14" s="7"/>
      <c r="G14" s="60"/>
      <c r="H14" s="60"/>
      <c r="I14" s="60"/>
      <c r="J14" s="61"/>
      <c r="K14" s="8"/>
      <c r="X14" s="15"/>
      <c r="Y14" s="20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</row>
    <row r="15" spans="2:46" x14ac:dyDescent="0.25">
      <c r="B15" s="6"/>
      <c r="C15" s="133" t="s">
        <v>4</v>
      </c>
      <c r="D15" s="60"/>
      <c r="E15" s="7"/>
      <c r="F15" s="7"/>
      <c r="G15" s="60"/>
      <c r="H15" s="60"/>
      <c r="I15" s="60"/>
      <c r="J15" s="61"/>
      <c r="K15" s="8"/>
      <c r="X15" s="15"/>
      <c r="Y15" s="20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</row>
    <row r="16" spans="2:46" x14ac:dyDescent="0.25">
      <c r="B16" s="6"/>
      <c r="C16" s="133" t="s">
        <v>59</v>
      </c>
      <c r="D16" s="60"/>
      <c r="E16" s="9"/>
      <c r="F16" s="9"/>
      <c r="G16" s="60"/>
      <c r="H16" s="60"/>
      <c r="I16" s="60"/>
      <c r="J16" s="61"/>
      <c r="K16" s="8"/>
      <c r="X16" s="15"/>
      <c r="Y16" s="20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</row>
    <row r="17" spans="2:46" x14ac:dyDescent="0.25">
      <c r="B17" s="6"/>
      <c r="C17" s="133" t="s">
        <v>5</v>
      </c>
      <c r="D17" s="60"/>
      <c r="E17" s="9"/>
      <c r="F17" s="9"/>
      <c r="G17" s="60"/>
      <c r="H17" s="60"/>
      <c r="I17" s="60"/>
      <c r="J17" s="61"/>
      <c r="K17" s="8"/>
      <c r="X17" s="15"/>
      <c r="Y17" s="20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</row>
    <row r="18" spans="2:46" ht="15.75" thickBot="1" x14ac:dyDescent="0.3">
      <c r="B18" s="6"/>
      <c r="C18" s="134" t="s">
        <v>60</v>
      </c>
      <c r="D18" s="62"/>
      <c r="E18" s="63"/>
      <c r="F18" s="63"/>
      <c r="G18" s="62"/>
      <c r="H18" s="62"/>
      <c r="I18" s="62"/>
      <c r="J18" s="64"/>
      <c r="K18" s="8"/>
      <c r="X18" s="15"/>
      <c r="Y18" s="20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</row>
    <row r="19" spans="2:46" ht="15.75" thickBot="1" x14ac:dyDescent="0.3">
      <c r="B19" s="6"/>
      <c r="C19" s="289" t="s">
        <v>276</v>
      </c>
      <c r="D19" s="290"/>
      <c r="E19" s="291"/>
      <c r="F19" s="310"/>
      <c r="G19" s="60"/>
      <c r="H19" s="60"/>
      <c r="I19" s="60"/>
      <c r="J19" s="60"/>
      <c r="K19" s="8"/>
      <c r="N19" s="1"/>
      <c r="X19" s="15"/>
      <c r="Y19" s="20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</row>
    <row r="20" spans="2:46" x14ac:dyDescent="0.25">
      <c r="B20" s="6"/>
      <c r="C20" s="7"/>
      <c r="D20" s="7"/>
      <c r="E20" s="7"/>
      <c r="F20" s="57"/>
      <c r="G20" s="57"/>
      <c r="H20" s="57"/>
      <c r="I20" s="57"/>
      <c r="J20" s="57"/>
      <c r="K20" s="8"/>
      <c r="N20" s="1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</row>
    <row r="21" spans="2:46" x14ac:dyDescent="0.25">
      <c r="B21" s="6"/>
      <c r="C21" s="146" t="s">
        <v>94</v>
      </c>
      <c r="D21" s="147"/>
      <c r="E21" s="147"/>
      <c r="F21" s="148"/>
      <c r="G21" s="148"/>
      <c r="H21" s="148"/>
      <c r="I21" s="148"/>
      <c r="J21" s="148"/>
      <c r="K21" s="8"/>
      <c r="N21" s="1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</row>
    <row r="22" spans="2:46" ht="6" customHeight="1" thickBot="1" x14ac:dyDescent="0.3">
      <c r="B22" s="6"/>
      <c r="C22" s="7"/>
      <c r="D22" s="7"/>
      <c r="E22" s="7"/>
      <c r="F22" s="7"/>
      <c r="G22" s="7"/>
      <c r="H22" s="7"/>
      <c r="I22" s="7"/>
      <c r="J22" s="7"/>
      <c r="K22" s="8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</row>
    <row r="23" spans="2:46" ht="60" customHeight="1" x14ac:dyDescent="0.25">
      <c r="B23" s="6"/>
      <c r="C23" s="338" t="s">
        <v>64</v>
      </c>
      <c r="D23" s="339"/>
      <c r="E23" s="339"/>
      <c r="F23" s="339"/>
      <c r="G23" s="169" t="s">
        <v>20</v>
      </c>
      <c r="H23" s="169" t="s">
        <v>195</v>
      </c>
      <c r="I23" s="135" t="s">
        <v>31</v>
      </c>
      <c r="J23" s="136" t="s">
        <v>95</v>
      </c>
      <c r="K23" s="8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</row>
    <row r="24" spans="2:46" ht="32.25" customHeight="1" x14ac:dyDescent="0.25">
      <c r="B24" s="6"/>
      <c r="C24" s="340" t="s">
        <v>96</v>
      </c>
      <c r="D24" s="341"/>
      <c r="E24" s="341"/>
      <c r="F24" s="341"/>
      <c r="G24" s="21" t="s">
        <v>97</v>
      </c>
      <c r="H24" s="288"/>
      <c r="I24" s="319">
        <v>0</v>
      </c>
      <c r="J24" s="115">
        <f>IFERROR(I24/H24,0)</f>
        <v>0</v>
      </c>
      <c r="K24" s="8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</row>
    <row r="25" spans="2:46" ht="32.25" customHeight="1" x14ac:dyDescent="0.25">
      <c r="B25" s="6"/>
      <c r="C25" s="340" t="s">
        <v>98</v>
      </c>
      <c r="D25" s="341"/>
      <c r="E25" s="341"/>
      <c r="F25" s="341"/>
      <c r="G25" s="21" t="s">
        <v>97</v>
      </c>
      <c r="H25" s="288"/>
      <c r="I25" s="319">
        <v>0</v>
      </c>
      <c r="J25" s="115">
        <f t="shared" ref="J25:J31" si="0">IFERROR(I25/H25,0)</f>
        <v>0</v>
      </c>
      <c r="K25" s="8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</row>
    <row r="26" spans="2:46" ht="32.25" customHeight="1" x14ac:dyDescent="0.25">
      <c r="B26" s="6"/>
      <c r="C26" s="340" t="s">
        <v>99</v>
      </c>
      <c r="D26" s="341"/>
      <c r="E26" s="341"/>
      <c r="F26" s="341"/>
      <c r="G26" s="23" t="s">
        <v>100</v>
      </c>
      <c r="H26" s="22">
        <f>I61</f>
        <v>0</v>
      </c>
      <c r="I26" s="114">
        <f>I71</f>
        <v>0</v>
      </c>
      <c r="J26" s="115">
        <f t="shared" si="0"/>
        <v>0</v>
      </c>
      <c r="K26" s="8"/>
    </row>
    <row r="27" spans="2:46" ht="32.25" customHeight="1" x14ac:dyDescent="0.25">
      <c r="B27" s="6"/>
      <c r="C27" s="340" t="s">
        <v>101</v>
      </c>
      <c r="D27" s="341"/>
      <c r="E27" s="341"/>
      <c r="F27" s="341"/>
      <c r="G27" s="21" t="s">
        <v>61</v>
      </c>
      <c r="H27" s="288"/>
      <c r="I27" s="319">
        <v>0</v>
      </c>
      <c r="J27" s="115">
        <f t="shared" si="0"/>
        <v>0</v>
      </c>
      <c r="K27" s="8"/>
      <c r="M27" s="320"/>
    </row>
    <row r="28" spans="2:46" ht="32.25" customHeight="1" x14ac:dyDescent="0.25">
      <c r="B28" s="6"/>
      <c r="C28" s="340" t="s">
        <v>102</v>
      </c>
      <c r="D28" s="341"/>
      <c r="E28" s="341"/>
      <c r="F28" s="341"/>
      <c r="G28" s="21" t="s">
        <v>62</v>
      </c>
      <c r="H28" s="22">
        <f>IF(D15="OPKZP-PO4-SC431-2015-6",(H59*H61)-(I59*I61),(H60*H61)-(I60*I61))</f>
        <v>0</v>
      </c>
      <c r="I28" s="114">
        <f>(H59*H61)-(I69*I71)</f>
        <v>0</v>
      </c>
      <c r="J28" s="115">
        <f t="shared" si="0"/>
        <v>0</v>
      </c>
      <c r="K28" s="8"/>
      <c r="M28" s="298"/>
    </row>
    <row r="29" spans="2:46" ht="32.25" customHeight="1" x14ac:dyDescent="0.25">
      <c r="B29" s="6"/>
      <c r="C29" s="340" t="s">
        <v>103</v>
      </c>
      <c r="D29" s="341"/>
      <c r="E29" s="341"/>
      <c r="F29" s="341"/>
      <c r="G29" s="21" t="s">
        <v>104</v>
      </c>
      <c r="H29" s="22">
        <f>I79+I83</f>
        <v>0</v>
      </c>
      <c r="I29" s="114">
        <f>I89+I93</f>
        <v>0</v>
      </c>
      <c r="J29" s="115">
        <f t="shared" si="0"/>
        <v>0</v>
      </c>
      <c r="K29" s="8"/>
    </row>
    <row r="30" spans="2:46" ht="32.25" customHeight="1" x14ac:dyDescent="0.25">
      <c r="B30" s="6"/>
      <c r="C30" s="340" t="s">
        <v>285</v>
      </c>
      <c r="D30" s="341"/>
      <c r="E30" s="341"/>
      <c r="F30" s="341"/>
      <c r="G30" s="21" t="s">
        <v>106</v>
      </c>
      <c r="H30" s="22">
        <f>H29+H31</f>
        <v>0</v>
      </c>
      <c r="I30" s="114">
        <f>I29+I31</f>
        <v>0</v>
      </c>
      <c r="J30" s="115">
        <f t="shared" si="0"/>
        <v>0</v>
      </c>
      <c r="K30" s="8"/>
    </row>
    <row r="31" spans="2:46" ht="32.25" customHeight="1" thickBot="1" x14ac:dyDescent="0.3">
      <c r="B31" s="6"/>
      <c r="C31" s="342" t="s">
        <v>107</v>
      </c>
      <c r="D31" s="343"/>
      <c r="E31" s="343"/>
      <c r="F31" s="343"/>
      <c r="G31" s="25" t="s">
        <v>108</v>
      </c>
      <c r="H31" s="26">
        <f>J77+J78+J80+J81+J82</f>
        <v>0</v>
      </c>
      <c r="I31" s="116">
        <f>J87+J88+J90+J91+J92</f>
        <v>0</v>
      </c>
      <c r="J31" s="117">
        <f t="shared" si="0"/>
        <v>0</v>
      </c>
      <c r="K31" s="8"/>
    </row>
    <row r="32" spans="2:46" ht="15.75" thickBot="1" x14ac:dyDescent="0.3">
      <c r="B32" s="6"/>
      <c r="C32" s="7"/>
      <c r="D32" s="7"/>
      <c r="E32" s="7"/>
      <c r="F32" s="7"/>
      <c r="G32" s="7"/>
      <c r="H32" s="7"/>
      <c r="I32" s="7"/>
      <c r="J32" s="27"/>
      <c r="K32" s="8"/>
    </row>
    <row r="33" spans="2:11" ht="15.75" thickBot="1" x14ac:dyDescent="0.3">
      <c r="B33" s="6"/>
      <c r="C33" s="28" t="s">
        <v>109</v>
      </c>
      <c r="D33" s="29"/>
      <c r="E33" s="29"/>
      <c r="F33" s="29"/>
      <c r="G33" s="29"/>
      <c r="H33" s="29"/>
      <c r="I33" s="29"/>
      <c r="J33" s="30">
        <f>IFERROR((IF(J24&gt;1,1,J24)+IF(J25&gt;1,1,J25)+IF(J26&gt;1,1,J26)+IF(J29&gt;1,1,J29)+IF(J30&gt;1,1,J30)+IF(J31&gt;1,1,J31))/(COUNTIF(H24,"&lt;&gt;0")+COUNTIF(H25,"&lt;&gt;0")+COUNTIF(H26,"&lt;&gt;0")+COUNTIF(H29,"&lt;&gt;0")+COUNTIF(H30,"&lt;&gt;0")+COUNTIF(H31,"&lt;&gt;0")),"Nevyplnené MU")</f>
        <v>0</v>
      </c>
      <c r="K33" s="8"/>
    </row>
    <row r="34" spans="2:11" x14ac:dyDescent="0.25">
      <c r="B34" s="6"/>
      <c r="C34" s="344" t="s">
        <v>110</v>
      </c>
      <c r="D34" s="345"/>
      <c r="E34" s="345"/>
      <c r="F34" s="31" t="s">
        <v>111</v>
      </c>
      <c r="G34" s="31" t="s">
        <v>112</v>
      </c>
      <c r="H34" s="32" t="s">
        <v>113</v>
      </c>
      <c r="I34" s="33">
        <v>0</v>
      </c>
      <c r="J34" s="65">
        <f>J33</f>
        <v>0</v>
      </c>
      <c r="K34" s="8"/>
    </row>
    <row r="35" spans="2:11" x14ac:dyDescent="0.25">
      <c r="B35" s="6"/>
      <c r="C35" s="334"/>
      <c r="D35" s="335"/>
      <c r="E35" s="335"/>
      <c r="F35" s="34" t="s">
        <v>114</v>
      </c>
      <c r="G35" s="34" t="s">
        <v>115</v>
      </c>
      <c r="H35" s="35" t="s">
        <v>113</v>
      </c>
      <c r="I35" s="36">
        <v>0.05</v>
      </c>
      <c r="J35" s="66">
        <f>J33</f>
        <v>0</v>
      </c>
      <c r="K35" s="8"/>
    </row>
    <row r="36" spans="2:11" x14ac:dyDescent="0.25">
      <c r="B36" s="6"/>
      <c r="C36" s="334"/>
      <c r="D36" s="335"/>
      <c r="E36" s="335"/>
      <c r="F36" s="34" t="s">
        <v>116</v>
      </c>
      <c r="G36" s="34" t="s">
        <v>117</v>
      </c>
      <c r="H36" s="35" t="s">
        <v>113</v>
      </c>
      <c r="I36" s="37">
        <v>0.1</v>
      </c>
      <c r="J36" s="66">
        <f>J33</f>
        <v>0</v>
      </c>
      <c r="K36" s="8"/>
    </row>
    <row r="37" spans="2:11" x14ac:dyDescent="0.25">
      <c r="B37" s="6"/>
      <c r="C37" s="334"/>
      <c r="D37" s="335"/>
      <c r="E37" s="335"/>
      <c r="F37" s="34" t="s">
        <v>118</v>
      </c>
      <c r="G37" s="34" t="s">
        <v>119</v>
      </c>
      <c r="H37" s="35" t="s">
        <v>113</v>
      </c>
      <c r="I37" s="36">
        <v>0.15</v>
      </c>
      <c r="J37" s="66">
        <f>J33</f>
        <v>0</v>
      </c>
      <c r="K37" s="8"/>
    </row>
    <row r="38" spans="2:11" ht="15.75" thickBot="1" x14ac:dyDescent="0.3">
      <c r="B38" s="6"/>
      <c r="C38" s="346"/>
      <c r="D38" s="347"/>
      <c r="E38" s="347"/>
      <c r="F38" s="38" t="s">
        <v>120</v>
      </c>
      <c r="G38" s="38" t="s">
        <v>121</v>
      </c>
      <c r="H38" s="39" t="s">
        <v>122</v>
      </c>
      <c r="I38" s="38"/>
      <c r="J38" s="67">
        <f>J33</f>
        <v>0</v>
      </c>
      <c r="K38" s="8"/>
    </row>
    <row r="39" spans="2:11" ht="29.25" customHeight="1" thickBot="1" x14ac:dyDescent="0.3">
      <c r="B39" s="6"/>
      <c r="C39" s="348" t="s">
        <v>123</v>
      </c>
      <c r="D39" s="349"/>
      <c r="E39" s="349"/>
      <c r="F39" s="349"/>
      <c r="G39" s="349"/>
      <c r="H39" s="349"/>
      <c r="I39" s="349"/>
      <c r="J39" s="350"/>
      <c r="K39" s="8"/>
    </row>
    <row r="40" spans="2:11" ht="6" customHeight="1" thickBot="1" x14ac:dyDescent="0.3">
      <c r="B40" s="6"/>
      <c r="C40" s="9"/>
      <c r="D40" s="9"/>
      <c r="E40" s="9"/>
      <c r="F40" s="9"/>
      <c r="G40" s="9"/>
      <c r="H40" s="9"/>
      <c r="I40" s="9"/>
      <c r="J40" s="40"/>
      <c r="K40" s="8"/>
    </row>
    <row r="41" spans="2:11" ht="15.75" thickBot="1" x14ac:dyDescent="0.3">
      <c r="B41" s="6"/>
      <c r="C41" s="28" t="s">
        <v>124</v>
      </c>
      <c r="D41" s="29"/>
      <c r="E41" s="29"/>
      <c r="F41" s="29"/>
      <c r="G41" s="29"/>
      <c r="H41" s="29"/>
      <c r="I41" s="29"/>
      <c r="J41" s="30">
        <f>IFERROR((IF(J27&gt;1,1,J27)+IF(J28&gt;1,1,J28))/(COUNTIF(H27,"&lt;&gt;0")+COUNTIF(H28,"&lt;&gt;0")),"Nevyplnené MU")</f>
        <v>0</v>
      </c>
      <c r="K41" s="8"/>
    </row>
    <row r="42" spans="2:11" x14ac:dyDescent="0.25">
      <c r="B42" s="6"/>
      <c r="C42" s="332" t="s">
        <v>125</v>
      </c>
      <c r="D42" s="333"/>
      <c r="E42" s="333"/>
      <c r="F42" s="41" t="s">
        <v>111</v>
      </c>
      <c r="G42" s="41" t="s">
        <v>112</v>
      </c>
      <c r="H42" s="42" t="s">
        <v>113</v>
      </c>
      <c r="I42" s="43">
        <v>0</v>
      </c>
      <c r="J42" s="68">
        <f>J41</f>
        <v>0</v>
      </c>
      <c r="K42" s="8"/>
    </row>
    <row r="43" spans="2:11" x14ac:dyDescent="0.25">
      <c r="B43" s="6"/>
      <c r="C43" s="334"/>
      <c r="D43" s="335"/>
      <c r="E43" s="335"/>
      <c r="F43" s="34" t="s">
        <v>114</v>
      </c>
      <c r="G43" s="34" t="s">
        <v>115</v>
      </c>
      <c r="H43" s="35" t="s">
        <v>113</v>
      </c>
      <c r="I43" s="36" t="s">
        <v>126</v>
      </c>
      <c r="J43" s="69">
        <f>J41</f>
        <v>0</v>
      </c>
      <c r="K43" s="8"/>
    </row>
    <row r="44" spans="2:11" x14ac:dyDescent="0.25">
      <c r="B44" s="6"/>
      <c r="C44" s="334"/>
      <c r="D44" s="335"/>
      <c r="E44" s="335"/>
      <c r="F44" s="34" t="s">
        <v>116</v>
      </c>
      <c r="G44" s="34" t="s">
        <v>117</v>
      </c>
      <c r="H44" s="35" t="s">
        <v>113</v>
      </c>
      <c r="I44" s="37" t="s">
        <v>127</v>
      </c>
      <c r="J44" s="69">
        <f>J41</f>
        <v>0</v>
      </c>
      <c r="K44" s="8"/>
    </row>
    <row r="45" spans="2:11" x14ac:dyDescent="0.25">
      <c r="B45" s="6"/>
      <c r="C45" s="334"/>
      <c r="D45" s="335"/>
      <c r="E45" s="335"/>
      <c r="F45" s="34" t="s">
        <v>118</v>
      </c>
      <c r="G45" s="34" t="s">
        <v>128</v>
      </c>
      <c r="H45" s="35" t="s">
        <v>113</v>
      </c>
      <c r="I45" s="36" t="s">
        <v>129</v>
      </c>
      <c r="J45" s="69">
        <f>J41</f>
        <v>0</v>
      </c>
      <c r="K45" s="8"/>
    </row>
    <row r="46" spans="2:11" x14ac:dyDescent="0.25">
      <c r="B46" s="6"/>
      <c r="C46" s="334"/>
      <c r="D46" s="335"/>
      <c r="E46" s="335"/>
      <c r="F46" s="34" t="s">
        <v>120</v>
      </c>
      <c r="G46" s="34" t="s">
        <v>130</v>
      </c>
      <c r="H46" s="35" t="s">
        <v>113</v>
      </c>
      <c r="I46" s="36" t="s">
        <v>131</v>
      </c>
      <c r="J46" s="70">
        <f>J41</f>
        <v>0</v>
      </c>
      <c r="K46" s="8"/>
    </row>
    <row r="47" spans="2:11" ht="15.75" thickBot="1" x14ac:dyDescent="0.3">
      <c r="B47" s="6"/>
      <c r="C47" s="336"/>
      <c r="D47" s="337"/>
      <c r="E47" s="337"/>
      <c r="F47" s="44" t="s">
        <v>132</v>
      </c>
      <c r="G47" s="44" t="s">
        <v>133</v>
      </c>
      <c r="H47" s="45" t="s">
        <v>122</v>
      </c>
      <c r="I47" s="44"/>
      <c r="J47" s="71">
        <f>J41</f>
        <v>0</v>
      </c>
      <c r="K47" s="8"/>
    </row>
    <row r="48" spans="2:11" ht="29.25" customHeight="1" thickBot="1" x14ac:dyDescent="0.3">
      <c r="B48" s="6"/>
      <c r="C48" s="348" t="s">
        <v>134</v>
      </c>
      <c r="D48" s="349"/>
      <c r="E48" s="349"/>
      <c r="F48" s="349"/>
      <c r="G48" s="349"/>
      <c r="H48" s="349"/>
      <c r="I48" s="349"/>
      <c r="J48" s="350"/>
      <c r="K48" s="8"/>
    </row>
    <row r="49" spans="2:17" x14ac:dyDescent="0.25">
      <c r="B49" s="6"/>
      <c r="C49" s="14"/>
      <c r="D49" s="14"/>
      <c r="E49" s="14"/>
      <c r="F49" s="14"/>
      <c r="G49" s="14"/>
      <c r="H49" s="14"/>
      <c r="I49" s="14"/>
      <c r="J49" s="46"/>
      <c r="K49" s="8"/>
    </row>
    <row r="50" spans="2:17" x14ac:dyDescent="0.25">
      <c r="B50" s="6"/>
      <c r="C50" s="146" t="s">
        <v>135</v>
      </c>
      <c r="D50" s="147"/>
      <c r="E50" s="147"/>
      <c r="F50" s="148"/>
      <c r="G50" s="148"/>
      <c r="H50" s="148"/>
      <c r="I50" s="148"/>
      <c r="J50" s="148"/>
      <c r="K50" s="8"/>
    </row>
    <row r="51" spans="2:17" x14ac:dyDescent="0.25">
      <c r="B51" s="6"/>
      <c r="C51" s="14" t="s">
        <v>136</v>
      </c>
      <c r="D51" s="14"/>
      <c r="E51" s="14"/>
      <c r="F51" s="14"/>
      <c r="G51" s="14"/>
      <c r="H51" s="14"/>
      <c r="I51" s="9"/>
      <c r="J51" s="9"/>
      <c r="K51" s="8"/>
    </row>
    <row r="52" spans="2:17" ht="6" customHeight="1" thickBot="1" x14ac:dyDescent="0.3">
      <c r="B52" s="6"/>
      <c r="C52" s="9"/>
      <c r="D52" s="47"/>
      <c r="E52" s="47"/>
      <c r="F52" s="47"/>
      <c r="G52" s="47"/>
      <c r="H52" s="47"/>
      <c r="I52" s="47"/>
      <c r="J52" s="47"/>
      <c r="K52" s="8"/>
    </row>
    <row r="53" spans="2:17" ht="35.25" customHeight="1" x14ac:dyDescent="0.25">
      <c r="B53" s="6"/>
      <c r="C53" s="324" t="s">
        <v>137</v>
      </c>
      <c r="D53" s="325"/>
      <c r="E53" s="325"/>
      <c r="F53" s="325"/>
      <c r="G53" s="325"/>
      <c r="H53" s="325"/>
      <c r="I53" s="325"/>
      <c r="J53" s="326"/>
      <c r="K53" s="48"/>
      <c r="L53" s="49"/>
      <c r="N53" s="300"/>
      <c r="O53" s="301"/>
    </row>
    <row r="54" spans="2:17" ht="60" x14ac:dyDescent="0.25">
      <c r="B54" s="6"/>
      <c r="C54" s="137" t="s">
        <v>138</v>
      </c>
      <c r="D54" s="138"/>
      <c r="E54" s="138"/>
      <c r="F54" s="138"/>
      <c r="G54" s="139"/>
      <c r="H54" s="140" t="s">
        <v>139</v>
      </c>
      <c r="I54" s="140" t="s">
        <v>140</v>
      </c>
      <c r="J54" s="141" t="s">
        <v>141</v>
      </c>
      <c r="K54" s="50"/>
      <c r="L54" s="51"/>
      <c r="M54" s="301"/>
      <c r="N54" s="300"/>
      <c r="O54" s="301"/>
    </row>
    <row r="55" spans="2:17" x14ac:dyDescent="0.25">
      <c r="B55" s="6"/>
      <c r="C55" s="327" t="s">
        <v>142</v>
      </c>
      <c r="D55" s="328"/>
      <c r="E55" s="328"/>
      <c r="F55" s="328"/>
      <c r="G55" s="120" t="s">
        <v>143</v>
      </c>
      <c r="H55" s="250"/>
      <c r="I55" s="250"/>
      <c r="J55" s="251"/>
      <c r="K55" s="50"/>
      <c r="L55" s="51"/>
      <c r="N55" s="301"/>
      <c r="O55" s="301"/>
      <c r="Q55" s="302"/>
    </row>
    <row r="56" spans="2:17" x14ac:dyDescent="0.25">
      <c r="B56" s="6"/>
      <c r="C56" s="327" t="s">
        <v>144</v>
      </c>
      <c r="D56" s="328"/>
      <c r="E56" s="328"/>
      <c r="F56" s="328"/>
      <c r="G56" s="120" t="s">
        <v>143</v>
      </c>
      <c r="H56" s="250"/>
      <c r="I56" s="250"/>
      <c r="J56" s="251"/>
      <c r="K56" s="50"/>
      <c r="L56" s="51"/>
      <c r="N56" s="303"/>
    </row>
    <row r="57" spans="2:17" x14ac:dyDescent="0.25">
      <c r="B57" s="6"/>
      <c r="C57" s="327" t="s">
        <v>145</v>
      </c>
      <c r="D57" s="328"/>
      <c r="E57" s="328"/>
      <c r="F57" s="328"/>
      <c r="G57" s="120" t="s">
        <v>143</v>
      </c>
      <c r="H57" s="250"/>
      <c r="I57" s="250"/>
      <c r="J57" s="251"/>
      <c r="K57" s="52"/>
      <c r="L57" s="53"/>
    </row>
    <row r="58" spans="2:17" x14ac:dyDescent="0.25">
      <c r="B58" s="6"/>
      <c r="C58" s="327" t="s">
        <v>146</v>
      </c>
      <c r="D58" s="328"/>
      <c r="E58" s="328"/>
      <c r="F58" s="328"/>
      <c r="G58" s="120" t="s">
        <v>143</v>
      </c>
      <c r="H58" s="250"/>
      <c r="I58" s="250"/>
      <c r="J58" s="251"/>
      <c r="K58" s="50"/>
      <c r="L58" s="51"/>
    </row>
    <row r="59" spans="2:17" x14ac:dyDescent="0.25">
      <c r="B59" s="6"/>
      <c r="C59" s="327" t="s">
        <v>147</v>
      </c>
      <c r="D59" s="328"/>
      <c r="E59" s="328"/>
      <c r="F59" s="328"/>
      <c r="G59" s="120" t="s">
        <v>143</v>
      </c>
      <c r="H59" s="132">
        <f>SUM(H55:H58)</f>
        <v>0</v>
      </c>
      <c r="I59" s="132">
        <f>SUM(I55:I58)</f>
        <v>0</v>
      </c>
      <c r="J59" s="251"/>
      <c r="K59" s="50"/>
      <c r="L59" s="51"/>
    </row>
    <row r="60" spans="2:17" x14ac:dyDescent="0.25">
      <c r="B60" s="6"/>
      <c r="C60" s="327" t="s">
        <v>148</v>
      </c>
      <c r="D60" s="328"/>
      <c r="E60" s="328"/>
      <c r="F60" s="328"/>
      <c r="G60" s="120" t="s">
        <v>143</v>
      </c>
      <c r="H60" s="250"/>
      <c r="I60" s="250"/>
      <c r="J60" s="251"/>
      <c r="K60" s="50"/>
      <c r="L60" s="51"/>
    </row>
    <row r="61" spans="2:17" ht="15.75" thickBot="1" x14ac:dyDescent="0.3">
      <c r="B61" s="6"/>
      <c r="C61" s="329" t="s">
        <v>149</v>
      </c>
      <c r="D61" s="330"/>
      <c r="E61" s="330"/>
      <c r="F61" s="330"/>
      <c r="G61" s="123" t="s">
        <v>150</v>
      </c>
      <c r="H61" s="252"/>
      <c r="I61" s="252"/>
      <c r="J61" s="54"/>
      <c r="K61" s="50"/>
      <c r="L61" s="51"/>
    </row>
    <row r="62" spans="2:17" ht="3.75" customHeight="1" thickBot="1" x14ac:dyDescent="0.3">
      <c r="B62" s="6"/>
      <c r="C62" s="55"/>
      <c r="D62" s="55"/>
      <c r="E62" s="9"/>
      <c r="F62" s="9"/>
      <c r="G62" s="9"/>
      <c r="H62" s="9"/>
      <c r="I62" s="9"/>
      <c r="J62" s="9"/>
      <c r="K62" s="8"/>
    </row>
    <row r="63" spans="2:17" ht="25.5" customHeight="1" x14ac:dyDescent="0.25">
      <c r="B63" s="6"/>
      <c r="C63" s="324" t="s">
        <v>151</v>
      </c>
      <c r="D63" s="325"/>
      <c r="E63" s="325"/>
      <c r="F63" s="325"/>
      <c r="G63" s="325"/>
      <c r="H63" s="325"/>
      <c r="I63" s="325"/>
      <c r="J63" s="326"/>
      <c r="K63" s="8"/>
    </row>
    <row r="64" spans="2:17" ht="60" x14ac:dyDescent="0.25">
      <c r="B64" s="6"/>
      <c r="C64" s="144" t="s">
        <v>138</v>
      </c>
      <c r="D64" s="142"/>
      <c r="E64" s="142"/>
      <c r="F64" s="142"/>
      <c r="G64" s="142"/>
      <c r="H64" s="143"/>
      <c r="I64" s="140" t="s">
        <v>140</v>
      </c>
      <c r="J64" s="141" t="s">
        <v>141</v>
      </c>
      <c r="K64" s="8"/>
    </row>
    <row r="65" spans="2:11" x14ac:dyDescent="0.25">
      <c r="B65" s="6"/>
      <c r="C65" s="118" t="s">
        <v>142</v>
      </c>
      <c r="D65" s="119"/>
      <c r="E65" s="119"/>
      <c r="F65" s="119"/>
      <c r="G65" s="119"/>
      <c r="H65" s="120" t="s">
        <v>143</v>
      </c>
      <c r="I65" s="150"/>
      <c r="J65" s="151"/>
      <c r="K65" s="8"/>
    </row>
    <row r="66" spans="2:11" x14ac:dyDescent="0.25">
      <c r="B66" s="6"/>
      <c r="C66" s="118" t="s">
        <v>144</v>
      </c>
      <c r="D66" s="119"/>
      <c r="E66" s="119"/>
      <c r="F66" s="119"/>
      <c r="G66" s="119"/>
      <c r="H66" s="120" t="s">
        <v>143</v>
      </c>
      <c r="I66" s="150"/>
      <c r="J66" s="149"/>
      <c r="K66" s="8"/>
    </row>
    <row r="67" spans="2:11" x14ac:dyDescent="0.25">
      <c r="B67" s="6"/>
      <c r="C67" s="118" t="s">
        <v>145</v>
      </c>
      <c r="D67" s="119"/>
      <c r="E67" s="119"/>
      <c r="F67" s="119"/>
      <c r="G67" s="119"/>
      <c r="H67" s="120" t="s">
        <v>143</v>
      </c>
      <c r="I67" s="150"/>
      <c r="J67" s="149"/>
      <c r="K67" s="8"/>
    </row>
    <row r="68" spans="2:11" x14ac:dyDescent="0.25">
      <c r="B68" s="6"/>
      <c r="C68" s="118" t="s">
        <v>146</v>
      </c>
      <c r="D68" s="119"/>
      <c r="E68" s="119"/>
      <c r="F68" s="119"/>
      <c r="G68" s="119"/>
      <c r="H68" s="120" t="s">
        <v>143</v>
      </c>
      <c r="I68" s="150"/>
      <c r="J68" s="149"/>
      <c r="K68" s="8"/>
    </row>
    <row r="69" spans="2:11" x14ac:dyDescent="0.25">
      <c r="B69" s="6"/>
      <c r="C69" s="118" t="s">
        <v>147</v>
      </c>
      <c r="D69" s="119"/>
      <c r="E69" s="119"/>
      <c r="F69" s="119"/>
      <c r="G69" s="119"/>
      <c r="H69" s="120" t="s">
        <v>143</v>
      </c>
      <c r="I69" s="131">
        <f>SUM(I65:I68)</f>
        <v>0</v>
      </c>
      <c r="J69" s="149"/>
      <c r="K69" s="8"/>
    </row>
    <row r="70" spans="2:11" x14ac:dyDescent="0.25">
      <c r="B70" s="6"/>
      <c r="C70" s="118" t="s">
        <v>148</v>
      </c>
      <c r="D70" s="119"/>
      <c r="E70" s="119"/>
      <c r="F70" s="119"/>
      <c r="G70" s="119"/>
      <c r="H70" s="120" t="s">
        <v>143</v>
      </c>
      <c r="I70" s="150"/>
      <c r="J70" s="149"/>
      <c r="K70" s="8"/>
    </row>
    <row r="71" spans="2:11" ht="15.75" thickBot="1" x14ac:dyDescent="0.3">
      <c r="B71" s="6"/>
      <c r="C71" s="121" t="s">
        <v>149</v>
      </c>
      <c r="D71" s="122"/>
      <c r="E71" s="122"/>
      <c r="F71" s="122"/>
      <c r="G71" s="122"/>
      <c r="H71" s="123" t="s">
        <v>150</v>
      </c>
      <c r="I71" s="152"/>
      <c r="J71" s="54"/>
      <c r="K71" s="8"/>
    </row>
    <row r="72" spans="2:11" x14ac:dyDescent="0.25">
      <c r="B72" s="6"/>
      <c r="C72" s="9"/>
      <c r="D72" s="9"/>
      <c r="E72" s="9"/>
      <c r="F72" s="9"/>
      <c r="G72" s="9"/>
      <c r="H72" s="9"/>
      <c r="I72" s="9"/>
      <c r="J72" s="9"/>
      <c r="K72" s="8"/>
    </row>
    <row r="73" spans="2:11" x14ac:dyDescent="0.25">
      <c r="B73" s="6"/>
      <c r="C73" s="14" t="s">
        <v>152</v>
      </c>
      <c r="D73" s="14"/>
      <c r="E73" s="14"/>
      <c r="F73" s="14"/>
      <c r="G73" s="14"/>
      <c r="H73" s="14"/>
      <c r="I73" s="9"/>
      <c r="J73" s="9"/>
      <c r="K73" s="8"/>
    </row>
    <row r="74" spans="2:11" ht="6" customHeight="1" thickBot="1" x14ac:dyDescent="0.3">
      <c r="B74" s="6"/>
      <c r="C74" s="55"/>
      <c r="D74" s="9"/>
      <c r="E74" s="9"/>
      <c r="F74" s="9"/>
      <c r="G74" s="9"/>
      <c r="H74" s="9"/>
      <c r="I74" s="9"/>
      <c r="J74" s="9"/>
      <c r="K74" s="8"/>
    </row>
    <row r="75" spans="2:11" ht="28.5" customHeight="1" x14ac:dyDescent="0.25">
      <c r="B75" s="6"/>
      <c r="C75" s="324" t="s">
        <v>153</v>
      </c>
      <c r="D75" s="325"/>
      <c r="E75" s="325"/>
      <c r="F75" s="325"/>
      <c r="G75" s="325"/>
      <c r="H75" s="325"/>
      <c r="I75" s="325"/>
      <c r="J75" s="326"/>
      <c r="K75" s="8"/>
    </row>
    <row r="76" spans="2:11" ht="45" x14ac:dyDescent="0.25">
      <c r="B76" s="6"/>
      <c r="C76" s="145" t="s">
        <v>154</v>
      </c>
      <c r="D76" s="140" t="s">
        <v>155</v>
      </c>
      <c r="E76" s="140" t="s">
        <v>156</v>
      </c>
      <c r="F76" s="140" t="s">
        <v>157</v>
      </c>
      <c r="G76" s="140" t="s">
        <v>158</v>
      </c>
      <c r="H76" s="140" t="s">
        <v>159</v>
      </c>
      <c r="I76" s="140" t="s">
        <v>160</v>
      </c>
      <c r="J76" s="141" t="s">
        <v>161</v>
      </c>
      <c r="K76" s="8"/>
    </row>
    <row r="77" spans="2:11" x14ac:dyDescent="0.25">
      <c r="B77" s="6"/>
      <c r="C77" s="118" t="s">
        <v>162</v>
      </c>
      <c r="D77" s="245"/>
      <c r="E77" s="124"/>
      <c r="F77" s="248"/>
      <c r="G77" s="124"/>
      <c r="H77" s="126">
        <v>1290</v>
      </c>
      <c r="I77" s="124"/>
      <c r="J77" s="127">
        <f>(D77*F77)/1000</f>
        <v>0</v>
      </c>
      <c r="K77" s="8"/>
    </row>
    <row r="78" spans="2:11" x14ac:dyDescent="0.25">
      <c r="B78" s="6"/>
      <c r="C78" s="118" t="s">
        <v>163</v>
      </c>
      <c r="D78" s="245"/>
      <c r="E78" s="124"/>
      <c r="F78" s="248"/>
      <c r="G78" s="124"/>
      <c r="H78" s="126">
        <v>1050</v>
      </c>
      <c r="I78" s="124"/>
      <c r="J78" s="127">
        <f>(D78*F78)/1000</f>
        <v>0</v>
      </c>
      <c r="K78" s="8"/>
    </row>
    <row r="79" spans="2:11" x14ac:dyDescent="0.25">
      <c r="B79" s="6"/>
      <c r="C79" s="118" t="s">
        <v>164</v>
      </c>
      <c r="D79" s="245"/>
      <c r="E79" s="124"/>
      <c r="F79" s="248"/>
      <c r="G79" s="124"/>
      <c r="H79" s="126">
        <v>1290</v>
      </c>
      <c r="I79" s="126">
        <f>(D79*F79)/1000</f>
        <v>0</v>
      </c>
      <c r="J79" s="128"/>
      <c r="K79" s="8"/>
    </row>
    <row r="80" spans="2:11" x14ac:dyDescent="0.25">
      <c r="B80" s="6"/>
      <c r="C80" s="118" t="s">
        <v>165</v>
      </c>
      <c r="D80" s="245"/>
      <c r="E80" s="124"/>
      <c r="F80" s="248"/>
      <c r="G80" s="124"/>
      <c r="H80" s="126">
        <v>1290</v>
      </c>
      <c r="I80" s="124"/>
      <c r="J80" s="127">
        <f>(D80*F80)/1000</f>
        <v>0</v>
      </c>
      <c r="K80" s="8"/>
    </row>
    <row r="81" spans="2:11" x14ac:dyDescent="0.25">
      <c r="B81" s="6"/>
      <c r="C81" s="118" t="s">
        <v>166</v>
      </c>
      <c r="D81" s="245"/>
      <c r="E81" s="247"/>
      <c r="F81" s="124"/>
      <c r="G81" s="126">
        <v>525</v>
      </c>
      <c r="H81" s="124"/>
      <c r="I81" s="124"/>
      <c r="J81" s="127">
        <f>(D81*E81*G81)/1000/1000</f>
        <v>0</v>
      </c>
      <c r="K81" s="8"/>
    </row>
    <row r="82" spans="2:11" x14ac:dyDescent="0.25">
      <c r="B82" s="6"/>
      <c r="C82" s="118" t="s">
        <v>167</v>
      </c>
      <c r="D82" s="245"/>
      <c r="E82" s="247"/>
      <c r="F82" s="124"/>
      <c r="G82" s="126">
        <v>800</v>
      </c>
      <c r="H82" s="124"/>
      <c r="I82" s="124"/>
      <c r="J82" s="127">
        <f>(D82*E82*G82)/1000/1000</f>
        <v>0</v>
      </c>
      <c r="K82" s="8"/>
    </row>
    <row r="83" spans="2:11" ht="15.75" thickBot="1" x14ac:dyDescent="0.3">
      <c r="B83" s="6"/>
      <c r="C83" s="118" t="s">
        <v>168</v>
      </c>
      <c r="D83" s="246"/>
      <c r="E83" s="125">
        <v>1</v>
      </c>
      <c r="F83" s="249"/>
      <c r="G83" s="129"/>
      <c r="H83" s="125">
        <v>1000</v>
      </c>
      <c r="I83" s="125">
        <f>(D83*E83*F83)/1000</f>
        <v>0</v>
      </c>
      <c r="J83" s="130"/>
      <c r="K83" s="8"/>
    </row>
    <row r="84" spans="2:11" ht="6" customHeight="1" thickBot="1" x14ac:dyDescent="0.3">
      <c r="B84" s="6"/>
      <c r="C84" s="9"/>
      <c r="D84" s="9"/>
      <c r="E84" s="9"/>
      <c r="F84" s="9"/>
      <c r="G84" s="9"/>
      <c r="H84" s="9"/>
      <c r="I84" s="9"/>
      <c r="J84" s="9"/>
      <c r="K84" s="8"/>
    </row>
    <row r="85" spans="2:11" x14ac:dyDescent="0.25">
      <c r="B85" s="6"/>
      <c r="C85" s="324" t="s">
        <v>169</v>
      </c>
      <c r="D85" s="325"/>
      <c r="E85" s="325"/>
      <c r="F85" s="325"/>
      <c r="G85" s="325"/>
      <c r="H85" s="325"/>
      <c r="I85" s="325"/>
      <c r="J85" s="326"/>
      <c r="K85" s="8"/>
    </row>
    <row r="86" spans="2:11" ht="45" x14ac:dyDescent="0.25">
      <c r="B86" s="6"/>
      <c r="C86" s="145" t="s">
        <v>154</v>
      </c>
      <c r="D86" s="140" t="s">
        <v>155</v>
      </c>
      <c r="E86" s="140" t="s">
        <v>156</v>
      </c>
      <c r="F86" s="140" t="s">
        <v>157</v>
      </c>
      <c r="G86" s="140" t="s">
        <v>158</v>
      </c>
      <c r="H86" s="140" t="s">
        <v>159</v>
      </c>
      <c r="I86" s="140" t="s">
        <v>160</v>
      </c>
      <c r="J86" s="141" t="s">
        <v>161</v>
      </c>
      <c r="K86" s="8"/>
    </row>
    <row r="87" spans="2:11" x14ac:dyDescent="0.25">
      <c r="B87" s="6"/>
      <c r="C87" s="118" t="s">
        <v>162</v>
      </c>
      <c r="D87" s="153"/>
      <c r="E87" s="124"/>
      <c r="F87" s="156"/>
      <c r="G87" s="124"/>
      <c r="H87" s="126">
        <v>1290</v>
      </c>
      <c r="I87" s="124"/>
      <c r="J87" s="127">
        <f>(D87*F87)/1000</f>
        <v>0</v>
      </c>
      <c r="K87" s="8"/>
    </row>
    <row r="88" spans="2:11" x14ac:dyDescent="0.25">
      <c r="B88" s="6"/>
      <c r="C88" s="118" t="s">
        <v>163</v>
      </c>
      <c r="D88" s="153"/>
      <c r="E88" s="124"/>
      <c r="F88" s="156"/>
      <c r="G88" s="124"/>
      <c r="H88" s="126">
        <v>1050</v>
      </c>
      <c r="I88" s="124"/>
      <c r="J88" s="127">
        <f>(D88*F88)/1000</f>
        <v>0</v>
      </c>
      <c r="K88" s="8"/>
    </row>
    <row r="89" spans="2:11" x14ac:dyDescent="0.25">
      <c r="B89" s="6"/>
      <c r="C89" s="118" t="s">
        <v>164</v>
      </c>
      <c r="D89" s="153"/>
      <c r="E89" s="124"/>
      <c r="F89" s="156"/>
      <c r="G89" s="124"/>
      <c r="H89" s="126">
        <v>1290</v>
      </c>
      <c r="I89" s="126">
        <f>(D89*F89)/1000</f>
        <v>0</v>
      </c>
      <c r="J89" s="128"/>
      <c r="K89" s="8"/>
    </row>
    <row r="90" spans="2:11" x14ac:dyDescent="0.25">
      <c r="B90" s="6"/>
      <c r="C90" s="118" t="s">
        <v>165</v>
      </c>
      <c r="D90" s="153"/>
      <c r="E90" s="124"/>
      <c r="F90" s="156"/>
      <c r="G90" s="124"/>
      <c r="H90" s="126">
        <v>1290</v>
      </c>
      <c r="I90" s="124"/>
      <c r="J90" s="127">
        <f>(D90*F90)/1000</f>
        <v>0</v>
      </c>
      <c r="K90" s="8"/>
    </row>
    <row r="91" spans="2:11" x14ac:dyDescent="0.25">
      <c r="B91" s="6"/>
      <c r="C91" s="118" t="s">
        <v>166</v>
      </c>
      <c r="D91" s="153"/>
      <c r="E91" s="155"/>
      <c r="F91" s="124"/>
      <c r="G91" s="126">
        <v>525</v>
      </c>
      <c r="H91" s="124"/>
      <c r="I91" s="124"/>
      <c r="J91" s="127">
        <f>(D91*E91*G91)/1000/1000</f>
        <v>0</v>
      </c>
      <c r="K91" s="8"/>
    </row>
    <row r="92" spans="2:11" x14ac:dyDescent="0.25">
      <c r="B92" s="6"/>
      <c r="C92" s="118" t="s">
        <v>167</v>
      </c>
      <c r="D92" s="153"/>
      <c r="E92" s="155"/>
      <c r="F92" s="124"/>
      <c r="G92" s="126">
        <v>800</v>
      </c>
      <c r="H92" s="124"/>
      <c r="I92" s="124"/>
      <c r="J92" s="127">
        <f>(D92*E92*G92)/1000/1000</f>
        <v>0</v>
      </c>
      <c r="K92" s="8"/>
    </row>
    <row r="93" spans="2:11" ht="15.75" thickBot="1" x14ac:dyDescent="0.3">
      <c r="B93" s="6"/>
      <c r="C93" s="118" t="s">
        <v>168</v>
      </c>
      <c r="D93" s="154"/>
      <c r="E93" s="125">
        <v>1</v>
      </c>
      <c r="F93" s="157"/>
      <c r="G93" s="129"/>
      <c r="H93" s="125">
        <v>1000</v>
      </c>
      <c r="I93" s="125">
        <f>(D93*E93*F93)/1000</f>
        <v>0</v>
      </c>
      <c r="J93" s="130"/>
      <c r="K93" s="8"/>
    </row>
    <row r="94" spans="2:11" x14ac:dyDescent="0.25">
      <c r="B94" s="6"/>
      <c r="C94" s="7"/>
      <c r="D94" s="7"/>
      <c r="E94" s="7"/>
      <c r="F94" s="7"/>
      <c r="G94" s="7"/>
      <c r="H94" s="7"/>
      <c r="I94" s="7"/>
      <c r="J94" s="7"/>
      <c r="K94" s="8"/>
    </row>
    <row r="95" spans="2:11" x14ac:dyDescent="0.25">
      <c r="B95" s="6"/>
      <c r="C95" s="7"/>
      <c r="D95" s="7"/>
      <c r="E95" s="7"/>
      <c r="F95" s="7"/>
      <c r="G95" s="7"/>
      <c r="H95" s="7"/>
      <c r="I95" s="7"/>
      <c r="J95" s="7"/>
      <c r="K95" s="8"/>
    </row>
    <row r="96" spans="2:11" x14ac:dyDescent="0.25">
      <c r="B96" s="6"/>
      <c r="C96" s="56" t="s">
        <v>170</v>
      </c>
      <c r="D96" s="56"/>
      <c r="E96" s="56"/>
      <c r="F96" s="56"/>
      <c r="G96" s="56"/>
      <c r="H96" s="7"/>
      <c r="I96" s="7"/>
      <c r="J96" s="7"/>
      <c r="K96" s="8"/>
    </row>
    <row r="97" spans="2:15" x14ac:dyDescent="0.25">
      <c r="B97" s="6"/>
      <c r="C97" s="244" t="s">
        <v>171</v>
      </c>
      <c r="D97" s="244"/>
      <c r="E97" s="244"/>
      <c r="F97" s="244"/>
      <c r="G97" s="244"/>
      <c r="H97" s="7"/>
      <c r="I97" s="7"/>
      <c r="J97" s="7"/>
      <c r="K97" s="8"/>
    </row>
    <row r="98" spans="2:15" x14ac:dyDescent="0.25">
      <c r="B98" s="6"/>
      <c r="C98" s="253"/>
      <c r="D98" s="253"/>
      <c r="E98" s="253"/>
      <c r="F98" s="253"/>
      <c r="G98" s="253"/>
      <c r="H98" s="7"/>
      <c r="I98" s="7"/>
      <c r="J98" s="7"/>
      <c r="K98" s="8"/>
    </row>
    <row r="99" spans="2:15" x14ac:dyDescent="0.25">
      <c r="B99" s="6"/>
      <c r="C99" s="253"/>
      <c r="D99" s="253"/>
      <c r="E99" s="253"/>
      <c r="F99" s="253"/>
      <c r="G99" s="253"/>
      <c r="H99" s="7"/>
      <c r="I99" s="7"/>
      <c r="J99" s="7"/>
      <c r="K99" s="8"/>
    </row>
    <row r="100" spans="2:15" x14ac:dyDescent="0.25">
      <c r="B100" s="6"/>
      <c r="C100" s="182" t="s">
        <v>83</v>
      </c>
      <c r="D100" s="182"/>
      <c r="E100" s="182"/>
      <c r="F100" s="182"/>
      <c r="G100" s="182"/>
      <c r="H100" s="182"/>
      <c r="I100" s="182"/>
      <c r="J100" s="182"/>
      <c r="K100" s="176"/>
      <c r="L100" s="182"/>
      <c r="M100" s="304"/>
      <c r="N100" s="304"/>
      <c r="O100" s="304"/>
    </row>
    <row r="101" spans="2:15" x14ac:dyDescent="0.25">
      <c r="B101" s="6"/>
      <c r="C101" s="182"/>
      <c r="D101" s="182"/>
      <c r="E101" s="182"/>
      <c r="F101" s="182"/>
      <c r="G101" s="182"/>
      <c r="H101" s="182"/>
      <c r="I101" s="182"/>
      <c r="J101" s="173"/>
      <c r="K101" s="176"/>
      <c r="O101" s="304"/>
    </row>
    <row r="102" spans="2:15" x14ac:dyDescent="0.25">
      <c r="B102" s="6"/>
      <c r="C102" s="182"/>
      <c r="D102" s="182"/>
      <c r="E102" s="182"/>
      <c r="F102" s="182"/>
      <c r="G102" s="322" t="s">
        <v>30</v>
      </c>
      <c r="H102" s="322"/>
      <c r="I102" s="322"/>
      <c r="J102" s="173"/>
      <c r="K102" s="176"/>
      <c r="O102" s="304"/>
    </row>
    <row r="103" spans="2:15" x14ac:dyDescent="0.25">
      <c r="B103" s="6"/>
      <c r="C103" s="7"/>
      <c r="D103" s="323"/>
      <c r="E103" s="323"/>
      <c r="F103" s="323"/>
      <c r="G103" s="322" t="s">
        <v>26</v>
      </c>
      <c r="H103" s="322"/>
      <c r="I103" s="322"/>
      <c r="J103" s="7"/>
      <c r="K103" s="8"/>
    </row>
    <row r="104" spans="2:15" x14ac:dyDescent="0.25">
      <c r="B104" s="6"/>
      <c r="C104" s="7"/>
      <c r="D104" s="7"/>
      <c r="E104" s="7"/>
      <c r="F104" s="7"/>
      <c r="G104" s="7"/>
      <c r="H104" s="7"/>
      <c r="I104" s="7"/>
      <c r="J104" s="7"/>
      <c r="K104" s="8"/>
    </row>
    <row r="105" spans="2:15" ht="15.75" thickBot="1" x14ac:dyDescent="0.3">
      <c r="B105" s="10"/>
      <c r="C105" s="11"/>
      <c r="D105" s="11"/>
      <c r="E105" s="11"/>
      <c r="F105" s="11"/>
      <c r="G105" s="11"/>
      <c r="H105" s="11"/>
      <c r="I105" s="11"/>
      <c r="J105" s="11"/>
      <c r="K105" s="12"/>
    </row>
  </sheetData>
  <mergeCells count="28">
    <mergeCell ref="C48:J48"/>
    <mergeCell ref="C55:F55"/>
    <mergeCell ref="C56:F56"/>
    <mergeCell ref="C57:F57"/>
    <mergeCell ref="C58:F58"/>
    <mergeCell ref="C7:J9"/>
    <mergeCell ref="C42:E47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C34:E38"/>
    <mergeCell ref="C39:J39"/>
    <mergeCell ref="G102:I102"/>
    <mergeCell ref="G103:I103"/>
    <mergeCell ref="D103:F103"/>
    <mergeCell ref="C53:J53"/>
    <mergeCell ref="C63:J63"/>
    <mergeCell ref="C75:J75"/>
    <mergeCell ref="C85:J85"/>
    <mergeCell ref="C60:F60"/>
    <mergeCell ref="C61:F61"/>
    <mergeCell ref="C59:F59"/>
  </mergeCells>
  <pageMargins left="0.25" right="0.25" top="0.75" bottom="0.75" header="0.3" footer="0.3"/>
  <pageSetup paperSize="9" scale="79" orientation="portrait" r:id="rId1"/>
  <rowBreaks count="1" manualBreakCount="1">
    <brk id="86" max="12" man="1"/>
  </rowBreaks>
  <colBreaks count="1" manualBreakCount="1">
    <brk id="13" max="114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2" id="{DBF5C5F2-CD95-4E8A-AB37-FC0CAECBA07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0.95</xm:f>
              </x14:cfvo>
              <x14:cfIcon iconSet="NoIcons" iconId="0"/>
              <x14:cfIcon iconSet="NoIcons" iconId="0"/>
              <x14:cfIcon iconSet="3Symbols2" iconId="2"/>
            </x14:iconSet>
          </x14:cfRule>
          <xm:sqref>J34</xm:sqref>
        </x14:conditionalFormatting>
        <x14:conditionalFormatting xmlns:xm="http://schemas.microsoft.com/office/excel/2006/main">
          <x14:cfRule type="iconSet" priority="13" id="{B0533BAE-215B-4E81-82D8-0E2AA4764B0E}">
            <x14:iconSet iconSet="3Symbols2" showValue="0" custom="1">
              <x14:cfvo type="percent">
                <xm:f>0</xm:f>
              </x14:cfvo>
              <x14:cfvo type="num">
                <xm:f>0.9</xm:f>
              </x14:cfvo>
              <x14:cfvo type="num">
                <xm:f>0.95</xm:f>
              </x14:cfvo>
              <x14:cfIcon iconSet="NoIcons" iconId="0"/>
              <x14:cfIcon iconSet="3Symbols2" iconId="2"/>
              <x14:cfIcon iconSet="NoIcons" iconId="0"/>
            </x14:iconSet>
          </x14:cfRule>
          <xm:sqref>J35</xm:sqref>
        </x14:conditionalFormatting>
        <x14:conditionalFormatting xmlns:xm="http://schemas.microsoft.com/office/excel/2006/main">
          <x14:cfRule type="iconSet" priority="14" id="{19AC64DC-98FC-46B6-99DE-1C63F6710B8C}">
            <x14:iconSet iconSet="3Symbols2" showValue="0" custom="1">
              <x14:cfvo type="percent">
                <xm:f>0</xm:f>
              </x14:cfvo>
              <x14:cfvo type="num">
                <xm:f>0.85</xm:f>
              </x14:cfvo>
              <x14:cfvo type="num">
                <xm:f>0.9</xm:f>
              </x14:cfvo>
              <x14:cfIcon iconSet="NoIcons" iconId="0"/>
              <x14:cfIcon iconSet="3Symbols2" iconId="2"/>
              <x14:cfIcon iconSet="NoIcons" iconId="0"/>
            </x14:iconSet>
          </x14:cfRule>
          <xm:sqref>J36</xm:sqref>
        </x14:conditionalFormatting>
        <x14:conditionalFormatting xmlns:xm="http://schemas.microsoft.com/office/excel/2006/main">
          <x14:cfRule type="iconSet" priority="15" id="{350F9666-4F05-4879-BA18-0DB07A825EC5}">
            <x14:iconSet iconSet="3Symbols2" showValue="0" custom="1">
              <x14:cfvo type="percent">
                <xm:f>0</xm:f>
              </x14:cfvo>
              <x14:cfvo type="num">
                <xm:f>0.8</xm:f>
              </x14:cfvo>
              <x14:cfvo type="num">
                <xm:f>0.85</xm:f>
              </x14:cfvo>
              <x14:cfIcon iconSet="NoIcons" iconId="0"/>
              <x14:cfIcon iconSet="3Symbols2" iconId="2"/>
              <x14:cfIcon iconSet="NoIcons" iconId="0"/>
            </x14:iconSet>
          </x14:cfRule>
          <xm:sqref>J37</xm:sqref>
        </x14:conditionalFormatting>
        <x14:conditionalFormatting xmlns:xm="http://schemas.microsoft.com/office/excel/2006/main">
          <x14:cfRule type="iconSet" priority="16" id="{CFC1A660-6AE6-49AF-A237-52AE281D3743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0.8</xm:f>
              </x14:cfvo>
              <x14:cfIcon iconSet="NoIcons" iconId="0"/>
              <x14:cfIcon iconSet="3Symbols" iconId="0"/>
              <x14:cfIcon iconSet="NoIcons" iconId="0"/>
            </x14:iconSet>
          </x14:cfRule>
          <xm:sqref>J38</xm:sqref>
        </x14:conditionalFormatting>
        <x14:conditionalFormatting xmlns:xm="http://schemas.microsoft.com/office/excel/2006/main">
          <x14:cfRule type="iconSet" priority="17" id="{3BD50C7A-1B06-4434-85D0-6B9B9D6DD00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0.95</xm:f>
              </x14:cfvo>
              <x14:cfIcon iconSet="NoIcons" iconId="0"/>
              <x14:cfIcon iconSet="NoIcons" iconId="0"/>
              <x14:cfIcon iconSet="3Symbols2" iconId="2"/>
            </x14:iconSet>
          </x14:cfRule>
          <xm:sqref>J42</xm:sqref>
        </x14:conditionalFormatting>
        <x14:conditionalFormatting xmlns:xm="http://schemas.microsoft.com/office/excel/2006/main">
          <x14:cfRule type="iconSet" priority="18" id="{B639507F-B5FE-4EC2-B7CC-80104813AA1A}">
            <x14:iconSet iconSet="3Symbols2" showValue="0" custom="1">
              <x14:cfvo type="percent">
                <xm:f>0</xm:f>
              </x14:cfvo>
              <x14:cfvo type="num">
                <xm:f>0.9</xm:f>
              </x14:cfvo>
              <x14:cfvo type="num">
                <xm:f>0.95</xm:f>
              </x14:cfvo>
              <x14:cfIcon iconSet="NoIcons" iconId="0"/>
              <x14:cfIcon iconSet="3Symbols2" iconId="2"/>
              <x14:cfIcon iconSet="NoIcons" iconId="0"/>
            </x14:iconSet>
          </x14:cfRule>
          <xm:sqref>J43</xm:sqref>
        </x14:conditionalFormatting>
        <x14:conditionalFormatting xmlns:xm="http://schemas.microsoft.com/office/excel/2006/main">
          <x14:cfRule type="iconSet" priority="19" id="{82766EBB-930A-43D7-BBB6-A99B32B041AC}">
            <x14:iconSet iconSet="3Symbols2" showValue="0" custom="1">
              <x14:cfvo type="percent">
                <xm:f>0</xm:f>
              </x14:cfvo>
              <x14:cfvo type="num">
                <xm:f>0.85</xm:f>
              </x14:cfvo>
              <x14:cfvo type="num">
                <xm:f>0.9</xm:f>
              </x14:cfvo>
              <x14:cfIcon iconSet="NoIcons" iconId="0"/>
              <x14:cfIcon iconSet="3Symbols2" iconId="2"/>
              <x14:cfIcon iconSet="NoIcons" iconId="0"/>
            </x14:iconSet>
          </x14:cfRule>
          <xm:sqref>J44</xm:sqref>
        </x14:conditionalFormatting>
        <x14:conditionalFormatting xmlns:xm="http://schemas.microsoft.com/office/excel/2006/main">
          <x14:cfRule type="iconSet" priority="20" id="{22A094CC-6BD0-4705-BBC1-9823417413A2}">
            <x14:iconSet iconSet="3Symbols2" showValue="0" custom="1">
              <x14:cfvo type="percent">
                <xm:f>0</xm:f>
              </x14:cfvo>
              <x14:cfvo type="num">
                <xm:f>0.55000000000000004</xm:f>
              </x14:cfvo>
              <x14:cfvo type="num">
                <xm:f>0.85</xm:f>
              </x14:cfvo>
              <x14:cfIcon iconSet="NoIcons" iconId="0"/>
              <x14:cfIcon iconSet="3Symbols2" iconId="2"/>
              <x14:cfIcon iconSet="NoIcons" iconId="0"/>
            </x14:iconSet>
          </x14:cfRule>
          <xm:sqref>J45</xm:sqref>
        </x14:conditionalFormatting>
        <x14:conditionalFormatting xmlns:xm="http://schemas.microsoft.com/office/excel/2006/main">
          <x14:cfRule type="iconSet" priority="21" id="{27E5AA8F-9A83-4F22-912B-6BE3233AADD8}">
            <x14:iconSet iconSet="3Symbols2" showValue="0" custom="1">
              <x14:cfvo type="percent">
                <xm:f>0</xm:f>
              </x14:cfvo>
              <x14:cfvo type="num">
                <xm:f>0.5</xm:f>
              </x14:cfvo>
              <x14:cfvo type="num">
                <xm:f>0.55000000000000004</xm:f>
              </x14:cfvo>
              <x14:cfIcon iconSet="NoIcons" iconId="0"/>
              <x14:cfIcon iconSet="3Symbols2" iconId="2"/>
              <x14:cfIcon iconSet="NoIcons" iconId="0"/>
            </x14:iconSet>
          </x14:cfRule>
          <xm:sqref>J46</xm:sqref>
        </x14:conditionalFormatting>
        <x14:conditionalFormatting xmlns:xm="http://schemas.microsoft.com/office/excel/2006/main">
          <x14:cfRule type="iconSet" priority="22" id="{E16AAE74-8263-47F3-804B-60B1C9774BA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0.5</xm:f>
              </x14:cfvo>
              <x14:cfIcon iconSet="NoIcons" iconId="0"/>
              <x14:cfIcon iconSet="3Symbols" iconId="0"/>
              <x14:cfIcon iconSet="NoIcons" iconId="0"/>
            </x14:iconSet>
          </x14:cfRule>
          <xm:sqref>J47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Číselníky!$F$2:$F$10</xm:f>
          </x14:formula1>
          <xm:sqref>J70 J60</xm:sqref>
        </x14:dataValidation>
        <x14:dataValidation type="list" allowBlank="1" showInputMessage="1" showErrorMessage="1">
          <x14:formula1>
            <xm:f>Číselníky!$F$4:$F$10</xm:f>
          </x14:formula1>
          <xm:sqref>J65:J69 J55:J59</xm:sqref>
        </x14:dataValidation>
        <x14:dataValidation type="list" allowBlank="1" showInputMessage="1" showErrorMessage="1">
          <x14:formula1>
            <xm:f>Číselníky!$B$9:$B$11</xm:f>
          </x14:formula1>
          <xm:sqref>D15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B1:AV161"/>
  <sheetViews>
    <sheetView zoomScale="80" zoomScaleNormal="80" workbookViewId="0">
      <selection activeCell="T3" sqref="T3"/>
    </sheetView>
  </sheetViews>
  <sheetFormatPr defaultColWidth="9.140625" defaultRowHeight="15" x14ac:dyDescent="0.25"/>
  <cols>
    <col min="1" max="1" width="5.7109375" style="177" customWidth="1"/>
    <col min="2" max="2" width="2.28515625" style="177" customWidth="1"/>
    <col min="3" max="3" width="24.5703125" style="177" customWidth="1"/>
    <col min="4" max="15" width="10.140625" style="177" customWidth="1"/>
    <col min="16" max="16" width="2.28515625" style="177" customWidth="1"/>
    <col min="17" max="17" width="5.7109375" style="177" customWidth="1"/>
    <col min="18" max="18" width="42" style="177" customWidth="1"/>
    <col min="19" max="19" width="10" style="177" customWidth="1"/>
    <col min="20" max="23" width="9.140625" style="177"/>
    <col min="24" max="24" width="9.42578125" style="177" bestFit="1" customWidth="1"/>
    <col min="25" max="25" width="9.42578125" style="177" customWidth="1"/>
    <col min="26" max="26" width="15.140625" style="177" customWidth="1"/>
    <col min="27" max="27" width="56.140625" style="177" customWidth="1"/>
    <col min="28" max="16384" width="9.140625" style="177"/>
  </cols>
  <sheetData>
    <row r="1" spans="2:48" ht="15.75" thickBot="1" x14ac:dyDescent="0.3">
      <c r="T1" s="178"/>
      <c r="U1" s="178"/>
      <c r="V1" s="178"/>
      <c r="W1" s="178"/>
      <c r="X1" s="178"/>
      <c r="Y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</row>
    <row r="2" spans="2:48" ht="11.25" customHeight="1" x14ac:dyDescent="0.25"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1"/>
      <c r="R2" s="178" t="s">
        <v>56</v>
      </c>
      <c r="S2" s="178" t="s">
        <v>58</v>
      </c>
      <c r="T2" s="178"/>
      <c r="U2" s="178" t="s">
        <v>7</v>
      </c>
      <c r="V2" s="178" t="s">
        <v>12</v>
      </c>
      <c r="W2" s="178" t="s">
        <v>13</v>
      </c>
      <c r="X2" s="178" t="s">
        <v>19</v>
      </c>
      <c r="Y2" s="178" t="s">
        <v>23</v>
      </c>
      <c r="Z2" s="178" t="s">
        <v>22</v>
      </c>
      <c r="AA2" s="178" t="s">
        <v>24</v>
      </c>
      <c r="AB2" s="178" t="s">
        <v>35</v>
      </c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</row>
    <row r="3" spans="2:48" x14ac:dyDescent="0.25">
      <c r="B3" s="175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76"/>
      <c r="R3" s="183"/>
      <c r="S3" s="183"/>
      <c r="T3" s="184"/>
      <c r="V3" s="185"/>
      <c r="W3" s="186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</row>
    <row r="4" spans="2:48" x14ac:dyDescent="0.25">
      <c r="B4" s="175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6"/>
      <c r="R4" s="183"/>
      <c r="S4" s="183"/>
      <c r="T4" s="184"/>
      <c r="V4" s="185"/>
      <c r="W4" s="186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x14ac:dyDescent="0.25">
      <c r="B5" s="175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76"/>
      <c r="R5" s="184"/>
      <c r="S5" s="184"/>
      <c r="T5" s="184"/>
      <c r="W5" s="186"/>
      <c r="Z5" s="187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x14ac:dyDescent="0.25">
      <c r="B6" s="175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76"/>
      <c r="R6" s="184"/>
      <c r="S6" s="188"/>
      <c r="T6" s="184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</row>
    <row r="7" spans="2:48" ht="15" customHeight="1" x14ac:dyDescent="0.25">
      <c r="B7" s="175"/>
      <c r="C7" s="331" t="str">
        <f>CONCATENATE("Vyhlásenie k ", S4, " Následnej monitorovacej správe obsahujúci údaje o vyrobenom množstve energie v zariadeniach OZE, spotrebovaných palívách za kalendárny rok ", S3, " podľa energonosičov a emisné faktory pre výpočet produkcie emisií zo spotrebovanej energie za rok ", S3, ".")</f>
        <v>Vyhlásenie k  Následnej monitorovacej správe obsahujúci údaje o vyrobenom množstve energie v zariadeniach OZE, spotrebovaných palívách za kalendárny rok  podľa energonosičov a emisné faktory pre výpočet produkcie emisií zo spotrebovanej energie za rok .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176"/>
      <c r="R7" s="184"/>
      <c r="S7" s="188"/>
      <c r="T7" s="184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</row>
    <row r="8" spans="2:48" x14ac:dyDescent="0.25">
      <c r="B8" s="175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176"/>
      <c r="S8" s="187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</row>
    <row r="9" spans="2:48" x14ac:dyDescent="0.25">
      <c r="B9" s="175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176"/>
      <c r="S9" s="187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</row>
    <row r="10" spans="2:48" x14ac:dyDescent="0.25">
      <c r="B10" s="175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76"/>
      <c r="S10" s="187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</row>
    <row r="11" spans="2:48" ht="15" customHeight="1" x14ac:dyDescent="0.25">
      <c r="B11" s="175"/>
      <c r="C11" s="422" t="s">
        <v>39</v>
      </c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176"/>
      <c r="S11" s="187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</row>
    <row r="12" spans="2:48" ht="15" customHeight="1" x14ac:dyDescent="0.25">
      <c r="B12" s="175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176"/>
      <c r="S12" s="187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</row>
    <row r="13" spans="2:48" x14ac:dyDescent="0.25">
      <c r="B13" s="175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176"/>
      <c r="S13" s="187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</row>
    <row r="14" spans="2:48" ht="13.5" customHeight="1" thickBot="1" x14ac:dyDescent="0.3">
      <c r="B14" s="175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76"/>
      <c r="S14" s="187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</row>
    <row r="15" spans="2:48" x14ac:dyDescent="0.25">
      <c r="B15" s="175"/>
      <c r="C15" s="189" t="s">
        <v>0</v>
      </c>
      <c r="D15" s="190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2"/>
      <c r="P15" s="176"/>
      <c r="S15" s="187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</row>
    <row r="16" spans="2:48" x14ac:dyDescent="0.25">
      <c r="B16" s="175"/>
      <c r="C16" s="193" t="s">
        <v>1</v>
      </c>
      <c r="D16" s="182" t="str">
        <f>ZMS!D12</f>
        <v>Kvalita životného prostredia</v>
      </c>
      <c r="E16" s="197"/>
      <c r="F16" s="197"/>
      <c r="G16" s="182"/>
      <c r="H16" s="182"/>
      <c r="I16" s="182"/>
      <c r="J16" s="182"/>
      <c r="K16" s="182"/>
      <c r="L16" s="182"/>
      <c r="M16" s="182"/>
      <c r="N16" s="182"/>
      <c r="O16" s="176"/>
      <c r="P16" s="176"/>
      <c r="S16" s="187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</row>
    <row r="17" spans="2:48" x14ac:dyDescent="0.25">
      <c r="B17" s="175"/>
      <c r="C17" s="193" t="s">
        <v>2</v>
      </c>
      <c r="D17" s="182" t="str">
        <f>ZMS!D13</f>
        <v>4. Energeticky efektívne nízkouhlíkové hospodárstvo vo všetkých sektoroch</v>
      </c>
      <c r="E17" s="197"/>
      <c r="F17" s="197"/>
      <c r="G17" s="182"/>
      <c r="H17" s="182"/>
      <c r="I17" s="182"/>
      <c r="J17" s="182"/>
      <c r="K17" s="182"/>
      <c r="L17" s="182"/>
      <c r="M17" s="182"/>
      <c r="N17" s="182"/>
      <c r="O17" s="176"/>
      <c r="P17" s="176"/>
      <c r="S17" s="187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</row>
    <row r="18" spans="2:48" x14ac:dyDescent="0.25">
      <c r="B18" s="175"/>
      <c r="C18" s="193" t="s">
        <v>3</v>
      </c>
      <c r="D18" s="57" t="str">
        <f>ZMS!D14</f>
        <v>4.3.1 Zníženie spotreby energie pri prevádzke verejných budov</v>
      </c>
      <c r="E18" s="197"/>
      <c r="F18" s="197"/>
      <c r="G18" s="182"/>
      <c r="H18" s="57"/>
      <c r="I18" s="57"/>
      <c r="J18" s="57"/>
      <c r="K18" s="57"/>
      <c r="L18" s="57"/>
      <c r="M18" s="57"/>
      <c r="N18" s="57"/>
      <c r="O18" s="176"/>
      <c r="P18" s="176"/>
      <c r="S18" s="187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</row>
    <row r="19" spans="2:48" x14ac:dyDescent="0.25">
      <c r="B19" s="175"/>
      <c r="C19" s="193" t="s">
        <v>4</v>
      </c>
      <c r="D19" s="182">
        <f>ZMS!D15</f>
        <v>0</v>
      </c>
      <c r="E19" s="197"/>
      <c r="F19" s="197"/>
      <c r="G19" s="182"/>
      <c r="H19" s="182"/>
      <c r="I19" s="57"/>
      <c r="J19" s="57"/>
      <c r="K19" s="57"/>
      <c r="L19" s="57"/>
      <c r="M19" s="57"/>
      <c r="N19" s="57"/>
      <c r="O19" s="58"/>
      <c r="P19" s="176"/>
      <c r="S19" s="187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</row>
    <row r="20" spans="2:48" x14ac:dyDescent="0.25">
      <c r="B20" s="175"/>
      <c r="C20" s="193" t="s">
        <v>59</v>
      </c>
      <c r="D20" s="182">
        <f>ZMS!D16</f>
        <v>0</v>
      </c>
      <c r="E20" s="197"/>
      <c r="F20" s="197"/>
      <c r="G20" s="182"/>
      <c r="H20" s="182"/>
      <c r="I20" s="57"/>
      <c r="J20" s="57"/>
      <c r="K20" s="57"/>
      <c r="L20" s="57"/>
      <c r="M20" s="57"/>
      <c r="N20" s="57"/>
      <c r="O20" s="58"/>
      <c r="P20" s="176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</row>
    <row r="21" spans="2:48" x14ac:dyDescent="0.25">
      <c r="B21" s="175"/>
      <c r="C21" s="193" t="s">
        <v>5</v>
      </c>
      <c r="D21" s="194">
        <f>ZMS!D17</f>
        <v>0</v>
      </c>
      <c r="E21" s="197"/>
      <c r="F21" s="197"/>
      <c r="G21" s="182"/>
      <c r="H21" s="194"/>
      <c r="I21" s="57"/>
      <c r="J21" s="57"/>
      <c r="K21" s="57"/>
      <c r="L21" s="57"/>
      <c r="M21" s="57"/>
      <c r="N21" s="57"/>
      <c r="O21" s="58"/>
      <c r="P21" s="176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</row>
    <row r="22" spans="2:48" ht="15.75" thickBot="1" x14ac:dyDescent="0.3">
      <c r="B22" s="175"/>
      <c r="C22" s="195" t="s">
        <v>60</v>
      </c>
      <c r="D22" s="196">
        <f>ZMS!D18</f>
        <v>0</v>
      </c>
      <c r="E22" s="243"/>
      <c r="F22" s="243"/>
      <c r="G22" s="220"/>
      <c r="H22" s="196"/>
      <c r="I22" s="158"/>
      <c r="J22" s="158"/>
      <c r="K22" s="158"/>
      <c r="L22" s="158"/>
      <c r="M22" s="158"/>
      <c r="N22" s="158"/>
      <c r="O22" s="159"/>
      <c r="P22" s="176"/>
      <c r="R22" s="178" t="s">
        <v>11</v>
      </c>
      <c r="S22" s="178">
        <v>0.99</v>
      </c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</row>
    <row r="23" spans="2:48" ht="15.75" thickBot="1" x14ac:dyDescent="0.3">
      <c r="B23" s="175"/>
      <c r="C23" s="306" t="s">
        <v>278</v>
      </c>
      <c r="D23" s="307"/>
      <c r="E23" s="306"/>
      <c r="F23" s="306"/>
      <c r="G23" s="309"/>
      <c r="H23" s="182"/>
      <c r="I23" s="311"/>
      <c r="J23" s="317"/>
      <c r="K23" s="316"/>
      <c r="L23" s="351" t="s">
        <v>283</v>
      </c>
      <c r="M23" s="352"/>
      <c r="N23" s="353"/>
      <c r="O23" s="318" t="e">
        <f>ROUND(IF(COUNTIFS(Číselníky!G16:G21,"&gt;="&amp;ZMS!E19,Číselníky!G16:G21,"&lt;="&amp;G23)&gt;1,1,(DATEDIF(ZMS!E19,IF(AND(43465&gt;G23,G23&gt;=43100),43100,IF(AND(43830&gt;G23,G23&gt;=43465),43465,IF(AND(44196&gt;G23,G23&gt;=43830),43830,IF(AND(44561&gt;G23,G23&gt;=44196),44196,IF(AND(44926&gt;G23,G23&gt;=44561),44561,IF(G23&gt;=44926,44926,"vyplň")))))),"m"))/12),2)</f>
        <v>#VALUE!</v>
      </c>
      <c r="P23" s="176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</row>
    <row r="24" spans="2:48" x14ac:dyDescent="0.25">
      <c r="B24" s="175"/>
      <c r="C24" s="182"/>
      <c r="D24" s="182"/>
      <c r="E24" s="182"/>
      <c r="F24" s="182"/>
      <c r="G24" s="57"/>
      <c r="H24" s="182"/>
      <c r="I24" s="57"/>
      <c r="J24" s="57"/>
      <c r="K24" s="57"/>
      <c r="L24" s="57"/>
      <c r="M24" s="57"/>
      <c r="N24" s="57"/>
      <c r="O24" s="57"/>
      <c r="P24" s="176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</row>
    <row r="25" spans="2:48" ht="22.5" customHeight="1" x14ac:dyDescent="0.25">
      <c r="B25" s="175"/>
      <c r="C25" s="421" t="s">
        <v>231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176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</row>
    <row r="26" spans="2:48" ht="7.5" customHeight="1" x14ac:dyDescent="0.25">
      <c r="B26" s="175"/>
      <c r="C26" s="182"/>
      <c r="D26" s="182"/>
      <c r="E26" s="182"/>
      <c r="F26" s="182"/>
      <c r="G26" s="182"/>
      <c r="H26" s="182"/>
      <c r="I26" s="57"/>
      <c r="J26" s="57"/>
      <c r="K26" s="57"/>
      <c r="L26" s="57"/>
      <c r="M26" s="57"/>
      <c r="N26" s="57"/>
      <c r="O26" s="57"/>
      <c r="P26" s="176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</row>
    <row r="27" spans="2:48" x14ac:dyDescent="0.25">
      <c r="B27" s="175"/>
      <c r="C27" s="197" t="s">
        <v>184</v>
      </c>
      <c r="D27" s="197"/>
      <c r="E27" s="60"/>
      <c r="F27" s="60"/>
      <c r="G27" s="60"/>
      <c r="H27" s="60"/>
      <c r="I27" s="57"/>
      <c r="J27" s="57"/>
      <c r="K27" s="57"/>
      <c r="L27" s="57"/>
      <c r="M27" s="57"/>
      <c r="N27" s="57"/>
      <c r="O27" s="57"/>
      <c r="P27" s="176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</row>
    <row r="28" spans="2:48" ht="6" customHeight="1" thickBot="1" x14ac:dyDescent="0.3">
      <c r="B28" s="175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76"/>
      <c r="R28" s="178" t="s">
        <v>10</v>
      </c>
      <c r="S28" s="178">
        <v>0.98499999999999999</v>
      </c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</row>
    <row r="29" spans="2:48" ht="60" customHeight="1" x14ac:dyDescent="0.25">
      <c r="B29" s="175"/>
      <c r="C29" s="398" t="s">
        <v>64</v>
      </c>
      <c r="D29" s="399"/>
      <c r="E29" s="399"/>
      <c r="F29" s="399"/>
      <c r="G29" s="399"/>
      <c r="H29" s="399" t="s">
        <v>28</v>
      </c>
      <c r="I29" s="399"/>
      <c r="J29" s="399" t="s">
        <v>20</v>
      </c>
      <c r="K29" s="399"/>
      <c r="L29" s="399" t="s">
        <v>31</v>
      </c>
      <c r="M29" s="399"/>
      <c r="N29" s="399" t="s">
        <v>29</v>
      </c>
      <c r="O29" s="423"/>
      <c r="P29" s="176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</row>
    <row r="30" spans="2:48" ht="30" customHeight="1" x14ac:dyDescent="0.25">
      <c r="B30" s="175"/>
      <c r="C30" s="391" t="s">
        <v>65</v>
      </c>
      <c r="D30" s="392"/>
      <c r="E30" s="392"/>
      <c r="F30" s="392"/>
      <c r="G30" s="392"/>
      <c r="H30" s="396">
        <v>0</v>
      </c>
      <c r="I30" s="396"/>
      <c r="J30" s="364" t="s">
        <v>61</v>
      </c>
      <c r="K30" s="364"/>
      <c r="L30" s="394">
        <f>G63</f>
        <v>0</v>
      </c>
      <c r="M30" s="394"/>
      <c r="N30" s="401" t="str">
        <f>IFERROR(IF(H30=0,"Nevykazuje sa",L30/H30),0)</f>
        <v>Nevykazuje sa</v>
      </c>
      <c r="O30" s="402"/>
      <c r="P30" s="176"/>
      <c r="R30" s="178" t="s">
        <v>32</v>
      </c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</row>
    <row r="31" spans="2:48" ht="30" customHeight="1" x14ac:dyDescent="0.25">
      <c r="B31" s="175"/>
      <c r="C31" s="391" t="s">
        <v>66</v>
      </c>
      <c r="D31" s="392"/>
      <c r="E31" s="392"/>
      <c r="F31" s="392"/>
      <c r="G31" s="392"/>
      <c r="H31" s="396">
        <v>0</v>
      </c>
      <c r="I31" s="396"/>
      <c r="J31" s="364" t="s">
        <v>61</v>
      </c>
      <c r="K31" s="364"/>
      <c r="L31" s="394">
        <f>G64</f>
        <v>0</v>
      </c>
      <c r="M31" s="394"/>
      <c r="N31" s="401" t="str">
        <f>IFERROR(IF(H31=0,"Nevykazuje sa",L31/H31),0)</f>
        <v>Nevykazuje sa</v>
      </c>
      <c r="O31" s="402"/>
      <c r="P31" s="176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</row>
    <row r="32" spans="2:48" ht="30" customHeight="1" x14ac:dyDescent="0.25">
      <c r="B32" s="175"/>
      <c r="C32" s="391" t="s">
        <v>67</v>
      </c>
      <c r="D32" s="392"/>
      <c r="E32" s="392"/>
      <c r="F32" s="392"/>
      <c r="G32" s="392"/>
      <c r="H32" s="396">
        <v>0</v>
      </c>
      <c r="I32" s="396"/>
      <c r="J32" s="364" t="s">
        <v>80</v>
      </c>
      <c r="K32" s="364"/>
      <c r="L32" s="394" t="e">
        <f>IF(H48-L33&lt;0,0,C123-I123)</f>
        <v>#VALUE!</v>
      </c>
      <c r="M32" s="394"/>
      <c r="N32" s="401" t="str">
        <f>IFERROR(IF(H32=0,"Nevykazuje sa",L32/H32),0)</f>
        <v>Nevykazuje sa</v>
      </c>
      <c r="O32" s="402"/>
      <c r="P32" s="176"/>
    </row>
    <row r="33" spans="2:16" ht="30" customHeight="1" x14ac:dyDescent="0.25">
      <c r="B33" s="175"/>
      <c r="C33" s="391" t="s">
        <v>68</v>
      </c>
      <c r="D33" s="392"/>
      <c r="E33" s="392"/>
      <c r="F33" s="392"/>
      <c r="G33" s="392"/>
      <c r="H33" s="396">
        <v>0</v>
      </c>
      <c r="I33" s="396"/>
      <c r="J33" s="364" t="s">
        <v>61</v>
      </c>
      <c r="K33" s="364"/>
      <c r="L33" s="394" t="e">
        <f>SUM(G105:G108)</f>
        <v>#VALUE!</v>
      </c>
      <c r="M33" s="394"/>
      <c r="N33" s="401" t="s">
        <v>183</v>
      </c>
      <c r="O33" s="402"/>
      <c r="P33" s="176"/>
    </row>
    <row r="34" spans="2:16" ht="30" customHeight="1" x14ac:dyDescent="0.25">
      <c r="B34" s="175"/>
      <c r="C34" s="391" t="s">
        <v>69</v>
      </c>
      <c r="D34" s="392"/>
      <c r="E34" s="392"/>
      <c r="F34" s="392"/>
      <c r="G34" s="392"/>
      <c r="H34" s="396">
        <v>0</v>
      </c>
      <c r="I34" s="396"/>
      <c r="J34" s="364" t="s">
        <v>62</v>
      </c>
      <c r="K34" s="364"/>
      <c r="L34" s="394" t="e">
        <f>IF(H48-L33&lt;0,0,(H48-L33)*1000)</f>
        <v>#VALUE!</v>
      </c>
      <c r="M34" s="394"/>
      <c r="N34" s="401" t="str">
        <f>IFERROR(IF(H34=0,"Nevykazuje sa",L34/H34),0)</f>
        <v>Nevykazuje sa</v>
      </c>
      <c r="O34" s="402"/>
      <c r="P34" s="176"/>
    </row>
    <row r="35" spans="2:16" ht="15" customHeight="1" x14ac:dyDescent="0.25">
      <c r="B35" s="175"/>
      <c r="C35" s="391" t="s">
        <v>81</v>
      </c>
      <c r="D35" s="392"/>
      <c r="E35" s="392"/>
      <c r="F35" s="392"/>
      <c r="G35" s="392"/>
      <c r="H35" s="396">
        <v>0</v>
      </c>
      <c r="I35" s="396"/>
      <c r="J35" s="364" t="s">
        <v>63</v>
      </c>
      <c r="K35" s="364"/>
      <c r="L35" s="394" t="e">
        <f>IF(H48-L33&lt;0,0,C130-I130)</f>
        <v>#VALUE!</v>
      </c>
      <c r="M35" s="394"/>
      <c r="N35" s="401" t="str">
        <f>IFERROR(IF(H35=0,"Nevykazuje sa",L35/H35),0)</f>
        <v>Nevykazuje sa</v>
      </c>
      <c r="O35" s="402"/>
      <c r="P35" s="176"/>
    </row>
    <row r="36" spans="2:16" ht="15" customHeight="1" x14ac:dyDescent="0.25">
      <c r="B36" s="175"/>
      <c r="C36" s="391" t="s">
        <v>70</v>
      </c>
      <c r="D36" s="392"/>
      <c r="E36" s="392"/>
      <c r="F36" s="392"/>
      <c r="G36" s="392"/>
      <c r="H36" s="396">
        <v>0</v>
      </c>
      <c r="I36" s="396"/>
      <c r="J36" s="364" t="s">
        <v>63</v>
      </c>
      <c r="K36" s="364"/>
      <c r="L36" s="394" t="e">
        <f>IF(H48-L33&lt;0,0,C137-I137)</f>
        <v>#VALUE!</v>
      </c>
      <c r="M36" s="394"/>
      <c r="N36" s="401" t="str">
        <f>IFERROR(IF(H36=0,"Nevykazuje sa",L36/H36),0)</f>
        <v>Nevykazuje sa</v>
      </c>
      <c r="O36" s="402"/>
      <c r="P36" s="176"/>
    </row>
    <row r="37" spans="2:16" ht="19.5" customHeight="1" x14ac:dyDescent="0.25">
      <c r="B37" s="175"/>
      <c r="C37" s="391" t="s">
        <v>82</v>
      </c>
      <c r="D37" s="392"/>
      <c r="E37" s="392"/>
      <c r="F37" s="392"/>
      <c r="G37" s="392"/>
      <c r="H37" s="396">
        <v>0</v>
      </c>
      <c r="I37" s="396"/>
      <c r="J37" s="364" t="s">
        <v>63</v>
      </c>
      <c r="K37" s="364"/>
      <c r="L37" s="394" t="e">
        <f>IF(H48-L33&lt;0,0,C144-I144)</f>
        <v>#VALUE!</v>
      </c>
      <c r="M37" s="394"/>
      <c r="N37" s="401" t="str">
        <f>IFERROR(IF(H37=0,"Nevykazuje sa",L37/H37),0)</f>
        <v>Nevykazuje sa</v>
      </c>
      <c r="O37" s="402"/>
      <c r="P37" s="176"/>
    </row>
    <row r="38" spans="2:16" ht="30" customHeight="1" thickBot="1" x14ac:dyDescent="0.3">
      <c r="B38" s="175"/>
      <c r="C38" s="384" t="s">
        <v>71</v>
      </c>
      <c r="D38" s="385"/>
      <c r="E38" s="385"/>
      <c r="F38" s="385"/>
      <c r="G38" s="385"/>
      <c r="H38" s="397">
        <v>0</v>
      </c>
      <c r="I38" s="397"/>
      <c r="J38" s="405" t="s">
        <v>62</v>
      </c>
      <c r="K38" s="405"/>
      <c r="L38" s="395" t="str">
        <f>IFERROR(I115+I116+I117+I118,"Vyplň bunkuO117")</f>
        <v>Vyplň bunkuO117</v>
      </c>
      <c r="M38" s="395"/>
      <c r="N38" s="403" t="str">
        <f>IFERROR(IF(H38=0,"Nevykazuje sa",L38/H38),0)</f>
        <v>Nevykazuje sa</v>
      </c>
      <c r="O38" s="404"/>
      <c r="P38" s="176"/>
    </row>
    <row r="39" spans="2:16" ht="7.5" customHeight="1" thickBot="1" x14ac:dyDescent="0.3">
      <c r="B39" s="175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76"/>
    </row>
    <row r="40" spans="2:16" ht="24.75" customHeight="1" thickBot="1" x14ac:dyDescent="0.3">
      <c r="B40" s="175"/>
      <c r="C40" s="198" t="s">
        <v>78</v>
      </c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287">
        <f>IFERROR((IF(N30="Nevykazuje sa",0,IF(N30&gt;1,1,N30))+IF(N31="Nevykazuje sa",0,IF(N31&gt;1,1,N31))+IF(N32="Nevykazuje sa",0,IF(N32&gt;1,1,N32))+IF(N34="Nevykazuje sa",0,IF(N34&gt;1,1,N34))+IF(N35="Nevykazuje sa",0,IF(N35&gt;1,1,N35))+IF(N36="Nevykazuje sa",0,IF(N36&gt;1,1,N36))+IF(N37="Nevykazuje sa",0,IF(N37&gt;1,1,N37))+IF(N38="Nevykazuje sa",0,IF(N38&gt;1,1,N38)))/(COUNTIFS(H30,"&lt;&gt;0",H30,"&lt;&gt;Nevykazuje sa")+COUNTIFS(H31,"&lt;&gt;0",H31,"&lt;&gt;Nevykazuje sa")+COUNTIFS(H32,"&lt;&gt;0",H32,"&lt;&gt;Nevykazuje sa")+COUNTIFS(H34,"&lt;&gt;0",H34,"&lt;&gt;Nevykazuje sa")+COUNTIFS(H35,"&lt;&gt;0",H35,"&lt;&gt;Nevykazuje sa")+COUNTIFS(H36,"&lt;&gt;0",H36,"&lt;&gt;Nevykazuje sa")+COUNTIFS(H37,"&lt;&gt;0",H37,"&lt;&gt;Nevykazuje sa")+COUNTIFS(H38,"&lt;&gt;0",H38,"&lt;&gt;Nevykazuje sa")),0)</f>
        <v>0</v>
      </c>
      <c r="P40" s="176"/>
    </row>
    <row r="41" spans="2:16" x14ac:dyDescent="0.25">
      <c r="B41" s="175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76"/>
    </row>
    <row r="42" spans="2:16" x14ac:dyDescent="0.25">
      <c r="B42" s="175"/>
      <c r="C42" s="201" t="s">
        <v>172</v>
      </c>
      <c r="D42" s="201"/>
      <c r="E42" s="202"/>
      <c r="F42" s="202"/>
      <c r="G42" s="202"/>
      <c r="H42" s="202"/>
      <c r="I42" s="160"/>
      <c r="J42" s="160"/>
      <c r="K42" s="160"/>
      <c r="L42" s="160"/>
      <c r="M42" s="160"/>
      <c r="N42" s="160"/>
      <c r="O42" s="160"/>
      <c r="P42" s="176"/>
    </row>
    <row r="43" spans="2:16" ht="6" customHeight="1" thickBot="1" x14ac:dyDescent="0.3">
      <c r="B43" s="175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76"/>
    </row>
    <row r="44" spans="2:16" ht="45" customHeight="1" x14ac:dyDescent="0.25">
      <c r="B44" s="175"/>
      <c r="C44" s="338" t="s">
        <v>64</v>
      </c>
      <c r="D44" s="339"/>
      <c r="E44" s="339"/>
      <c r="F44" s="339"/>
      <c r="G44" s="339"/>
      <c r="H44" s="339" t="s">
        <v>28</v>
      </c>
      <c r="I44" s="339"/>
      <c r="J44" s="339" t="s">
        <v>20</v>
      </c>
      <c r="K44" s="339"/>
      <c r="L44" s="339" t="s">
        <v>31</v>
      </c>
      <c r="M44" s="339"/>
      <c r="N44" s="339" t="s">
        <v>29</v>
      </c>
      <c r="O44" s="400"/>
      <c r="P44" s="176"/>
    </row>
    <row r="45" spans="2:16" ht="28.5" customHeight="1" x14ac:dyDescent="0.25">
      <c r="B45" s="175"/>
      <c r="C45" s="391" t="s">
        <v>173</v>
      </c>
      <c r="D45" s="392"/>
      <c r="E45" s="392"/>
      <c r="F45" s="392"/>
      <c r="G45" s="392"/>
      <c r="H45" s="393">
        <f>ZMS!H24</f>
        <v>0</v>
      </c>
      <c r="I45" s="393"/>
      <c r="J45" s="364" t="s">
        <v>97</v>
      </c>
      <c r="K45" s="364"/>
      <c r="L45" s="406">
        <v>0</v>
      </c>
      <c r="M45" s="406"/>
      <c r="N45" s="407" t="str">
        <f t="shared" ref="N45:N52" si="0">IFERROR(IF(H45=0,"Nevykazuje sa",L45/H45),0)</f>
        <v>Nevykazuje sa</v>
      </c>
      <c r="O45" s="408"/>
      <c r="P45" s="176"/>
    </row>
    <row r="46" spans="2:16" ht="28.5" customHeight="1" x14ac:dyDescent="0.25">
      <c r="B46" s="175"/>
      <c r="C46" s="391" t="s">
        <v>174</v>
      </c>
      <c r="D46" s="392"/>
      <c r="E46" s="392"/>
      <c r="F46" s="392"/>
      <c r="G46" s="392"/>
      <c r="H46" s="393">
        <f>ZMS!H25</f>
        <v>0</v>
      </c>
      <c r="I46" s="393"/>
      <c r="J46" s="364" t="s">
        <v>97</v>
      </c>
      <c r="K46" s="364"/>
      <c r="L46" s="406">
        <v>0</v>
      </c>
      <c r="M46" s="406"/>
      <c r="N46" s="407" t="str">
        <f t="shared" si="0"/>
        <v>Nevykazuje sa</v>
      </c>
      <c r="O46" s="408"/>
      <c r="P46" s="176"/>
    </row>
    <row r="47" spans="2:16" ht="28.5" customHeight="1" x14ac:dyDescent="0.25">
      <c r="B47" s="175"/>
      <c r="C47" s="391" t="s">
        <v>175</v>
      </c>
      <c r="D47" s="392"/>
      <c r="E47" s="392"/>
      <c r="F47" s="392"/>
      <c r="G47" s="392"/>
      <c r="H47" s="393">
        <f>ZMS!H26</f>
        <v>0</v>
      </c>
      <c r="I47" s="393"/>
      <c r="J47" s="364" t="s">
        <v>176</v>
      </c>
      <c r="K47" s="364"/>
      <c r="L47" s="406">
        <v>0</v>
      </c>
      <c r="M47" s="406"/>
      <c r="N47" s="407" t="str">
        <f t="shared" si="0"/>
        <v>Nevykazuje sa</v>
      </c>
      <c r="O47" s="408"/>
      <c r="P47" s="176"/>
    </row>
    <row r="48" spans="2:16" ht="28.5" customHeight="1" x14ac:dyDescent="0.25">
      <c r="B48" s="175"/>
      <c r="C48" s="391" t="s">
        <v>177</v>
      </c>
      <c r="D48" s="392"/>
      <c r="E48" s="392"/>
      <c r="F48" s="392"/>
      <c r="G48" s="392"/>
      <c r="H48" s="393">
        <f>ZMS!H27</f>
        <v>0</v>
      </c>
      <c r="I48" s="393"/>
      <c r="J48" s="364" t="s">
        <v>61</v>
      </c>
      <c r="K48" s="364"/>
      <c r="L48" s="406">
        <v>0</v>
      </c>
      <c r="M48" s="406"/>
      <c r="N48" s="407" t="str">
        <f t="shared" si="0"/>
        <v>Nevykazuje sa</v>
      </c>
      <c r="O48" s="408"/>
      <c r="P48" s="176"/>
    </row>
    <row r="49" spans="2:18" ht="28.5" customHeight="1" x14ac:dyDescent="0.25">
      <c r="B49" s="175"/>
      <c r="C49" s="391" t="s">
        <v>178</v>
      </c>
      <c r="D49" s="392"/>
      <c r="E49" s="392"/>
      <c r="F49" s="392"/>
      <c r="G49" s="392"/>
      <c r="H49" s="393">
        <f>ZMS!H28</f>
        <v>0</v>
      </c>
      <c r="I49" s="393"/>
      <c r="J49" s="364" t="s">
        <v>62</v>
      </c>
      <c r="K49" s="364"/>
      <c r="L49" s="406">
        <v>0</v>
      </c>
      <c r="M49" s="406"/>
      <c r="N49" s="407" t="str">
        <f t="shared" si="0"/>
        <v>Nevykazuje sa</v>
      </c>
      <c r="O49" s="408"/>
      <c r="P49" s="176"/>
    </row>
    <row r="50" spans="2:18" ht="28.5" customHeight="1" x14ac:dyDescent="0.25">
      <c r="B50" s="175"/>
      <c r="C50" s="391" t="s">
        <v>179</v>
      </c>
      <c r="D50" s="392"/>
      <c r="E50" s="392"/>
      <c r="F50" s="392"/>
      <c r="G50" s="392"/>
      <c r="H50" s="393">
        <f>ZMS!H29</f>
        <v>0</v>
      </c>
      <c r="I50" s="393"/>
      <c r="J50" s="364" t="s">
        <v>180</v>
      </c>
      <c r="K50" s="364"/>
      <c r="L50" s="406">
        <v>0</v>
      </c>
      <c r="M50" s="406"/>
      <c r="N50" s="407" t="str">
        <f t="shared" si="0"/>
        <v>Nevykazuje sa</v>
      </c>
      <c r="O50" s="408"/>
      <c r="P50" s="176"/>
    </row>
    <row r="51" spans="2:18" ht="28.5" customHeight="1" x14ac:dyDescent="0.25">
      <c r="B51" s="175"/>
      <c r="C51" s="391" t="s">
        <v>284</v>
      </c>
      <c r="D51" s="392"/>
      <c r="E51" s="392"/>
      <c r="F51" s="392"/>
      <c r="G51" s="392"/>
      <c r="H51" s="393">
        <f>ZMS!H30</f>
        <v>0</v>
      </c>
      <c r="I51" s="393"/>
      <c r="J51" s="364" t="s">
        <v>106</v>
      </c>
      <c r="K51" s="364"/>
      <c r="L51" s="406">
        <v>0</v>
      </c>
      <c r="M51" s="406"/>
      <c r="N51" s="407" t="str">
        <f t="shared" si="0"/>
        <v>Nevykazuje sa</v>
      </c>
      <c r="O51" s="408"/>
      <c r="P51" s="176"/>
    </row>
    <row r="52" spans="2:18" ht="28.5" customHeight="1" thickBot="1" x14ac:dyDescent="0.3">
      <c r="B52" s="175"/>
      <c r="C52" s="384" t="s">
        <v>181</v>
      </c>
      <c r="D52" s="385"/>
      <c r="E52" s="385"/>
      <c r="F52" s="385"/>
      <c r="G52" s="385"/>
      <c r="H52" s="390">
        <f>ZMS!H31</f>
        <v>0</v>
      </c>
      <c r="I52" s="390"/>
      <c r="J52" s="405" t="s">
        <v>182</v>
      </c>
      <c r="K52" s="405"/>
      <c r="L52" s="389">
        <v>0</v>
      </c>
      <c r="M52" s="389"/>
      <c r="N52" s="409" t="str">
        <f t="shared" si="0"/>
        <v>Nevykazuje sa</v>
      </c>
      <c r="O52" s="410"/>
      <c r="P52" s="176"/>
    </row>
    <row r="53" spans="2:18" ht="7.5" customHeight="1" thickBot="1" x14ac:dyDescent="0.3">
      <c r="B53" s="175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76"/>
    </row>
    <row r="54" spans="2:18" ht="19.5" customHeight="1" thickBot="1" x14ac:dyDescent="0.3">
      <c r="B54" s="175"/>
      <c r="C54" s="203" t="s">
        <v>185</v>
      </c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87">
        <f>IFERROR((IF(N45="Nevykazuje sa",0,IF(N45&gt;1,1,N45))+IF(N46="Nevykazuje sa",0,IF(N46&gt;1,1,N46))+IF(N47="Nevykazuje sa",0,IF(N47&gt;1,1,N47))+IF(N50="Nevykazuje sa",0,IF(N50&gt;1,1,N50))+IF(N51="Nevykazuje sa",0,IF(N51&gt;1,1,N51))+IF(N52="Nevykazuje sa",0,IF(N52&gt;1,1,N52)))/(COUNTIFS(H45,"&lt;&gt;0",H45,"&lt;&gt;Nevykazuje sa")+COUNTIFS(H46,"&lt;&gt;0",H46,"&lt;&gt;Nevykazuje sa")+COUNTIFS(H47,"&lt;&gt;0",H47,"&lt;&gt;Nevykazuje sa")+COUNTIFS(H50,"&lt;&gt;0",H50,"&lt;&gt;Nevykazuje sa")+COUNTIFS(H51,"&lt;&gt;0",H51,"&lt;&gt;Nevykazuje sa")+COUNTIFS(H52,"&lt;&gt;0",H52,"&lt;&gt;Nevykazuje sa")),0)</f>
        <v>0</v>
      </c>
      <c r="P54" s="176"/>
    </row>
    <row r="55" spans="2:18" ht="19.5" customHeight="1" thickBot="1" x14ac:dyDescent="0.3">
      <c r="B55" s="175"/>
      <c r="C55" s="203" t="s">
        <v>186</v>
      </c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87">
        <f>IFERROR((IF(N48&gt;1,1,N48)+IF(N49&gt;1,1,N49))/2,0)</f>
        <v>1</v>
      </c>
      <c r="P55" s="176"/>
    </row>
    <row r="56" spans="2:18" x14ac:dyDescent="0.25">
      <c r="B56" s="175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76"/>
    </row>
    <row r="57" spans="2:18" x14ac:dyDescent="0.25">
      <c r="B57" s="175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76"/>
    </row>
    <row r="58" spans="2:18" x14ac:dyDescent="0.25">
      <c r="B58" s="175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76"/>
    </row>
    <row r="59" spans="2:18" ht="22.5" customHeight="1" x14ac:dyDescent="0.25">
      <c r="B59" s="175"/>
      <c r="C59" s="421" t="s">
        <v>135</v>
      </c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176"/>
    </row>
    <row r="60" spans="2:18" x14ac:dyDescent="0.25">
      <c r="B60" s="175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76"/>
    </row>
    <row r="61" spans="2:18" x14ac:dyDescent="0.25">
      <c r="B61" s="175"/>
      <c r="C61" s="197" t="s">
        <v>233</v>
      </c>
      <c r="D61" s="197"/>
      <c r="E61" s="60"/>
      <c r="F61" s="60"/>
      <c r="G61" s="60"/>
      <c r="H61" s="60"/>
      <c r="I61" s="57"/>
      <c r="J61" s="57"/>
      <c r="K61" s="57"/>
      <c r="L61" s="57"/>
      <c r="M61" s="57"/>
      <c r="N61" s="57"/>
      <c r="O61" s="57"/>
      <c r="P61" s="176"/>
    </row>
    <row r="62" spans="2:18" ht="6" customHeight="1" x14ac:dyDescent="0.25">
      <c r="B62" s="175"/>
      <c r="C62" s="182"/>
      <c r="D62" s="182"/>
      <c r="E62" s="182"/>
      <c r="F62" s="182"/>
      <c r="G62" s="182"/>
      <c r="H62" s="182"/>
      <c r="I62" s="182"/>
      <c r="J62" s="182"/>
      <c r="K62" s="182"/>
      <c r="L62" s="60"/>
      <c r="M62" s="60"/>
      <c r="N62" s="182"/>
      <c r="O62" s="182"/>
      <c r="P62" s="176"/>
    </row>
    <row r="63" spans="2:18" x14ac:dyDescent="0.25">
      <c r="B63" s="175"/>
      <c r="C63" s="381" t="s">
        <v>8</v>
      </c>
      <c r="D63" s="381"/>
      <c r="E63" s="381"/>
      <c r="F63" s="381"/>
      <c r="G63" s="13">
        <v>0</v>
      </c>
      <c r="H63" s="2" t="s">
        <v>61</v>
      </c>
      <c r="I63" s="412"/>
      <c r="J63" s="412"/>
      <c r="K63" s="412"/>
      <c r="L63" s="412"/>
      <c r="M63" s="412"/>
      <c r="N63" s="412"/>
      <c r="O63" s="412"/>
      <c r="P63" s="176"/>
      <c r="R63" s="321"/>
    </row>
    <row r="64" spans="2:18" x14ac:dyDescent="0.25">
      <c r="B64" s="175"/>
      <c r="C64" s="381" t="s">
        <v>25</v>
      </c>
      <c r="D64" s="381"/>
      <c r="E64" s="381"/>
      <c r="F64" s="381"/>
      <c r="G64" s="13">
        <v>0</v>
      </c>
      <c r="H64" s="2" t="s">
        <v>61</v>
      </c>
      <c r="I64" s="412"/>
      <c r="J64" s="412"/>
      <c r="K64" s="412"/>
      <c r="L64" s="412"/>
      <c r="M64" s="412"/>
      <c r="N64" s="412"/>
      <c r="O64" s="412"/>
      <c r="P64" s="176"/>
    </row>
    <row r="65" spans="2:18" ht="7.5" customHeight="1" x14ac:dyDescent="0.25">
      <c r="B65" s="175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76"/>
    </row>
    <row r="66" spans="2:18" x14ac:dyDescent="0.25">
      <c r="B66" s="175"/>
      <c r="C66" s="205" t="s">
        <v>46</v>
      </c>
      <c r="D66" s="205"/>
      <c r="E66" s="418" t="s">
        <v>47</v>
      </c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176"/>
    </row>
    <row r="67" spans="2:18" x14ac:dyDescent="0.25">
      <c r="B67" s="175"/>
      <c r="C67" s="205"/>
      <c r="D67" s="205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176"/>
    </row>
    <row r="68" spans="2:18" x14ac:dyDescent="0.25">
      <c r="B68" s="175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76"/>
    </row>
    <row r="69" spans="2:18" x14ac:dyDescent="0.25">
      <c r="B69" s="175"/>
      <c r="C69" s="197" t="s">
        <v>232</v>
      </c>
      <c r="D69" s="197"/>
      <c r="E69" s="60"/>
      <c r="F69" s="60"/>
      <c r="G69" s="60"/>
      <c r="H69" s="60"/>
      <c r="I69" s="57"/>
      <c r="J69" s="57"/>
      <c r="K69" s="57"/>
      <c r="L69" s="57"/>
      <c r="M69" s="57"/>
      <c r="N69" s="57"/>
      <c r="O69" s="57"/>
      <c r="P69" s="176"/>
      <c r="R69" s="174"/>
    </row>
    <row r="70" spans="2:18" ht="6" customHeight="1" x14ac:dyDescent="0.25">
      <c r="B70" s="175"/>
      <c r="C70" s="182"/>
      <c r="D70" s="182"/>
      <c r="E70" s="182"/>
      <c r="F70" s="182"/>
      <c r="G70" s="182"/>
      <c r="H70" s="182"/>
      <c r="I70" s="60"/>
      <c r="J70" s="60"/>
      <c r="K70" s="60"/>
      <c r="L70" s="60"/>
      <c r="M70" s="60"/>
      <c r="N70" s="60"/>
      <c r="O70" s="60"/>
      <c r="P70" s="176"/>
    </row>
    <row r="71" spans="2:18" ht="15.75" thickBot="1" x14ac:dyDescent="0.3">
      <c r="B71" s="175"/>
      <c r="C71" s="213" t="s">
        <v>266</v>
      </c>
      <c r="D71" s="182"/>
      <c r="E71" s="182"/>
      <c r="F71" s="182"/>
      <c r="G71" s="182"/>
      <c r="H71" s="182"/>
      <c r="I71" s="60"/>
      <c r="J71" s="60"/>
      <c r="K71" s="60"/>
      <c r="L71" s="60"/>
      <c r="M71" s="60"/>
      <c r="N71" s="60"/>
      <c r="O71" s="60"/>
      <c r="P71" s="176"/>
    </row>
    <row r="72" spans="2:18" ht="15.75" thickBot="1" x14ac:dyDescent="0.3">
      <c r="B72" s="175"/>
      <c r="C72" s="237" t="s">
        <v>262</v>
      </c>
      <c r="D72" s="238"/>
      <c r="E72" s="238"/>
      <c r="F72" s="239"/>
      <c r="G72" s="386"/>
      <c r="H72" s="387"/>
      <c r="I72" s="387"/>
      <c r="J72" s="387"/>
      <c r="K72" s="387"/>
      <c r="L72" s="387"/>
      <c r="M72" s="387"/>
      <c r="N72" s="387"/>
      <c r="O72" s="388"/>
      <c r="P72" s="176"/>
    </row>
    <row r="73" spans="2:18" ht="15.75" thickBot="1" x14ac:dyDescent="0.3">
      <c r="B73" s="175"/>
      <c r="C73" s="240" t="s">
        <v>263</v>
      </c>
      <c r="D73" s="241"/>
      <c r="E73" s="241"/>
      <c r="F73" s="242"/>
      <c r="G73" s="206"/>
      <c r="H73" s="225" t="str">
        <f>IF(AND(G73="nie",SUM(D77:O77)=0),"     VYPLŇTE ÚDAJE O SPOTREBE VZŤAHUJÚCEJ SA K PROJEKTU","")</f>
        <v/>
      </c>
      <c r="I73" s="60"/>
      <c r="J73" s="60"/>
      <c r="L73" s="60"/>
      <c r="M73" s="60"/>
      <c r="N73" s="60"/>
      <c r="O73" s="60"/>
      <c r="P73" s="176"/>
    </row>
    <row r="74" spans="2:18" ht="7.5" customHeight="1" x14ac:dyDescent="0.25">
      <c r="B74" s="175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76"/>
    </row>
    <row r="75" spans="2:18" s="76" customFormat="1" ht="12.75" x14ac:dyDescent="0.25">
      <c r="B75" s="222"/>
      <c r="C75" s="226" t="s">
        <v>249</v>
      </c>
      <c r="D75" s="226" t="s">
        <v>250</v>
      </c>
      <c r="E75" s="226" t="s">
        <v>251</v>
      </c>
      <c r="F75" s="226" t="s">
        <v>252</v>
      </c>
      <c r="G75" s="226" t="s">
        <v>253</v>
      </c>
      <c r="H75" s="226" t="s">
        <v>254</v>
      </c>
      <c r="I75" s="226" t="s">
        <v>255</v>
      </c>
      <c r="J75" s="226" t="s">
        <v>256</v>
      </c>
      <c r="K75" s="226" t="s">
        <v>257</v>
      </c>
      <c r="L75" s="226" t="s">
        <v>258</v>
      </c>
      <c r="M75" s="226" t="s">
        <v>259</v>
      </c>
      <c r="N75" s="226" t="s">
        <v>260</v>
      </c>
      <c r="O75" s="226" t="s">
        <v>261</v>
      </c>
      <c r="P75" s="86"/>
    </row>
    <row r="76" spans="2:18" x14ac:dyDescent="0.25">
      <c r="B76" s="175"/>
      <c r="C76" s="227" t="s">
        <v>264</v>
      </c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176"/>
    </row>
    <row r="77" spans="2:18" ht="25.5" x14ac:dyDescent="0.25">
      <c r="B77" s="175"/>
      <c r="C77" s="227" t="s">
        <v>265</v>
      </c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176"/>
    </row>
    <row r="78" spans="2:18" x14ac:dyDescent="0.25">
      <c r="B78" s="175"/>
      <c r="C78" s="60"/>
      <c r="D78" s="6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76"/>
    </row>
    <row r="79" spans="2:18" ht="15.75" thickBot="1" x14ac:dyDescent="0.3">
      <c r="B79" s="175"/>
      <c r="C79" s="213" t="s">
        <v>267</v>
      </c>
      <c r="D79" s="182"/>
      <c r="E79" s="182"/>
      <c r="F79" s="182"/>
      <c r="G79" s="182"/>
      <c r="H79" s="182"/>
      <c r="I79" s="60"/>
      <c r="J79" s="60"/>
      <c r="K79" s="60"/>
      <c r="L79" s="60"/>
      <c r="M79" s="60"/>
      <c r="N79" s="60"/>
      <c r="O79" s="60"/>
      <c r="P79" s="176"/>
    </row>
    <row r="80" spans="2:18" ht="15.75" thickBot="1" x14ac:dyDescent="0.3">
      <c r="B80" s="175"/>
      <c r="C80" s="237" t="s">
        <v>262</v>
      </c>
      <c r="D80" s="238"/>
      <c r="E80" s="238"/>
      <c r="F80" s="239"/>
      <c r="G80" s="386"/>
      <c r="H80" s="387"/>
      <c r="I80" s="387"/>
      <c r="J80" s="387"/>
      <c r="K80" s="387"/>
      <c r="L80" s="387"/>
      <c r="M80" s="387"/>
      <c r="N80" s="387"/>
      <c r="O80" s="388"/>
      <c r="P80" s="176"/>
    </row>
    <row r="81" spans="2:16" ht="15.75" thickBot="1" x14ac:dyDescent="0.3">
      <c r="B81" s="175"/>
      <c r="C81" s="240" t="s">
        <v>263</v>
      </c>
      <c r="D81" s="241"/>
      <c r="E81" s="241"/>
      <c r="F81" s="242"/>
      <c r="G81" s="206"/>
      <c r="H81" s="225" t="str">
        <f>IF(AND(G81="nie",SUM(D85:O85)=0),"     VYPLŇTE ÚDAJE O SPOTREBE VZŤAHUJÚCEJ SA K PROJEKTU","")</f>
        <v/>
      </c>
      <c r="I81" s="60"/>
      <c r="J81" s="60"/>
      <c r="K81" s="225" t="str">
        <f>IF(G81="nie","     VYPLŇTE ÚDAJE V STĹPCI E NIŽŠIE","")</f>
        <v/>
      </c>
      <c r="L81" s="60"/>
      <c r="M81" s="60"/>
      <c r="N81" s="60"/>
      <c r="O81" s="60"/>
      <c r="P81" s="176"/>
    </row>
    <row r="82" spans="2:16" ht="7.5" customHeight="1" x14ac:dyDescent="0.25">
      <c r="B82" s="175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76"/>
    </row>
    <row r="83" spans="2:16" x14ac:dyDescent="0.25">
      <c r="B83" s="175"/>
      <c r="C83" s="226" t="s">
        <v>249</v>
      </c>
      <c r="D83" s="226" t="s">
        <v>250</v>
      </c>
      <c r="E83" s="226" t="s">
        <v>251</v>
      </c>
      <c r="F83" s="226" t="s">
        <v>252</v>
      </c>
      <c r="G83" s="226" t="s">
        <v>253</v>
      </c>
      <c r="H83" s="226" t="s">
        <v>254</v>
      </c>
      <c r="I83" s="226" t="s">
        <v>255</v>
      </c>
      <c r="J83" s="226" t="s">
        <v>256</v>
      </c>
      <c r="K83" s="226" t="s">
        <v>257</v>
      </c>
      <c r="L83" s="226" t="s">
        <v>258</v>
      </c>
      <c r="M83" s="226" t="s">
        <v>259</v>
      </c>
      <c r="N83" s="226" t="s">
        <v>260</v>
      </c>
      <c r="O83" s="226" t="s">
        <v>261</v>
      </c>
      <c r="P83" s="176"/>
    </row>
    <row r="84" spans="2:16" x14ac:dyDescent="0.25">
      <c r="B84" s="175"/>
      <c r="C84" s="227" t="s">
        <v>264</v>
      </c>
      <c r="D84" s="223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176"/>
    </row>
    <row r="85" spans="2:16" ht="25.5" x14ac:dyDescent="0.25">
      <c r="B85" s="175"/>
      <c r="C85" s="227" t="s">
        <v>265</v>
      </c>
      <c r="D85" s="223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176"/>
    </row>
    <row r="86" spans="2:16" x14ac:dyDescent="0.25">
      <c r="B86" s="175"/>
      <c r="C86" s="60"/>
      <c r="D86" s="6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76"/>
    </row>
    <row r="87" spans="2:16" ht="15.75" thickBot="1" x14ac:dyDescent="0.3">
      <c r="B87" s="175"/>
      <c r="C87" s="213" t="s">
        <v>268</v>
      </c>
      <c r="D87" s="182"/>
      <c r="E87" s="182"/>
      <c r="F87" s="182"/>
      <c r="G87" s="182"/>
      <c r="H87" s="182"/>
      <c r="I87" s="60"/>
      <c r="J87" s="60"/>
      <c r="K87" s="60"/>
      <c r="L87" s="60"/>
      <c r="M87" s="60"/>
      <c r="N87" s="60"/>
      <c r="O87" s="60"/>
      <c r="P87" s="176"/>
    </row>
    <row r="88" spans="2:16" ht="15.75" thickBot="1" x14ac:dyDescent="0.3">
      <c r="B88" s="175"/>
      <c r="C88" s="237" t="s">
        <v>262</v>
      </c>
      <c r="D88" s="238"/>
      <c r="E88" s="238"/>
      <c r="F88" s="239"/>
      <c r="G88" s="386"/>
      <c r="H88" s="387"/>
      <c r="I88" s="387"/>
      <c r="J88" s="387"/>
      <c r="K88" s="387"/>
      <c r="L88" s="387"/>
      <c r="M88" s="387"/>
      <c r="N88" s="387"/>
      <c r="O88" s="388"/>
      <c r="P88" s="176"/>
    </row>
    <row r="89" spans="2:16" ht="15.75" thickBot="1" x14ac:dyDescent="0.3">
      <c r="B89" s="175"/>
      <c r="C89" s="240" t="s">
        <v>263</v>
      </c>
      <c r="D89" s="241"/>
      <c r="E89" s="241"/>
      <c r="F89" s="242"/>
      <c r="G89" s="206"/>
      <c r="H89" s="225" t="str">
        <f>IF(AND(G89="nie",SUM(D93:O93)=0),"     VYPLŇTE ÚDAJE O SPOTREBE VZŤAHUJÚCEJ SA K PROJEKTU","")</f>
        <v/>
      </c>
      <c r="I89" s="60"/>
      <c r="J89" s="60"/>
      <c r="K89" s="225" t="str">
        <f>IF(G89="nie","     VYPLŇTE ÚDAJE V STĹPCI E NIŽŠIE","")</f>
        <v/>
      </c>
      <c r="L89" s="60"/>
      <c r="M89" s="60"/>
      <c r="N89" s="60"/>
      <c r="O89" s="60"/>
      <c r="P89" s="176"/>
    </row>
    <row r="90" spans="2:16" ht="7.5" customHeight="1" x14ac:dyDescent="0.25">
      <c r="B90" s="175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76"/>
    </row>
    <row r="91" spans="2:16" x14ac:dyDescent="0.25">
      <c r="B91" s="175"/>
      <c r="C91" s="226" t="s">
        <v>249</v>
      </c>
      <c r="D91" s="226" t="s">
        <v>250</v>
      </c>
      <c r="E91" s="226" t="s">
        <v>251</v>
      </c>
      <c r="F91" s="226" t="s">
        <v>252</v>
      </c>
      <c r="G91" s="226" t="s">
        <v>253</v>
      </c>
      <c r="H91" s="226" t="s">
        <v>254</v>
      </c>
      <c r="I91" s="226" t="s">
        <v>255</v>
      </c>
      <c r="J91" s="226" t="s">
        <v>256</v>
      </c>
      <c r="K91" s="226" t="s">
        <v>257</v>
      </c>
      <c r="L91" s="226" t="s">
        <v>258</v>
      </c>
      <c r="M91" s="226" t="s">
        <v>259</v>
      </c>
      <c r="N91" s="226" t="s">
        <v>260</v>
      </c>
      <c r="O91" s="226" t="s">
        <v>261</v>
      </c>
      <c r="P91" s="176"/>
    </row>
    <row r="92" spans="2:16" x14ac:dyDescent="0.25">
      <c r="B92" s="175"/>
      <c r="C92" s="227" t="s">
        <v>264</v>
      </c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176"/>
    </row>
    <row r="93" spans="2:16" ht="25.5" x14ac:dyDescent="0.25">
      <c r="B93" s="175"/>
      <c r="C93" s="227" t="s">
        <v>265</v>
      </c>
      <c r="D93" s="223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176"/>
    </row>
    <row r="94" spans="2:16" x14ac:dyDescent="0.25">
      <c r="B94" s="175"/>
      <c r="C94" s="60"/>
      <c r="D94" s="6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76"/>
    </row>
    <row r="95" spans="2:16" ht="15.75" thickBot="1" x14ac:dyDescent="0.3">
      <c r="B95" s="175"/>
      <c r="C95" s="213" t="s">
        <v>269</v>
      </c>
      <c r="D95" s="182"/>
      <c r="E95" s="182"/>
      <c r="F95" s="182"/>
      <c r="G95" s="182"/>
      <c r="H95" s="182"/>
      <c r="I95" s="60"/>
      <c r="J95" s="60"/>
      <c r="K95" s="60"/>
      <c r="L95" s="60"/>
      <c r="M95" s="60"/>
      <c r="N95" s="60"/>
      <c r="O95" s="60"/>
      <c r="P95" s="176"/>
    </row>
    <row r="96" spans="2:16" ht="15.75" thickBot="1" x14ac:dyDescent="0.3">
      <c r="B96" s="175"/>
      <c r="C96" s="237" t="s">
        <v>262</v>
      </c>
      <c r="D96" s="238"/>
      <c r="E96" s="238"/>
      <c r="F96" s="239"/>
      <c r="G96" s="386"/>
      <c r="H96" s="387"/>
      <c r="I96" s="387"/>
      <c r="J96" s="387"/>
      <c r="K96" s="387"/>
      <c r="L96" s="387"/>
      <c r="M96" s="387"/>
      <c r="N96" s="387"/>
      <c r="O96" s="388"/>
      <c r="P96" s="176"/>
    </row>
    <row r="97" spans="2:19" ht="15.75" thickBot="1" x14ac:dyDescent="0.3">
      <c r="B97" s="175"/>
      <c r="C97" s="240" t="s">
        <v>263</v>
      </c>
      <c r="D97" s="241"/>
      <c r="E97" s="241"/>
      <c r="F97" s="242"/>
      <c r="G97" s="206"/>
      <c r="H97" s="225" t="str">
        <f>IF(AND(G97="nie",SUM(D101:O101)=0),"     VYPLŇTE ÚDAJE O SPOTREBE VZŤAHUJÚCEJ SA K PROJEKTU","")</f>
        <v/>
      </c>
      <c r="I97" s="60"/>
      <c r="J97" s="60"/>
      <c r="K97" s="225" t="str">
        <f>IF(G97="nie","     VYPLŇTE ÚDAJE V STĹPCI E NIŽŠIE","")</f>
        <v/>
      </c>
      <c r="L97" s="60"/>
      <c r="M97" s="60"/>
      <c r="N97" s="60"/>
      <c r="O97" s="60"/>
      <c r="P97" s="176"/>
    </row>
    <row r="98" spans="2:19" ht="7.5" customHeight="1" x14ac:dyDescent="0.25">
      <c r="B98" s="175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76"/>
    </row>
    <row r="99" spans="2:19" x14ac:dyDescent="0.25">
      <c r="B99" s="175"/>
      <c r="C99" s="226" t="s">
        <v>249</v>
      </c>
      <c r="D99" s="226" t="s">
        <v>250</v>
      </c>
      <c r="E99" s="226" t="s">
        <v>251</v>
      </c>
      <c r="F99" s="226" t="s">
        <v>252</v>
      </c>
      <c r="G99" s="226" t="s">
        <v>253</v>
      </c>
      <c r="H99" s="226" t="s">
        <v>254</v>
      </c>
      <c r="I99" s="226" t="s">
        <v>255</v>
      </c>
      <c r="J99" s="226" t="s">
        <v>256</v>
      </c>
      <c r="K99" s="226" t="s">
        <v>257</v>
      </c>
      <c r="L99" s="226" t="s">
        <v>258</v>
      </c>
      <c r="M99" s="226" t="s">
        <v>259</v>
      </c>
      <c r="N99" s="226" t="s">
        <v>260</v>
      </c>
      <c r="O99" s="226" t="s">
        <v>261</v>
      </c>
      <c r="P99" s="176"/>
    </row>
    <row r="100" spans="2:19" x14ac:dyDescent="0.25">
      <c r="B100" s="175"/>
      <c r="C100" s="227" t="s">
        <v>264</v>
      </c>
      <c r="D100" s="223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176"/>
    </row>
    <row r="101" spans="2:19" ht="25.5" x14ac:dyDescent="0.25">
      <c r="B101" s="175"/>
      <c r="C101" s="227" t="s">
        <v>265</v>
      </c>
      <c r="D101" s="223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176"/>
    </row>
    <row r="102" spans="2:19" x14ac:dyDescent="0.25">
      <c r="B102" s="175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76"/>
    </row>
    <row r="103" spans="2:19" x14ac:dyDescent="0.25">
      <c r="B103" s="175"/>
      <c r="C103" s="213" t="s">
        <v>270</v>
      </c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76"/>
    </row>
    <row r="104" spans="2:19" ht="6" customHeight="1" thickBot="1" x14ac:dyDescent="0.3">
      <c r="B104" s="175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76"/>
    </row>
    <row r="105" spans="2:19" x14ac:dyDescent="0.25">
      <c r="B105" s="175"/>
      <c r="C105" s="378" t="s">
        <v>8</v>
      </c>
      <c r="D105" s="379"/>
      <c r="E105" s="379"/>
      <c r="F105" s="379"/>
      <c r="G105" s="229" t="e">
        <f>IF(G73="nie",SUM(D77:O77),SUM(D76:O76))*O23</f>
        <v>#VALUE!</v>
      </c>
      <c r="H105" s="230" t="s">
        <v>61</v>
      </c>
      <c r="I105" s="413"/>
      <c r="J105" s="413"/>
      <c r="K105" s="413"/>
      <c r="L105" s="413"/>
      <c r="M105" s="413"/>
      <c r="N105" s="413"/>
      <c r="O105" s="413"/>
      <c r="P105" s="176"/>
      <c r="R105" s="207"/>
    </row>
    <row r="106" spans="2:19" x14ac:dyDescent="0.25">
      <c r="B106" s="175"/>
      <c r="C106" s="380" t="s">
        <v>9</v>
      </c>
      <c r="D106" s="381"/>
      <c r="E106" s="381"/>
      <c r="F106" s="381"/>
      <c r="G106" s="228" t="e">
        <f>IF(G81="nie",SUM(D85:O85),SUM(D84:O84))*O23</f>
        <v>#VALUE!</v>
      </c>
      <c r="H106" s="231" t="s">
        <v>61</v>
      </c>
      <c r="I106" s="413"/>
      <c r="J106" s="413"/>
      <c r="K106" s="413"/>
      <c r="L106" s="413"/>
      <c r="M106" s="413"/>
      <c r="N106" s="413"/>
      <c r="O106" s="413"/>
      <c r="P106" s="176"/>
      <c r="R106" s="207"/>
    </row>
    <row r="107" spans="2:19" x14ac:dyDescent="0.25">
      <c r="B107" s="175"/>
      <c r="C107" s="380" t="s">
        <v>21</v>
      </c>
      <c r="D107" s="381"/>
      <c r="E107" s="381"/>
      <c r="F107" s="381"/>
      <c r="G107" s="228" t="e">
        <f>IF(G89="nie",SUM(D93:O93),SUM(D92:O92))*O23</f>
        <v>#VALUE!</v>
      </c>
      <c r="H107" s="231" t="s">
        <v>61</v>
      </c>
      <c r="I107" s="413"/>
      <c r="J107" s="413"/>
      <c r="K107" s="413"/>
      <c r="L107" s="413"/>
      <c r="M107" s="413"/>
      <c r="N107" s="413"/>
      <c r="O107" s="413"/>
      <c r="P107" s="176"/>
      <c r="R107" s="208"/>
      <c r="S107" s="208"/>
    </row>
    <row r="108" spans="2:19" ht="15.75" thickBot="1" x14ac:dyDescent="0.3">
      <c r="B108" s="175"/>
      <c r="C108" s="382" t="s">
        <v>41</v>
      </c>
      <c r="D108" s="383"/>
      <c r="E108" s="383"/>
      <c r="F108" s="383"/>
      <c r="G108" s="232" t="e">
        <f>IF(G97="nie",SUM(D101:O101),SUM(D100:O100))*O23</f>
        <v>#VALUE!</v>
      </c>
      <c r="H108" s="172" t="s">
        <v>61</v>
      </c>
      <c r="I108" s="413"/>
      <c r="J108" s="413"/>
      <c r="K108" s="413"/>
      <c r="L108" s="413"/>
      <c r="M108" s="413"/>
      <c r="N108" s="413"/>
      <c r="O108" s="413"/>
      <c r="P108" s="176"/>
      <c r="R108" s="209"/>
    </row>
    <row r="109" spans="2:19" ht="7.5" customHeight="1" x14ac:dyDescent="0.25">
      <c r="B109" s="175"/>
      <c r="C109" s="182"/>
      <c r="D109" s="182"/>
      <c r="E109" s="210"/>
      <c r="F109" s="210"/>
      <c r="G109" s="182"/>
      <c r="H109" s="182"/>
      <c r="I109" s="182"/>
      <c r="J109" s="182"/>
      <c r="K109" s="182"/>
      <c r="L109" s="182"/>
      <c r="M109" s="182"/>
      <c r="N109" s="182"/>
      <c r="O109" s="182"/>
      <c r="P109" s="176"/>
    </row>
    <row r="110" spans="2:19" x14ac:dyDescent="0.25">
      <c r="B110" s="175"/>
      <c r="C110" s="205" t="s">
        <v>48</v>
      </c>
      <c r="D110" s="205" t="s">
        <v>49</v>
      </c>
      <c r="F110" s="205"/>
      <c r="G110" s="205"/>
      <c r="H110" s="205"/>
      <c r="I110" s="205"/>
      <c r="J110" s="205"/>
      <c r="K110" s="205"/>
      <c r="L110" s="182"/>
      <c r="M110" s="182"/>
      <c r="N110" s="182"/>
      <c r="O110" s="182"/>
      <c r="P110" s="176"/>
    </row>
    <row r="111" spans="2:19" x14ac:dyDescent="0.25">
      <c r="B111" s="175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76"/>
    </row>
    <row r="112" spans="2:19" x14ac:dyDescent="0.25">
      <c r="B112" s="175"/>
      <c r="C112" s="211" t="s">
        <v>236</v>
      </c>
      <c r="D112" s="211"/>
      <c r="E112" s="212"/>
      <c r="F112" s="212"/>
      <c r="G112" s="212"/>
      <c r="H112" s="212"/>
      <c r="I112" s="161"/>
      <c r="J112" s="161"/>
      <c r="K112" s="161"/>
      <c r="L112" s="161"/>
      <c r="M112" s="161"/>
      <c r="N112" s="161"/>
      <c r="O112" s="161"/>
      <c r="P112" s="176"/>
    </row>
    <row r="113" spans="2:16" ht="15.75" thickBot="1" x14ac:dyDescent="0.3">
      <c r="B113" s="175"/>
      <c r="C113" s="213"/>
      <c r="D113" s="213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76"/>
    </row>
    <row r="114" spans="2:16" x14ac:dyDescent="0.25">
      <c r="B114" s="175"/>
      <c r="C114" s="376" t="s">
        <v>76</v>
      </c>
      <c r="D114" s="377"/>
      <c r="E114" s="377"/>
      <c r="F114" s="370"/>
      <c r="G114" s="369" t="s">
        <v>187</v>
      </c>
      <c r="H114" s="370"/>
      <c r="I114" s="369" t="s">
        <v>77</v>
      </c>
      <c r="J114" s="370"/>
      <c r="K114" s="233" t="s">
        <v>271</v>
      </c>
      <c r="L114" s="182"/>
      <c r="M114" s="182"/>
      <c r="N114" s="182"/>
      <c r="O114" s="182"/>
      <c r="P114" s="176"/>
    </row>
    <row r="115" spans="2:16" ht="15" customHeight="1" x14ac:dyDescent="0.25">
      <c r="B115" s="175"/>
      <c r="C115" s="371" t="s">
        <v>8</v>
      </c>
      <c r="D115" s="372"/>
      <c r="E115" s="372"/>
      <c r="F115" s="373"/>
      <c r="G115" s="374">
        <v>0</v>
      </c>
      <c r="H115" s="375"/>
      <c r="I115" s="365" t="e">
        <f>G115-G105/(0.93*0.99*0.4)</f>
        <v>#VALUE!</v>
      </c>
      <c r="J115" s="366"/>
      <c r="K115" s="214" t="s">
        <v>61</v>
      </c>
      <c r="P115" s="176"/>
    </row>
    <row r="116" spans="2:16" ht="15.75" thickBot="1" x14ac:dyDescent="0.3">
      <c r="B116" s="175"/>
      <c r="C116" s="371" t="s">
        <v>9</v>
      </c>
      <c r="D116" s="372"/>
      <c r="E116" s="372"/>
      <c r="F116" s="373"/>
      <c r="G116" s="374">
        <v>0</v>
      </c>
      <c r="H116" s="375"/>
      <c r="I116" s="365" t="e">
        <f>G116-G106/(0.99*0.985)</f>
        <v>#VALUE!</v>
      </c>
      <c r="J116" s="366"/>
      <c r="K116" s="214" t="s">
        <v>61</v>
      </c>
      <c r="P116" s="176"/>
    </row>
    <row r="117" spans="2:16" ht="15" customHeight="1" x14ac:dyDescent="0.25">
      <c r="B117" s="175"/>
      <c r="C117" s="371" t="s">
        <v>21</v>
      </c>
      <c r="D117" s="372"/>
      <c r="E117" s="372"/>
      <c r="F117" s="373"/>
      <c r="G117" s="374">
        <v>0</v>
      </c>
      <c r="H117" s="375"/>
      <c r="I117" s="365">
        <f>IF(G117=0,0,IF(O117="Teplá voda",G117-G107/(0.94*0.925*0.985*0.88),IF(O117="Horúca voda",G117-G107/(0.94*0.9*0.985*0.88),"Vyplň bunku O117")))</f>
        <v>0</v>
      </c>
      <c r="J117" s="366"/>
      <c r="K117" s="214" t="s">
        <v>61</v>
      </c>
      <c r="L117" s="414" t="s">
        <v>188</v>
      </c>
      <c r="M117" s="414"/>
      <c r="N117" s="414"/>
      <c r="O117" s="419"/>
      <c r="P117" s="176"/>
    </row>
    <row r="118" spans="2:16" ht="15.75" thickBot="1" x14ac:dyDescent="0.3">
      <c r="B118" s="175"/>
      <c r="C118" s="371" t="s">
        <v>40</v>
      </c>
      <c r="D118" s="372"/>
      <c r="E118" s="372"/>
      <c r="F118" s="373"/>
      <c r="G118" s="374">
        <v>0</v>
      </c>
      <c r="H118" s="375"/>
      <c r="I118" s="367" t="e">
        <f>G118-G108</f>
        <v>#VALUE!</v>
      </c>
      <c r="J118" s="368"/>
      <c r="K118" s="215" t="s">
        <v>61</v>
      </c>
      <c r="L118" s="414"/>
      <c r="M118" s="414"/>
      <c r="N118" s="414"/>
      <c r="O118" s="420"/>
      <c r="P118" s="176"/>
    </row>
    <row r="119" spans="2:16" x14ac:dyDescent="0.25">
      <c r="B119" s="175"/>
      <c r="C119" s="182"/>
      <c r="D119" s="182"/>
      <c r="E119" s="182"/>
      <c r="F119" s="182"/>
      <c r="G119" s="182"/>
      <c r="H119" s="182"/>
      <c r="I119" s="182"/>
      <c r="J119" s="182"/>
      <c r="K119" s="182"/>
      <c r="L119" s="60"/>
      <c r="M119" s="60"/>
      <c r="N119" s="182"/>
      <c r="O119" s="182"/>
      <c r="P119" s="176"/>
    </row>
    <row r="120" spans="2:16" x14ac:dyDescent="0.25">
      <c r="B120" s="175"/>
      <c r="C120" s="211" t="s">
        <v>237</v>
      </c>
      <c r="D120" s="211"/>
      <c r="E120" s="212"/>
      <c r="F120" s="212"/>
      <c r="G120" s="212"/>
      <c r="H120" s="212"/>
      <c r="I120" s="161"/>
      <c r="J120" s="161"/>
      <c r="K120" s="161"/>
      <c r="L120" s="161"/>
      <c r="M120" s="161"/>
      <c r="N120" s="161"/>
      <c r="O120" s="161"/>
      <c r="P120" s="176"/>
    </row>
    <row r="121" spans="2:16" ht="15" customHeight="1" x14ac:dyDescent="0.25">
      <c r="B121" s="175"/>
      <c r="C121" s="182"/>
      <c r="D121" s="182"/>
      <c r="E121" s="182"/>
      <c r="F121" s="182"/>
      <c r="G121" s="182"/>
      <c r="H121" s="182"/>
      <c r="I121" s="182"/>
      <c r="J121" s="182"/>
      <c r="K121" s="182"/>
      <c r="L121" s="60"/>
      <c r="M121" s="60"/>
      <c r="N121" s="182"/>
      <c r="O121" s="182"/>
      <c r="P121" s="176"/>
    </row>
    <row r="122" spans="2:16" ht="47.25" customHeight="1" x14ac:dyDescent="0.25">
      <c r="B122" s="175"/>
      <c r="C122" s="362" t="s">
        <v>226</v>
      </c>
      <c r="D122" s="362"/>
      <c r="E122" s="362"/>
      <c r="F122" s="362" t="s">
        <v>57</v>
      </c>
      <c r="G122" s="362"/>
      <c r="H122" s="235" t="s">
        <v>272</v>
      </c>
      <c r="I122" s="362" t="s">
        <v>227</v>
      </c>
      <c r="J122" s="362"/>
      <c r="K122" s="362"/>
      <c r="O122" s="72"/>
      <c r="P122" s="176"/>
    </row>
    <row r="123" spans="2:16" x14ac:dyDescent="0.25">
      <c r="B123" s="175"/>
      <c r="C123" s="363">
        <v>0</v>
      </c>
      <c r="D123" s="363"/>
      <c r="E123" s="363"/>
      <c r="F123" s="364" t="s">
        <v>79</v>
      </c>
      <c r="G123" s="364"/>
      <c r="H123" s="234">
        <f>IFERROR(C123/H48,0)</f>
        <v>0</v>
      </c>
      <c r="I123" s="364" t="e">
        <f>L33*H123</f>
        <v>#VALUE!</v>
      </c>
      <c r="J123" s="364"/>
      <c r="K123" s="364"/>
      <c r="O123" s="182"/>
      <c r="P123" s="176"/>
    </row>
    <row r="124" spans="2:16" ht="7.5" customHeight="1" x14ac:dyDescent="0.25">
      <c r="B124" s="175"/>
      <c r="C124" s="182"/>
      <c r="D124" s="182"/>
      <c r="E124" s="182"/>
      <c r="F124" s="182"/>
      <c r="G124" s="182"/>
      <c r="H124" s="182"/>
      <c r="I124" s="182"/>
      <c r="J124" s="182"/>
      <c r="K124" s="182"/>
      <c r="L124" s="60"/>
      <c r="M124" s="60"/>
      <c r="N124" s="182"/>
      <c r="O124" s="182"/>
      <c r="P124" s="176"/>
    </row>
    <row r="125" spans="2:16" ht="18" x14ac:dyDescent="0.25">
      <c r="B125" s="175"/>
      <c r="C125" s="205" t="s">
        <v>50</v>
      </c>
      <c r="D125" s="205" t="s">
        <v>234</v>
      </c>
      <c r="F125" s="205"/>
      <c r="G125" s="205"/>
      <c r="H125" s="205"/>
      <c r="I125" s="205"/>
      <c r="J125" s="205"/>
      <c r="K125" s="205"/>
      <c r="L125" s="216"/>
      <c r="M125" s="216"/>
      <c r="N125" s="182"/>
      <c r="O125" s="182"/>
      <c r="P125" s="176"/>
    </row>
    <row r="126" spans="2:16" x14ac:dyDescent="0.25">
      <c r="B126" s="175"/>
      <c r="C126" s="182"/>
      <c r="D126" s="182"/>
      <c r="E126" s="182"/>
      <c r="F126" s="182"/>
      <c r="G126" s="182"/>
      <c r="H126" s="182"/>
      <c r="I126" s="182"/>
      <c r="J126" s="182"/>
      <c r="K126" s="182"/>
      <c r="L126" s="60"/>
      <c r="M126" s="60"/>
      <c r="N126" s="182"/>
      <c r="O126" s="182"/>
      <c r="P126" s="176"/>
    </row>
    <row r="127" spans="2:16" x14ac:dyDescent="0.25">
      <c r="B127" s="175"/>
      <c r="C127" s="211" t="s">
        <v>238</v>
      </c>
      <c r="D127" s="211"/>
      <c r="E127" s="212"/>
      <c r="F127" s="212"/>
      <c r="G127" s="212"/>
      <c r="H127" s="212"/>
      <c r="I127" s="161"/>
      <c r="J127" s="161"/>
      <c r="K127" s="161"/>
      <c r="L127" s="161"/>
      <c r="M127" s="161"/>
      <c r="N127" s="161"/>
      <c r="O127" s="161"/>
      <c r="P127" s="176"/>
    </row>
    <row r="128" spans="2:16" ht="15.75" thickBot="1" x14ac:dyDescent="0.3">
      <c r="B128" s="175"/>
      <c r="C128" s="182"/>
      <c r="D128" s="182"/>
      <c r="E128" s="182"/>
      <c r="F128" s="182"/>
      <c r="G128" s="182"/>
      <c r="H128" s="182"/>
      <c r="I128" s="182"/>
      <c r="J128" s="182"/>
      <c r="K128" s="182"/>
      <c r="L128" s="60"/>
      <c r="M128" s="60"/>
      <c r="N128" s="182"/>
      <c r="O128" s="182"/>
      <c r="P128" s="176"/>
    </row>
    <row r="129" spans="2:16" ht="45" customHeight="1" x14ac:dyDescent="0.25">
      <c r="B129" s="175"/>
      <c r="C129" s="354" t="s">
        <v>75</v>
      </c>
      <c r="D129" s="355"/>
      <c r="E129" s="355"/>
      <c r="F129" s="358" t="s">
        <v>57</v>
      </c>
      <c r="G129" s="359"/>
      <c r="H129" s="236" t="s">
        <v>44</v>
      </c>
      <c r="I129" s="416" t="s">
        <v>72</v>
      </c>
      <c r="J129" s="358"/>
      <c r="K129" s="417"/>
      <c r="O129" s="72"/>
      <c r="P129" s="176"/>
    </row>
    <row r="130" spans="2:16" ht="15.75" thickBot="1" x14ac:dyDescent="0.3">
      <c r="B130" s="175"/>
      <c r="C130" s="356">
        <v>0</v>
      </c>
      <c r="D130" s="357"/>
      <c r="E130" s="357"/>
      <c r="F130" s="360" t="s">
        <v>79</v>
      </c>
      <c r="G130" s="361"/>
      <c r="H130" s="162">
        <f>IFERROR(C130/H48,0)</f>
        <v>0</v>
      </c>
      <c r="I130" s="405" t="e">
        <f>L33*H130</f>
        <v>#VALUE!</v>
      </c>
      <c r="J130" s="360"/>
      <c r="K130" s="415"/>
      <c r="O130" s="182"/>
      <c r="P130" s="176"/>
    </row>
    <row r="131" spans="2:16" ht="7.5" customHeight="1" x14ac:dyDescent="0.25">
      <c r="B131" s="175"/>
      <c r="C131" s="182"/>
      <c r="D131" s="182"/>
      <c r="E131" s="182"/>
      <c r="F131" s="182"/>
      <c r="G131" s="182"/>
      <c r="H131" s="182"/>
      <c r="I131" s="182"/>
      <c r="J131" s="182"/>
      <c r="K131" s="182"/>
      <c r="L131" s="60"/>
      <c r="M131" s="60"/>
      <c r="N131" s="182"/>
      <c r="O131" s="182"/>
      <c r="P131" s="176"/>
    </row>
    <row r="132" spans="2:16" x14ac:dyDescent="0.25">
      <c r="B132" s="175"/>
      <c r="C132" s="205" t="s">
        <v>51</v>
      </c>
      <c r="D132" s="205"/>
      <c r="E132" s="205" t="s">
        <v>52</v>
      </c>
      <c r="F132" s="205"/>
      <c r="G132" s="205"/>
      <c r="H132" s="205"/>
      <c r="I132" s="205"/>
      <c r="J132" s="205"/>
      <c r="K132" s="205"/>
      <c r="L132" s="216"/>
      <c r="M132" s="216"/>
      <c r="N132" s="182"/>
      <c r="O132" s="182"/>
      <c r="P132" s="176"/>
    </row>
    <row r="133" spans="2:16" x14ac:dyDescent="0.25">
      <c r="B133" s="175"/>
      <c r="C133" s="182"/>
      <c r="D133" s="182"/>
      <c r="E133" s="182"/>
      <c r="F133" s="182"/>
      <c r="G133" s="182"/>
      <c r="H133" s="182"/>
      <c r="I133" s="182"/>
      <c r="J133" s="182"/>
      <c r="K133" s="182"/>
      <c r="L133" s="60"/>
      <c r="M133" s="60"/>
      <c r="N133" s="182"/>
      <c r="O133" s="182"/>
      <c r="P133" s="176"/>
    </row>
    <row r="134" spans="2:16" x14ac:dyDescent="0.25">
      <c r="B134" s="175"/>
      <c r="C134" s="211" t="s">
        <v>239</v>
      </c>
      <c r="D134" s="211"/>
      <c r="E134" s="212"/>
      <c r="F134" s="212"/>
      <c r="G134" s="212"/>
      <c r="H134" s="212"/>
      <c r="I134" s="161"/>
      <c r="J134" s="161"/>
      <c r="K134" s="161"/>
      <c r="L134" s="161"/>
      <c r="M134" s="161"/>
      <c r="N134" s="161"/>
      <c r="O134" s="161"/>
      <c r="P134" s="176"/>
    </row>
    <row r="135" spans="2:16" ht="15.75" thickBot="1" x14ac:dyDescent="0.3">
      <c r="B135" s="175"/>
      <c r="C135" s="182"/>
      <c r="D135" s="182"/>
      <c r="E135" s="182"/>
      <c r="F135" s="182"/>
      <c r="G135" s="182"/>
      <c r="H135" s="182"/>
      <c r="I135" s="182"/>
      <c r="J135" s="182"/>
      <c r="K135" s="182"/>
      <c r="L135" s="60"/>
      <c r="M135" s="60"/>
      <c r="N135" s="182"/>
      <c r="O135" s="182"/>
      <c r="P135" s="176"/>
    </row>
    <row r="136" spans="2:16" ht="45" customHeight="1" x14ac:dyDescent="0.25">
      <c r="B136" s="175"/>
      <c r="C136" s="354" t="s">
        <v>74</v>
      </c>
      <c r="D136" s="355"/>
      <c r="E136" s="355"/>
      <c r="F136" s="358" t="s">
        <v>57</v>
      </c>
      <c r="G136" s="359"/>
      <c r="H136" s="236" t="s">
        <v>45</v>
      </c>
      <c r="I136" s="416" t="s">
        <v>73</v>
      </c>
      <c r="J136" s="358"/>
      <c r="K136" s="417"/>
      <c r="O136" s="72"/>
      <c r="P136" s="176"/>
    </row>
    <row r="137" spans="2:16" ht="15.75" thickBot="1" x14ac:dyDescent="0.3">
      <c r="B137" s="175"/>
      <c r="C137" s="356">
        <v>0</v>
      </c>
      <c r="D137" s="357"/>
      <c r="E137" s="357"/>
      <c r="F137" s="360" t="s">
        <v>79</v>
      </c>
      <c r="G137" s="361"/>
      <c r="H137" s="162">
        <f>IFERROR(C137/H48,0)</f>
        <v>0</v>
      </c>
      <c r="I137" s="405" t="e">
        <f>L33*H137</f>
        <v>#VALUE!</v>
      </c>
      <c r="J137" s="360"/>
      <c r="K137" s="415"/>
      <c r="O137" s="182"/>
      <c r="P137" s="176"/>
    </row>
    <row r="138" spans="2:16" ht="7.5" customHeight="1" x14ac:dyDescent="0.25">
      <c r="B138" s="175"/>
      <c r="C138" s="182"/>
      <c r="D138" s="182"/>
      <c r="E138" s="182"/>
      <c r="F138" s="182"/>
      <c r="G138" s="182"/>
      <c r="H138" s="182"/>
      <c r="I138" s="182"/>
      <c r="J138" s="182"/>
      <c r="K138" s="182"/>
      <c r="L138" s="60"/>
      <c r="M138" s="60"/>
      <c r="N138" s="182"/>
      <c r="O138" s="182"/>
      <c r="P138" s="176"/>
    </row>
    <row r="139" spans="2:16" x14ac:dyDescent="0.25">
      <c r="B139" s="175"/>
      <c r="C139" s="205" t="s">
        <v>53</v>
      </c>
      <c r="D139" s="205"/>
      <c r="E139" s="205" t="s">
        <v>54</v>
      </c>
      <c r="F139" s="205"/>
      <c r="G139" s="205"/>
      <c r="H139" s="205"/>
      <c r="I139" s="205"/>
      <c r="J139" s="205"/>
      <c r="K139" s="205"/>
      <c r="L139" s="216"/>
      <c r="M139" s="216"/>
      <c r="N139" s="182"/>
      <c r="O139" s="182"/>
      <c r="P139" s="176"/>
    </row>
    <row r="140" spans="2:16" x14ac:dyDescent="0.25">
      <c r="B140" s="175"/>
      <c r="C140" s="182"/>
      <c r="D140" s="182"/>
      <c r="E140" s="182"/>
      <c r="F140" s="182"/>
      <c r="G140" s="182"/>
      <c r="H140" s="182"/>
      <c r="I140" s="182"/>
      <c r="J140" s="182"/>
      <c r="K140" s="182"/>
      <c r="L140" s="60"/>
      <c r="M140" s="60"/>
      <c r="N140" s="182"/>
      <c r="O140" s="182"/>
      <c r="P140" s="176"/>
    </row>
    <row r="141" spans="2:16" x14ac:dyDescent="0.25">
      <c r="B141" s="175"/>
      <c r="C141" s="211" t="s">
        <v>240</v>
      </c>
      <c r="D141" s="211"/>
      <c r="E141" s="212"/>
      <c r="F141" s="212"/>
      <c r="G141" s="212"/>
      <c r="H141" s="212"/>
      <c r="I141" s="161"/>
      <c r="J141" s="161"/>
      <c r="K141" s="161"/>
      <c r="L141" s="161"/>
      <c r="M141" s="161"/>
      <c r="N141" s="161"/>
      <c r="O141" s="161"/>
      <c r="P141" s="176"/>
    </row>
    <row r="142" spans="2:16" ht="15.75" thickBot="1" x14ac:dyDescent="0.3">
      <c r="B142" s="175"/>
      <c r="C142" s="182"/>
      <c r="D142" s="182"/>
      <c r="E142" s="182"/>
      <c r="F142" s="182"/>
      <c r="G142" s="182"/>
      <c r="H142" s="182"/>
      <c r="I142" s="182"/>
      <c r="J142" s="182"/>
      <c r="K142" s="182"/>
      <c r="L142" s="60"/>
      <c r="M142" s="60"/>
      <c r="N142" s="182"/>
      <c r="O142" s="182"/>
      <c r="P142" s="176"/>
    </row>
    <row r="143" spans="2:16" ht="45" customHeight="1" x14ac:dyDescent="0.25">
      <c r="B143" s="175"/>
      <c r="C143" s="354" t="s">
        <v>228</v>
      </c>
      <c r="D143" s="355"/>
      <c r="E143" s="355"/>
      <c r="F143" s="358" t="s">
        <v>57</v>
      </c>
      <c r="G143" s="359"/>
      <c r="H143" s="236" t="s">
        <v>229</v>
      </c>
      <c r="I143" s="416" t="s">
        <v>230</v>
      </c>
      <c r="J143" s="358"/>
      <c r="K143" s="417"/>
      <c r="O143" s="72"/>
      <c r="P143" s="176"/>
    </row>
    <row r="144" spans="2:16" ht="15.75" thickBot="1" x14ac:dyDescent="0.3">
      <c r="B144" s="175"/>
      <c r="C144" s="356">
        <v>0</v>
      </c>
      <c r="D144" s="357"/>
      <c r="E144" s="357"/>
      <c r="F144" s="360" t="s">
        <v>79</v>
      </c>
      <c r="G144" s="361"/>
      <c r="H144" s="162">
        <f>IFERROR(C144/H48,0)</f>
        <v>0</v>
      </c>
      <c r="I144" s="405" t="e">
        <f>L33*H144</f>
        <v>#VALUE!</v>
      </c>
      <c r="J144" s="360"/>
      <c r="K144" s="415"/>
      <c r="O144" s="182"/>
      <c r="P144" s="176"/>
    </row>
    <row r="145" spans="2:16" ht="7.5" customHeight="1" x14ac:dyDescent="0.25">
      <c r="B145" s="175"/>
      <c r="C145" s="182"/>
      <c r="D145" s="182"/>
      <c r="E145" s="182"/>
      <c r="F145" s="182"/>
      <c r="G145" s="182"/>
      <c r="H145" s="182"/>
      <c r="I145" s="182"/>
      <c r="J145" s="182"/>
      <c r="K145" s="182"/>
      <c r="L145" s="60"/>
      <c r="M145" s="60"/>
      <c r="N145" s="182"/>
      <c r="O145" s="182"/>
      <c r="P145" s="176"/>
    </row>
    <row r="146" spans="2:16" ht="18" x14ac:dyDescent="0.25">
      <c r="B146" s="175"/>
      <c r="C146" s="205" t="s">
        <v>55</v>
      </c>
      <c r="D146" s="205"/>
      <c r="E146" s="205" t="s">
        <v>275</v>
      </c>
      <c r="F146" s="205"/>
      <c r="G146" s="205"/>
      <c r="H146" s="205"/>
      <c r="I146" s="205"/>
      <c r="J146" s="205"/>
      <c r="K146" s="205"/>
      <c r="L146" s="216"/>
      <c r="M146" s="216"/>
      <c r="N146" s="182"/>
      <c r="O146" s="182"/>
      <c r="P146" s="176"/>
    </row>
    <row r="147" spans="2:16" x14ac:dyDescent="0.25">
      <c r="B147" s="175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76"/>
    </row>
    <row r="148" spans="2:16" x14ac:dyDescent="0.25">
      <c r="B148" s="175"/>
      <c r="C148" s="56" t="s">
        <v>286</v>
      </c>
      <c r="D148" s="56"/>
      <c r="E148" s="56"/>
      <c r="F148" s="56"/>
      <c r="G148" s="56"/>
      <c r="H148" s="182"/>
      <c r="I148" s="182"/>
      <c r="J148" s="182"/>
      <c r="K148" s="182"/>
      <c r="L148" s="182"/>
      <c r="M148" s="182"/>
      <c r="N148" s="182"/>
      <c r="O148" s="182"/>
      <c r="P148" s="176"/>
    </row>
    <row r="149" spans="2:16" x14ac:dyDescent="0.25">
      <c r="B149" s="175"/>
      <c r="C149" s="244" t="s">
        <v>287</v>
      </c>
      <c r="D149" s="244"/>
      <c r="E149" s="244"/>
      <c r="F149" s="244"/>
      <c r="G149" s="244"/>
      <c r="H149" s="182"/>
      <c r="I149" s="182"/>
      <c r="J149" s="182"/>
      <c r="K149" s="182"/>
      <c r="L149" s="182"/>
      <c r="M149" s="182"/>
      <c r="N149" s="182"/>
      <c r="O149" s="182"/>
      <c r="P149" s="176"/>
    </row>
    <row r="150" spans="2:16" x14ac:dyDescent="0.25">
      <c r="B150" s="175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76"/>
    </row>
    <row r="151" spans="2:16" x14ac:dyDescent="0.25">
      <c r="B151" s="175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76"/>
    </row>
    <row r="152" spans="2:16" x14ac:dyDescent="0.25">
      <c r="B152" s="175"/>
      <c r="C152" s="182" t="s">
        <v>83</v>
      </c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76"/>
    </row>
    <row r="153" spans="2:16" x14ac:dyDescent="0.25">
      <c r="B153" s="175"/>
      <c r="C153" s="182"/>
      <c r="D153" s="182"/>
      <c r="E153" s="322" t="s">
        <v>27</v>
      </c>
      <c r="F153" s="322"/>
      <c r="G153" s="322"/>
      <c r="H153" s="322"/>
      <c r="I153" s="322"/>
      <c r="J153" s="173"/>
      <c r="K153" s="182"/>
      <c r="L153" s="322" t="s">
        <v>30</v>
      </c>
      <c r="M153" s="322"/>
      <c r="N153" s="322"/>
      <c r="O153" s="182"/>
      <c r="P153" s="176"/>
    </row>
    <row r="154" spans="2:16" x14ac:dyDescent="0.25">
      <c r="B154" s="175"/>
      <c r="C154" s="182"/>
      <c r="D154" s="182"/>
      <c r="E154" s="322" t="s">
        <v>26</v>
      </c>
      <c r="F154" s="322"/>
      <c r="G154" s="322"/>
      <c r="H154" s="322"/>
      <c r="I154" s="322"/>
      <c r="J154" s="173"/>
      <c r="K154" s="182"/>
      <c r="L154" s="322" t="s">
        <v>26</v>
      </c>
      <c r="M154" s="322"/>
      <c r="N154" s="322"/>
      <c r="O154" s="182"/>
      <c r="P154" s="176"/>
    </row>
    <row r="155" spans="2:16" x14ac:dyDescent="0.25">
      <c r="B155" s="175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76"/>
    </row>
    <row r="156" spans="2:16" x14ac:dyDescent="0.25">
      <c r="B156" s="175"/>
      <c r="C156" s="182" t="s">
        <v>34</v>
      </c>
      <c r="D156" s="182"/>
      <c r="E156" s="411" t="s">
        <v>291</v>
      </c>
      <c r="F156" s="411"/>
      <c r="G156" s="411"/>
      <c r="H156" s="411"/>
      <c r="I156" s="411"/>
      <c r="J156" s="411"/>
      <c r="K156" s="411"/>
      <c r="L156" s="411"/>
      <c r="M156" s="411"/>
      <c r="N156" s="411"/>
      <c r="O156" s="411"/>
      <c r="P156" s="176"/>
    </row>
    <row r="157" spans="2:16" x14ac:dyDescent="0.25">
      <c r="B157" s="175"/>
      <c r="C157" s="182"/>
      <c r="D157" s="182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  <c r="O157" s="411"/>
      <c r="P157" s="176"/>
    </row>
    <row r="158" spans="2:16" x14ac:dyDescent="0.25">
      <c r="B158" s="175"/>
      <c r="C158" s="182"/>
      <c r="D158" s="182"/>
      <c r="E158" s="411"/>
      <c r="F158" s="411"/>
      <c r="G158" s="411"/>
      <c r="H158" s="411"/>
      <c r="I158" s="411"/>
      <c r="J158" s="411"/>
      <c r="K158" s="411"/>
      <c r="L158" s="411"/>
      <c r="M158" s="411"/>
      <c r="N158" s="411"/>
      <c r="O158" s="411"/>
      <c r="P158" s="176"/>
    </row>
    <row r="159" spans="2:16" ht="6" customHeight="1" x14ac:dyDescent="0.25">
      <c r="B159" s="175"/>
      <c r="C159" s="182"/>
      <c r="D159" s="182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176"/>
    </row>
    <row r="160" spans="2:16" x14ac:dyDescent="0.25">
      <c r="B160" s="175"/>
      <c r="C160" s="218" t="s">
        <v>42</v>
      </c>
      <c r="D160" s="218"/>
      <c r="E160" s="411" t="s">
        <v>43</v>
      </c>
      <c r="F160" s="411"/>
      <c r="G160" s="411"/>
      <c r="H160" s="411"/>
      <c r="I160" s="411"/>
      <c r="J160" s="411"/>
      <c r="K160" s="411"/>
      <c r="L160" s="411"/>
      <c r="M160" s="411"/>
      <c r="N160" s="411"/>
      <c r="O160" s="411"/>
      <c r="P160" s="176"/>
    </row>
    <row r="161" spans="2:16" ht="15.75" thickBot="1" x14ac:dyDescent="0.3">
      <c r="B161" s="219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1"/>
    </row>
  </sheetData>
  <mergeCells count="164">
    <mergeCell ref="C7:O9"/>
    <mergeCell ref="E66:O67"/>
    <mergeCell ref="O117:O118"/>
    <mergeCell ref="I129:K129"/>
    <mergeCell ref="I106:O106"/>
    <mergeCell ref="C25:O25"/>
    <mergeCell ref="C59:O59"/>
    <mergeCell ref="E156:O158"/>
    <mergeCell ref="C11:O13"/>
    <mergeCell ref="C144:E144"/>
    <mergeCell ref="F143:G143"/>
    <mergeCell ref="F144:G144"/>
    <mergeCell ref="H29:I29"/>
    <mergeCell ref="J29:K29"/>
    <mergeCell ref="L29:M29"/>
    <mergeCell ref="N29:O29"/>
    <mergeCell ref="H30:I30"/>
    <mergeCell ref="L30:M30"/>
    <mergeCell ref="H49:I49"/>
    <mergeCell ref="H50:I50"/>
    <mergeCell ref="H51:I51"/>
    <mergeCell ref="J31:K31"/>
    <mergeCell ref="J32:K32"/>
    <mergeCell ref="J33:K33"/>
    <mergeCell ref="E160:O160"/>
    <mergeCell ref="I63:O63"/>
    <mergeCell ref="I64:O64"/>
    <mergeCell ref="I122:K122"/>
    <mergeCell ref="I105:O105"/>
    <mergeCell ref="I107:O107"/>
    <mergeCell ref="I108:O108"/>
    <mergeCell ref="L117:N118"/>
    <mergeCell ref="C49:G49"/>
    <mergeCell ref="C50:G50"/>
    <mergeCell ref="C51:G51"/>
    <mergeCell ref="L154:N154"/>
    <mergeCell ref="E154:I154"/>
    <mergeCell ref="E153:I153"/>
    <mergeCell ref="L153:N153"/>
    <mergeCell ref="I123:K123"/>
    <mergeCell ref="I144:K144"/>
    <mergeCell ref="I137:K137"/>
    <mergeCell ref="I143:K143"/>
    <mergeCell ref="I130:K130"/>
    <mergeCell ref="I136:K136"/>
    <mergeCell ref="C137:E137"/>
    <mergeCell ref="F137:G137"/>
    <mergeCell ref="C143:E143"/>
    <mergeCell ref="J49:K49"/>
    <mergeCell ref="J50:K50"/>
    <mergeCell ref="J51:K51"/>
    <mergeCell ref="J52:K52"/>
    <mergeCell ref="L45:M45"/>
    <mergeCell ref="L46:M46"/>
    <mergeCell ref="L47:M47"/>
    <mergeCell ref="L48:M48"/>
    <mergeCell ref="N45:O45"/>
    <mergeCell ref="N46:O46"/>
    <mergeCell ref="N47:O47"/>
    <mergeCell ref="N48:O48"/>
    <mergeCell ref="N49:O49"/>
    <mergeCell ref="N50:O50"/>
    <mergeCell ref="N51:O51"/>
    <mergeCell ref="N52:O52"/>
    <mergeCell ref="L49:M49"/>
    <mergeCell ref="L50:M50"/>
    <mergeCell ref="L51:M51"/>
    <mergeCell ref="C29:G29"/>
    <mergeCell ref="C30:G30"/>
    <mergeCell ref="C31:G31"/>
    <mergeCell ref="C32:G32"/>
    <mergeCell ref="C33:G33"/>
    <mergeCell ref="N44:O44"/>
    <mergeCell ref="J45:K45"/>
    <mergeCell ref="J46:K46"/>
    <mergeCell ref="J47:K47"/>
    <mergeCell ref="N30:O30"/>
    <mergeCell ref="N31:O31"/>
    <mergeCell ref="N32:O32"/>
    <mergeCell ref="N33:O33"/>
    <mergeCell ref="N34:O34"/>
    <mergeCell ref="N35:O35"/>
    <mergeCell ref="N36:O36"/>
    <mergeCell ref="N37:O37"/>
    <mergeCell ref="N38:O38"/>
    <mergeCell ref="J34:K34"/>
    <mergeCell ref="J35:K35"/>
    <mergeCell ref="J36:K36"/>
    <mergeCell ref="J37:K37"/>
    <mergeCell ref="J38:K38"/>
    <mergeCell ref="H31:I31"/>
    <mergeCell ref="L44:M44"/>
    <mergeCell ref="H44:I44"/>
    <mergeCell ref="L36:M36"/>
    <mergeCell ref="L37:M37"/>
    <mergeCell ref="L38:M38"/>
    <mergeCell ref="L31:M31"/>
    <mergeCell ref="L32:M32"/>
    <mergeCell ref="L33:M33"/>
    <mergeCell ref="L34:M34"/>
    <mergeCell ref="L35:M35"/>
    <mergeCell ref="H36:I36"/>
    <mergeCell ref="H37:I37"/>
    <mergeCell ref="H38:I38"/>
    <mergeCell ref="H32:I32"/>
    <mergeCell ref="H33:I33"/>
    <mergeCell ref="H34:I34"/>
    <mergeCell ref="H35:I35"/>
    <mergeCell ref="J30:K30"/>
    <mergeCell ref="C44:G44"/>
    <mergeCell ref="C45:G45"/>
    <mergeCell ref="C46:G46"/>
    <mergeCell ref="C47:G47"/>
    <mergeCell ref="C48:G48"/>
    <mergeCell ref="C34:G34"/>
    <mergeCell ref="C35:G35"/>
    <mergeCell ref="C36:G36"/>
    <mergeCell ref="C37:G37"/>
    <mergeCell ref="C38:G38"/>
    <mergeCell ref="J44:K44"/>
    <mergeCell ref="H45:I45"/>
    <mergeCell ref="H46:I46"/>
    <mergeCell ref="H47:I47"/>
    <mergeCell ref="H48:I48"/>
    <mergeCell ref="J48:K48"/>
    <mergeCell ref="G118:H118"/>
    <mergeCell ref="C114:F114"/>
    <mergeCell ref="C105:F105"/>
    <mergeCell ref="C106:F106"/>
    <mergeCell ref="C107:F107"/>
    <mergeCell ref="C108:F108"/>
    <mergeCell ref="C63:F63"/>
    <mergeCell ref="C64:F64"/>
    <mergeCell ref="C52:G52"/>
    <mergeCell ref="G72:O72"/>
    <mergeCell ref="G80:O80"/>
    <mergeCell ref="G88:O88"/>
    <mergeCell ref="G96:O96"/>
    <mergeCell ref="L52:M52"/>
    <mergeCell ref="H52:I52"/>
    <mergeCell ref="L23:N23"/>
    <mergeCell ref="C129:E129"/>
    <mergeCell ref="C130:E130"/>
    <mergeCell ref="F129:G129"/>
    <mergeCell ref="F130:G130"/>
    <mergeCell ref="C136:E136"/>
    <mergeCell ref="F136:G136"/>
    <mergeCell ref="C122:E122"/>
    <mergeCell ref="C123:E123"/>
    <mergeCell ref="F122:G122"/>
    <mergeCell ref="F123:G123"/>
    <mergeCell ref="I115:J115"/>
    <mergeCell ref="I116:J116"/>
    <mergeCell ref="I117:J117"/>
    <mergeCell ref="I118:J118"/>
    <mergeCell ref="I114:J114"/>
    <mergeCell ref="C115:F115"/>
    <mergeCell ref="C116:F116"/>
    <mergeCell ref="C117:F117"/>
    <mergeCell ref="C118:F118"/>
    <mergeCell ref="G114:H114"/>
    <mergeCell ref="G115:H115"/>
    <mergeCell ref="G116:H116"/>
    <mergeCell ref="G117:H117"/>
  </mergeCells>
  <dataValidations count="2">
    <dataValidation type="list" allowBlank="1" showInputMessage="1" showErrorMessage="1" sqref="S3">
      <formula1>Rok</formula1>
    </dataValidation>
    <dataValidation type="list" allowBlank="1" showInputMessage="1" showErrorMessage="1" sqref="S4">
      <formula1>$AB$3:$AB$7</formula1>
    </dataValidation>
  </dataValidations>
  <pageMargins left="0.25" right="0.25" top="0.75" bottom="0.75" header="0.3" footer="0.3"/>
  <pageSetup paperSize="9" scale="79" orientation="portrait" r:id="rId1"/>
  <rowBreaks count="2" manualBreakCount="2">
    <brk id="68" max="12" man="1"/>
    <brk id="140" max="12" man="1"/>
  </rowBreaks>
  <colBreaks count="1" manualBreakCount="1">
    <brk id="17" max="11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Číselníky!$B$2:$B$3</xm:f>
          </x14:formula1>
          <xm:sqref>O117:O118</xm:sqref>
        </x14:dataValidation>
        <x14:dataValidation type="list" allowBlank="1" showInputMessage="1" showErrorMessage="1">
          <x14:formula1>
            <xm:f>Číselníky!$C$9:$C$12</xm:f>
          </x14:formula1>
          <xm:sqref>G96 G72 G80 G88</xm:sqref>
        </x14:dataValidation>
        <x14:dataValidation type="list" allowBlank="1" showInputMessage="1" showErrorMessage="1">
          <x14:formula1>
            <xm:f>Číselníky!$B$15:$B$16</xm:f>
          </x14:formula1>
          <xm:sqref>G73 G81 G89 G97</xm:sqref>
        </x14:dataValidation>
        <x14:dataValidation type="list" allowBlank="1" showInputMessage="1" showErrorMessage="1">
          <x14:formula1>
            <xm:f>Číselníky!$C$2:$C$5</xm:f>
          </x14:formula1>
          <xm:sqref>I64:O64</xm:sqref>
        </x14:dataValidation>
        <x14:dataValidation type="list" allowBlank="1" showInputMessage="1" showErrorMessage="1">
          <x14:formula1>
            <xm:f>Číselníky!$C$2:$C$5</xm:f>
          </x14:formula1>
          <xm:sqref>I63:O63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B1:AV161"/>
  <sheetViews>
    <sheetView zoomScale="90" zoomScaleNormal="90" workbookViewId="0">
      <selection activeCell="T3" sqref="T3"/>
    </sheetView>
  </sheetViews>
  <sheetFormatPr defaultColWidth="9.140625" defaultRowHeight="15" x14ac:dyDescent="0.25"/>
  <cols>
    <col min="1" max="1" width="5.7109375" style="177" customWidth="1"/>
    <col min="2" max="2" width="2.28515625" style="177" customWidth="1"/>
    <col min="3" max="3" width="21.5703125" style="177" customWidth="1"/>
    <col min="4" max="15" width="10.140625" style="177" customWidth="1"/>
    <col min="16" max="16" width="2.28515625" style="177" customWidth="1"/>
    <col min="17" max="17" width="5.7109375" style="177" customWidth="1"/>
    <col min="18" max="18" width="42" style="177" customWidth="1"/>
    <col min="19" max="19" width="10" style="177" customWidth="1"/>
    <col min="20" max="23" width="9.140625" style="177"/>
    <col min="24" max="24" width="9.42578125" style="177" bestFit="1" customWidth="1"/>
    <col min="25" max="25" width="9.42578125" style="177" customWidth="1"/>
    <col min="26" max="26" width="15.140625" style="177" customWidth="1"/>
    <col min="27" max="27" width="56.140625" style="177" customWidth="1"/>
    <col min="28" max="16384" width="9.140625" style="177"/>
  </cols>
  <sheetData>
    <row r="1" spans="2:48" ht="15.75" thickBot="1" x14ac:dyDescent="0.3">
      <c r="T1" s="178"/>
      <c r="U1" s="178"/>
      <c r="V1" s="178"/>
      <c r="W1" s="178"/>
      <c r="X1" s="178"/>
      <c r="Y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</row>
    <row r="2" spans="2:48" ht="11.25" customHeight="1" x14ac:dyDescent="0.25"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1"/>
      <c r="R2" s="178" t="s">
        <v>56</v>
      </c>
      <c r="S2" s="178" t="s">
        <v>58</v>
      </c>
      <c r="T2" s="178"/>
      <c r="U2" s="178" t="s">
        <v>7</v>
      </c>
      <c r="V2" s="178" t="s">
        <v>12</v>
      </c>
      <c r="W2" s="178" t="s">
        <v>13</v>
      </c>
      <c r="X2" s="178" t="s">
        <v>19</v>
      </c>
      <c r="Y2" s="178" t="s">
        <v>23</v>
      </c>
      <c r="Z2" s="178" t="s">
        <v>22</v>
      </c>
      <c r="AA2" s="178" t="s">
        <v>24</v>
      </c>
      <c r="AB2" s="178" t="s">
        <v>35</v>
      </c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</row>
    <row r="3" spans="2:48" x14ac:dyDescent="0.25">
      <c r="B3" s="175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76"/>
      <c r="R3" s="183"/>
      <c r="S3" s="183"/>
      <c r="T3" s="184"/>
      <c r="V3" s="185"/>
      <c r="W3" s="186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</row>
    <row r="4" spans="2:48" x14ac:dyDescent="0.25">
      <c r="B4" s="175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6"/>
      <c r="R4" s="183"/>
      <c r="S4" s="183"/>
      <c r="T4" s="184"/>
      <c r="V4" s="185"/>
      <c r="W4" s="186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x14ac:dyDescent="0.25">
      <c r="B5" s="175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76"/>
      <c r="R5" s="184"/>
      <c r="S5" s="184"/>
      <c r="T5" s="184"/>
      <c r="W5" s="186"/>
      <c r="Z5" s="187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x14ac:dyDescent="0.25">
      <c r="B6" s="175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76"/>
      <c r="R6" s="184"/>
      <c r="S6" s="188"/>
      <c r="T6" s="184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</row>
    <row r="7" spans="2:48" ht="15" customHeight="1" x14ac:dyDescent="0.25">
      <c r="B7" s="175"/>
      <c r="C7" s="331" t="str">
        <f>CONCATENATE("Vyhlásenie k ", S4, " Následnej monitorovacej správe obsahujúci údaje o vyrobenom množstve energie v zariadeniach OZE, spotrebovaných palívách za kalendárny rok ", S3, " podľa energonosičov a emisné faktory pre výpočet produkcie emisií zo spotrebovanej energie za rok ", S3, ".")</f>
        <v>Vyhlásenie k  Následnej monitorovacej správe obsahujúci údaje o vyrobenom množstve energie v zariadeniach OZE, spotrebovaných palívách za kalendárny rok  podľa energonosičov a emisné faktory pre výpočet produkcie emisií zo spotrebovanej energie za rok .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176"/>
      <c r="R7" s="184"/>
      <c r="S7" s="188"/>
      <c r="T7" s="184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</row>
    <row r="8" spans="2:48" x14ac:dyDescent="0.25">
      <c r="B8" s="175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176"/>
      <c r="S8" s="187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</row>
    <row r="9" spans="2:48" x14ac:dyDescent="0.25">
      <c r="B9" s="175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176"/>
      <c r="S9" s="187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</row>
    <row r="10" spans="2:48" x14ac:dyDescent="0.25">
      <c r="B10" s="175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76"/>
      <c r="S10" s="187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</row>
    <row r="11" spans="2:48" ht="15" customHeight="1" x14ac:dyDescent="0.25">
      <c r="B11" s="175"/>
      <c r="C11" s="422" t="s">
        <v>39</v>
      </c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176"/>
      <c r="S11" s="187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</row>
    <row r="12" spans="2:48" ht="15" customHeight="1" x14ac:dyDescent="0.25">
      <c r="B12" s="175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176"/>
      <c r="S12" s="187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</row>
    <row r="13" spans="2:48" x14ac:dyDescent="0.25">
      <c r="B13" s="175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176"/>
      <c r="S13" s="187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</row>
    <row r="14" spans="2:48" ht="13.5" customHeight="1" thickBot="1" x14ac:dyDescent="0.3">
      <c r="B14" s="175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76"/>
      <c r="S14" s="187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</row>
    <row r="15" spans="2:48" x14ac:dyDescent="0.25">
      <c r="B15" s="175"/>
      <c r="C15" s="189" t="s">
        <v>0</v>
      </c>
      <c r="D15" s="190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2"/>
      <c r="P15" s="176"/>
      <c r="S15" s="187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</row>
    <row r="16" spans="2:48" x14ac:dyDescent="0.25">
      <c r="B16" s="175"/>
      <c r="C16" s="193" t="s">
        <v>1</v>
      </c>
      <c r="D16" s="182" t="str">
        <f>ZMS!D12</f>
        <v>Kvalita životného prostredia</v>
      </c>
      <c r="E16" s="197"/>
      <c r="F16" s="197"/>
      <c r="G16" s="182"/>
      <c r="H16" s="182"/>
      <c r="I16" s="182"/>
      <c r="J16" s="182"/>
      <c r="K16" s="182"/>
      <c r="L16" s="182"/>
      <c r="M16" s="182"/>
      <c r="N16" s="182"/>
      <c r="O16" s="176"/>
      <c r="P16" s="176"/>
      <c r="S16" s="187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</row>
    <row r="17" spans="2:48" x14ac:dyDescent="0.25">
      <c r="B17" s="175"/>
      <c r="C17" s="193" t="s">
        <v>2</v>
      </c>
      <c r="D17" s="182" t="str">
        <f>ZMS!D13</f>
        <v>4. Energeticky efektívne nízkouhlíkové hospodárstvo vo všetkých sektoroch</v>
      </c>
      <c r="E17" s="197"/>
      <c r="F17" s="197"/>
      <c r="G17" s="182"/>
      <c r="H17" s="182"/>
      <c r="I17" s="182"/>
      <c r="J17" s="182"/>
      <c r="K17" s="182"/>
      <c r="L17" s="182"/>
      <c r="M17" s="182"/>
      <c r="N17" s="182"/>
      <c r="O17" s="176"/>
      <c r="P17" s="176"/>
      <c r="S17" s="187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</row>
    <row r="18" spans="2:48" x14ac:dyDescent="0.25">
      <c r="B18" s="175"/>
      <c r="C18" s="193" t="s">
        <v>3</v>
      </c>
      <c r="D18" s="57" t="str">
        <f>ZMS!D14</f>
        <v>4.3.1 Zníženie spotreby energie pri prevádzke verejných budov</v>
      </c>
      <c r="E18" s="197"/>
      <c r="F18" s="197"/>
      <c r="G18" s="182"/>
      <c r="H18" s="57"/>
      <c r="I18" s="57"/>
      <c r="J18" s="57"/>
      <c r="K18" s="57"/>
      <c r="L18" s="57"/>
      <c r="M18" s="57"/>
      <c r="N18" s="57"/>
      <c r="O18" s="176"/>
      <c r="P18" s="176"/>
      <c r="S18" s="187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</row>
    <row r="19" spans="2:48" x14ac:dyDescent="0.25">
      <c r="B19" s="175"/>
      <c r="C19" s="193" t="s">
        <v>4</v>
      </c>
      <c r="D19" s="182">
        <f>ZMS!D15</f>
        <v>0</v>
      </c>
      <c r="E19" s="197"/>
      <c r="F19" s="197"/>
      <c r="G19" s="182"/>
      <c r="H19" s="182"/>
      <c r="I19" s="57"/>
      <c r="J19" s="57"/>
      <c r="K19" s="57"/>
      <c r="L19" s="57"/>
      <c r="M19" s="57"/>
      <c r="N19" s="57"/>
      <c r="O19" s="58"/>
      <c r="P19" s="176"/>
      <c r="S19" s="187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</row>
    <row r="20" spans="2:48" x14ac:dyDescent="0.25">
      <c r="B20" s="175"/>
      <c r="C20" s="193" t="s">
        <v>59</v>
      </c>
      <c r="D20" s="182">
        <f>ZMS!D16</f>
        <v>0</v>
      </c>
      <c r="E20" s="197"/>
      <c r="F20" s="197"/>
      <c r="G20" s="182"/>
      <c r="H20" s="182"/>
      <c r="I20" s="57"/>
      <c r="J20" s="57"/>
      <c r="K20" s="57"/>
      <c r="L20" s="57"/>
      <c r="M20" s="57"/>
      <c r="N20" s="57"/>
      <c r="O20" s="58"/>
      <c r="P20" s="176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</row>
    <row r="21" spans="2:48" x14ac:dyDescent="0.25">
      <c r="B21" s="175"/>
      <c r="C21" s="193" t="s">
        <v>5</v>
      </c>
      <c r="D21" s="194">
        <f>ZMS!D17</f>
        <v>0</v>
      </c>
      <c r="E21" s="197"/>
      <c r="F21" s="197"/>
      <c r="G21" s="182"/>
      <c r="H21" s="194"/>
      <c r="I21" s="57"/>
      <c r="J21" s="57"/>
      <c r="K21" s="57"/>
      <c r="L21" s="57"/>
      <c r="M21" s="57"/>
      <c r="N21" s="57"/>
      <c r="O21" s="58"/>
      <c r="P21" s="176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</row>
    <row r="22" spans="2:48" ht="15.75" thickBot="1" x14ac:dyDescent="0.3">
      <c r="B22" s="175"/>
      <c r="C22" s="195" t="s">
        <v>60</v>
      </c>
      <c r="D22" s="196">
        <f>ZMS!D18</f>
        <v>0</v>
      </c>
      <c r="E22" s="243"/>
      <c r="F22" s="243"/>
      <c r="G22" s="220"/>
      <c r="H22" s="196"/>
      <c r="I22" s="158"/>
      <c r="J22" s="158"/>
      <c r="K22" s="158"/>
      <c r="L22" s="158"/>
      <c r="M22" s="158"/>
      <c r="N22" s="158"/>
      <c r="O22" s="159"/>
      <c r="P22" s="176"/>
      <c r="R22" s="178" t="s">
        <v>11</v>
      </c>
      <c r="S22" s="178">
        <v>0.99</v>
      </c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</row>
    <row r="23" spans="2:48" ht="15.75" thickBot="1" x14ac:dyDescent="0.3">
      <c r="B23" s="175"/>
      <c r="C23" s="306" t="s">
        <v>278</v>
      </c>
      <c r="D23" s="307"/>
      <c r="E23" s="306"/>
      <c r="F23" s="306"/>
      <c r="G23" s="308"/>
      <c r="H23" s="182"/>
      <c r="I23" s="57"/>
      <c r="J23" s="57"/>
      <c r="K23" s="57"/>
      <c r="L23" s="57"/>
      <c r="M23" s="57"/>
      <c r="N23" s="57"/>
      <c r="O23" s="57"/>
      <c r="P23" s="176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</row>
    <row r="24" spans="2:48" x14ac:dyDescent="0.25">
      <c r="B24" s="175"/>
      <c r="C24" s="182"/>
      <c r="D24" s="182"/>
      <c r="E24" s="182"/>
      <c r="F24" s="182"/>
      <c r="G24" s="182"/>
      <c r="H24" s="182"/>
      <c r="I24" s="57"/>
      <c r="J24" s="57"/>
      <c r="K24" s="57"/>
      <c r="L24" s="57"/>
      <c r="M24" s="57"/>
      <c r="N24" s="57"/>
      <c r="O24" s="57"/>
      <c r="P24" s="176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</row>
    <row r="25" spans="2:48" ht="22.5" customHeight="1" x14ac:dyDescent="0.25">
      <c r="B25" s="175"/>
      <c r="C25" s="421" t="s">
        <v>231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176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</row>
    <row r="26" spans="2:48" ht="7.5" customHeight="1" x14ac:dyDescent="0.25">
      <c r="B26" s="175"/>
      <c r="C26" s="182"/>
      <c r="D26" s="182"/>
      <c r="E26" s="182"/>
      <c r="F26" s="182"/>
      <c r="G26" s="182"/>
      <c r="H26" s="182"/>
      <c r="I26" s="57"/>
      <c r="J26" s="57"/>
      <c r="K26" s="57"/>
      <c r="L26" s="57"/>
      <c r="M26" s="57"/>
      <c r="N26" s="57"/>
      <c r="O26" s="57"/>
      <c r="P26" s="176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</row>
    <row r="27" spans="2:48" x14ac:dyDescent="0.25">
      <c r="B27" s="175"/>
      <c r="C27" s="197" t="s">
        <v>184</v>
      </c>
      <c r="D27" s="197"/>
      <c r="E27" s="60"/>
      <c r="F27" s="60"/>
      <c r="G27" s="60"/>
      <c r="H27" s="60"/>
      <c r="I27" s="57"/>
      <c r="J27" s="57"/>
      <c r="K27" s="57"/>
      <c r="L27" s="57"/>
      <c r="M27" s="57"/>
      <c r="N27" s="57"/>
      <c r="O27" s="57"/>
      <c r="P27" s="176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</row>
    <row r="28" spans="2:48" ht="6" customHeight="1" thickBot="1" x14ac:dyDescent="0.3">
      <c r="B28" s="175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76"/>
      <c r="R28" s="178" t="s">
        <v>10</v>
      </c>
      <c r="S28" s="178">
        <v>0.98499999999999999</v>
      </c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</row>
    <row r="29" spans="2:48" ht="60" customHeight="1" x14ac:dyDescent="0.25">
      <c r="B29" s="175"/>
      <c r="C29" s="398" t="s">
        <v>64</v>
      </c>
      <c r="D29" s="399"/>
      <c r="E29" s="399"/>
      <c r="F29" s="399"/>
      <c r="G29" s="399"/>
      <c r="H29" s="399" t="s">
        <v>28</v>
      </c>
      <c r="I29" s="399"/>
      <c r="J29" s="399" t="s">
        <v>20</v>
      </c>
      <c r="K29" s="399"/>
      <c r="L29" s="399" t="s">
        <v>31</v>
      </c>
      <c r="M29" s="399"/>
      <c r="N29" s="399" t="s">
        <v>29</v>
      </c>
      <c r="O29" s="423"/>
      <c r="P29" s="176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</row>
    <row r="30" spans="2:48" ht="30" customHeight="1" x14ac:dyDescent="0.25">
      <c r="B30" s="175"/>
      <c r="C30" s="391" t="s">
        <v>65</v>
      </c>
      <c r="D30" s="392"/>
      <c r="E30" s="392"/>
      <c r="F30" s="392"/>
      <c r="G30" s="392"/>
      <c r="H30" s="396">
        <f>'1.NMS'!H30:I30</f>
        <v>0</v>
      </c>
      <c r="I30" s="396"/>
      <c r="J30" s="364" t="s">
        <v>61</v>
      </c>
      <c r="K30" s="364"/>
      <c r="L30" s="394">
        <f>G63</f>
        <v>0</v>
      </c>
      <c r="M30" s="394"/>
      <c r="N30" s="401" t="str">
        <f>IFERROR(IF(H30=0,"Nevykazuje sa",L30/H30),0)</f>
        <v>Nevykazuje sa</v>
      </c>
      <c r="O30" s="402"/>
      <c r="P30" s="176"/>
      <c r="R30" s="178" t="s">
        <v>32</v>
      </c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</row>
    <row r="31" spans="2:48" ht="30" customHeight="1" x14ac:dyDescent="0.25">
      <c r="B31" s="175"/>
      <c r="C31" s="391" t="s">
        <v>66</v>
      </c>
      <c r="D31" s="392"/>
      <c r="E31" s="392"/>
      <c r="F31" s="392"/>
      <c r="G31" s="392"/>
      <c r="H31" s="396">
        <f>'1.NMS'!H31:I31</f>
        <v>0</v>
      </c>
      <c r="I31" s="396"/>
      <c r="J31" s="364" t="s">
        <v>61</v>
      </c>
      <c r="K31" s="364"/>
      <c r="L31" s="394">
        <f>G64</f>
        <v>0</v>
      </c>
      <c r="M31" s="394"/>
      <c r="N31" s="401" t="str">
        <f>IFERROR(IF(H31=0,"Nevykazuje sa",L31/H31),0)</f>
        <v>Nevykazuje sa</v>
      </c>
      <c r="O31" s="402"/>
      <c r="P31" s="176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</row>
    <row r="32" spans="2:48" ht="30" customHeight="1" x14ac:dyDescent="0.25">
      <c r="B32" s="175"/>
      <c r="C32" s="391" t="s">
        <v>67</v>
      </c>
      <c r="D32" s="392"/>
      <c r="E32" s="392"/>
      <c r="F32" s="392"/>
      <c r="G32" s="392"/>
      <c r="H32" s="396">
        <f>'1.NMS'!H32:I32</f>
        <v>0</v>
      </c>
      <c r="I32" s="396"/>
      <c r="J32" s="364" t="s">
        <v>80</v>
      </c>
      <c r="K32" s="364"/>
      <c r="L32" s="394">
        <f>IF(H48-L33&lt;0,0,C123-I123)</f>
        <v>0</v>
      </c>
      <c r="M32" s="394"/>
      <c r="N32" s="401" t="str">
        <f>IFERROR(IF(H32=0,"Nevykazuje sa",L32/H32),0)</f>
        <v>Nevykazuje sa</v>
      </c>
      <c r="O32" s="402"/>
      <c r="P32" s="176"/>
    </row>
    <row r="33" spans="2:16" ht="30" customHeight="1" x14ac:dyDescent="0.25">
      <c r="B33" s="175"/>
      <c r="C33" s="391" t="s">
        <v>68</v>
      </c>
      <c r="D33" s="392"/>
      <c r="E33" s="392"/>
      <c r="F33" s="392"/>
      <c r="G33" s="392"/>
      <c r="H33" s="396">
        <f>'1.NMS'!H33:I33</f>
        <v>0</v>
      </c>
      <c r="I33" s="396"/>
      <c r="J33" s="364" t="s">
        <v>61</v>
      </c>
      <c r="K33" s="364"/>
      <c r="L33" s="394">
        <f>SUM(G105:G108)</f>
        <v>0</v>
      </c>
      <c r="M33" s="394"/>
      <c r="N33" s="401" t="s">
        <v>183</v>
      </c>
      <c r="O33" s="402"/>
      <c r="P33" s="176"/>
    </row>
    <row r="34" spans="2:16" ht="30" customHeight="1" x14ac:dyDescent="0.25">
      <c r="B34" s="175"/>
      <c r="C34" s="391" t="s">
        <v>69</v>
      </c>
      <c r="D34" s="392"/>
      <c r="E34" s="392"/>
      <c r="F34" s="392"/>
      <c r="G34" s="392"/>
      <c r="H34" s="396">
        <f>'1.NMS'!H34:I34</f>
        <v>0</v>
      </c>
      <c r="I34" s="396"/>
      <c r="J34" s="364" t="s">
        <v>62</v>
      </c>
      <c r="K34" s="364"/>
      <c r="L34" s="394">
        <f>IF(H48-L33&lt;0,0,(H48-L33)*1000)</f>
        <v>0</v>
      </c>
      <c r="M34" s="394"/>
      <c r="N34" s="401" t="str">
        <f>IFERROR(IF(H34=0,"Nevykazuje sa",L34/H34),0)</f>
        <v>Nevykazuje sa</v>
      </c>
      <c r="O34" s="402"/>
      <c r="P34" s="176"/>
    </row>
    <row r="35" spans="2:16" ht="15" customHeight="1" x14ac:dyDescent="0.25">
      <c r="B35" s="175"/>
      <c r="C35" s="391" t="s">
        <v>81</v>
      </c>
      <c r="D35" s="392"/>
      <c r="E35" s="392"/>
      <c r="F35" s="392"/>
      <c r="G35" s="392"/>
      <c r="H35" s="396">
        <f>'1.NMS'!H35:I35</f>
        <v>0</v>
      </c>
      <c r="I35" s="396"/>
      <c r="J35" s="364" t="s">
        <v>63</v>
      </c>
      <c r="K35" s="364"/>
      <c r="L35" s="394">
        <f>IF(H48-L33&lt;0,0,C130-I130)</f>
        <v>0</v>
      </c>
      <c r="M35" s="394"/>
      <c r="N35" s="401" t="str">
        <f>IFERROR(IF(H35=0,"Nevykazuje sa",L35/H35),0)</f>
        <v>Nevykazuje sa</v>
      </c>
      <c r="O35" s="402"/>
      <c r="P35" s="176"/>
    </row>
    <row r="36" spans="2:16" ht="15" customHeight="1" x14ac:dyDescent="0.25">
      <c r="B36" s="175"/>
      <c r="C36" s="391" t="s">
        <v>70</v>
      </c>
      <c r="D36" s="392"/>
      <c r="E36" s="392"/>
      <c r="F36" s="392"/>
      <c r="G36" s="392"/>
      <c r="H36" s="396">
        <f>'1.NMS'!H36:I36</f>
        <v>0</v>
      </c>
      <c r="I36" s="396"/>
      <c r="J36" s="364" t="s">
        <v>63</v>
      </c>
      <c r="K36" s="364"/>
      <c r="L36" s="394">
        <f>IF(H48-L33&lt;0,0,C137-I137)</f>
        <v>0</v>
      </c>
      <c r="M36" s="394"/>
      <c r="N36" s="401" t="str">
        <f>IFERROR(IF(H36=0,"Nevykazuje sa",L36/H36),0)</f>
        <v>Nevykazuje sa</v>
      </c>
      <c r="O36" s="402"/>
      <c r="P36" s="176"/>
    </row>
    <row r="37" spans="2:16" ht="19.5" customHeight="1" x14ac:dyDescent="0.25">
      <c r="B37" s="175"/>
      <c r="C37" s="391" t="s">
        <v>82</v>
      </c>
      <c r="D37" s="392"/>
      <c r="E37" s="392"/>
      <c r="F37" s="392"/>
      <c r="G37" s="392"/>
      <c r="H37" s="396">
        <f>'1.NMS'!H37:I37</f>
        <v>0</v>
      </c>
      <c r="I37" s="396"/>
      <c r="J37" s="364" t="s">
        <v>63</v>
      </c>
      <c r="K37" s="364"/>
      <c r="L37" s="394">
        <f>IF(H48-L33&lt;0,0,C144-I144)</f>
        <v>0</v>
      </c>
      <c r="M37" s="394"/>
      <c r="N37" s="401" t="str">
        <f>IFERROR(IF(H37=0,"Nevykazuje sa",L37/H37),0)</f>
        <v>Nevykazuje sa</v>
      </c>
      <c r="O37" s="402"/>
      <c r="P37" s="176"/>
    </row>
    <row r="38" spans="2:16" ht="30" customHeight="1" thickBot="1" x14ac:dyDescent="0.3">
      <c r="B38" s="175"/>
      <c r="C38" s="384" t="s">
        <v>71</v>
      </c>
      <c r="D38" s="385"/>
      <c r="E38" s="385"/>
      <c r="F38" s="385"/>
      <c r="G38" s="385"/>
      <c r="H38" s="397">
        <f>'1.NMS'!H38:I38</f>
        <v>0</v>
      </c>
      <c r="I38" s="397"/>
      <c r="J38" s="405" t="s">
        <v>62</v>
      </c>
      <c r="K38" s="405"/>
      <c r="L38" s="395">
        <f>IFERROR(I115+I116+I117+I118,"Vyplň bunku L77")</f>
        <v>0</v>
      </c>
      <c r="M38" s="395"/>
      <c r="N38" s="403" t="str">
        <f>IFERROR(IF(H38=0,"Nevykazuje sa",L38/H38),0)</f>
        <v>Nevykazuje sa</v>
      </c>
      <c r="O38" s="404"/>
      <c r="P38" s="176"/>
    </row>
    <row r="39" spans="2:16" ht="7.5" customHeight="1" thickBot="1" x14ac:dyDescent="0.3">
      <c r="B39" s="175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76"/>
    </row>
    <row r="40" spans="2:16" ht="24.75" customHeight="1" thickBot="1" x14ac:dyDescent="0.3">
      <c r="B40" s="175"/>
      <c r="C40" s="198" t="s">
        <v>78</v>
      </c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287">
        <f>IFERROR((IF(N30="Nevykazuje sa",0,IF(N30&gt;1,1,N30))+IF(N31="Nevykazuje sa",0,IF(N31&gt;1,1,N31))+IF(N32="Nevykazuje sa",0,IF(N32&gt;1,1,N32))+IF(N34="Nevykazuje sa",0,IF(N34&gt;1,1,N34))+IF(N35="Nevykazuje sa",0,IF(N35&gt;1,1,N35))+IF(N36="Nevykazuje sa",0,IF(N36&gt;1,1,N36))+IF(N37="Nevykazuje sa",0,IF(N37&gt;1,1,N37))+IF(N38="Nevykazuje sa",0,IF(N38&gt;1,1,N38)))/(COUNTIFS(H30,"&lt;&gt;0",H30,"&lt;&gt;Nevykazuje sa")+COUNTIFS(H31,"&lt;&gt;0",H31,"&lt;&gt;Nevykazuje sa")+COUNTIFS(H32,"&lt;&gt;0",H32,"&lt;&gt;Nevykazuje sa")+COUNTIFS(H34,"&lt;&gt;0",H34,"&lt;&gt;Nevykazuje sa")+COUNTIFS(H35,"&lt;&gt;0",H35,"&lt;&gt;Nevykazuje sa")+COUNTIFS(H36,"&lt;&gt;0",H36,"&lt;&gt;Nevykazuje sa")+COUNTIFS(H37,"&lt;&gt;0",H37,"&lt;&gt;Nevykazuje sa")+COUNTIFS(H38,"&lt;&gt;0",H38,"&lt;&gt;Nevykazuje sa")),0)</f>
        <v>0</v>
      </c>
      <c r="P40" s="176"/>
    </row>
    <row r="41" spans="2:16" x14ac:dyDescent="0.25">
      <c r="B41" s="175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76"/>
    </row>
    <row r="42" spans="2:16" x14ac:dyDescent="0.25">
      <c r="B42" s="175"/>
      <c r="C42" s="201" t="s">
        <v>172</v>
      </c>
      <c r="D42" s="201"/>
      <c r="E42" s="202"/>
      <c r="F42" s="202"/>
      <c r="G42" s="202"/>
      <c r="H42" s="202"/>
      <c r="I42" s="160"/>
      <c r="J42" s="160"/>
      <c r="K42" s="160"/>
      <c r="L42" s="160"/>
      <c r="M42" s="160"/>
      <c r="N42" s="160"/>
      <c r="O42" s="160"/>
      <c r="P42" s="176"/>
    </row>
    <row r="43" spans="2:16" ht="6" customHeight="1" thickBot="1" x14ac:dyDescent="0.3">
      <c r="B43" s="175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76"/>
    </row>
    <row r="44" spans="2:16" ht="45" customHeight="1" x14ac:dyDescent="0.25">
      <c r="B44" s="175"/>
      <c r="C44" s="338" t="s">
        <v>64</v>
      </c>
      <c r="D44" s="339"/>
      <c r="E44" s="339"/>
      <c r="F44" s="339"/>
      <c r="G44" s="339"/>
      <c r="H44" s="339" t="s">
        <v>28</v>
      </c>
      <c r="I44" s="339"/>
      <c r="J44" s="339" t="s">
        <v>20</v>
      </c>
      <c r="K44" s="339"/>
      <c r="L44" s="339" t="s">
        <v>31</v>
      </c>
      <c r="M44" s="339"/>
      <c r="N44" s="339" t="s">
        <v>29</v>
      </c>
      <c r="O44" s="400"/>
      <c r="P44" s="176"/>
    </row>
    <row r="45" spans="2:16" ht="28.5" customHeight="1" x14ac:dyDescent="0.25">
      <c r="B45" s="175"/>
      <c r="C45" s="391" t="s">
        <v>173</v>
      </c>
      <c r="D45" s="392"/>
      <c r="E45" s="392"/>
      <c r="F45" s="392"/>
      <c r="G45" s="392"/>
      <c r="H45" s="393">
        <f>ZMS!H24</f>
        <v>0</v>
      </c>
      <c r="I45" s="393"/>
      <c r="J45" s="364" t="s">
        <v>97</v>
      </c>
      <c r="K45" s="364"/>
      <c r="L45" s="406"/>
      <c r="M45" s="406"/>
      <c r="N45" s="407" t="str">
        <f t="shared" ref="N45:N52" si="0">IFERROR(IF(H45=0,"Nevykazuje sa",L45/H45),0)</f>
        <v>Nevykazuje sa</v>
      </c>
      <c r="O45" s="408"/>
      <c r="P45" s="176"/>
    </row>
    <row r="46" spans="2:16" ht="28.5" customHeight="1" x14ac:dyDescent="0.25">
      <c r="B46" s="175"/>
      <c r="C46" s="391" t="s">
        <v>174</v>
      </c>
      <c r="D46" s="392"/>
      <c r="E46" s="392"/>
      <c r="F46" s="392"/>
      <c r="G46" s="392"/>
      <c r="H46" s="393">
        <f>ZMS!H25</f>
        <v>0</v>
      </c>
      <c r="I46" s="393"/>
      <c r="J46" s="364" t="s">
        <v>97</v>
      </c>
      <c r="K46" s="364"/>
      <c r="L46" s="406"/>
      <c r="M46" s="406"/>
      <c r="N46" s="407" t="str">
        <f t="shared" si="0"/>
        <v>Nevykazuje sa</v>
      </c>
      <c r="O46" s="408"/>
      <c r="P46" s="176"/>
    </row>
    <row r="47" spans="2:16" ht="28.5" customHeight="1" x14ac:dyDescent="0.25">
      <c r="B47" s="175"/>
      <c r="C47" s="391" t="s">
        <v>175</v>
      </c>
      <c r="D47" s="392"/>
      <c r="E47" s="392"/>
      <c r="F47" s="392"/>
      <c r="G47" s="392"/>
      <c r="H47" s="393">
        <f>ZMS!H26</f>
        <v>0</v>
      </c>
      <c r="I47" s="393"/>
      <c r="J47" s="364" t="s">
        <v>176</v>
      </c>
      <c r="K47" s="364"/>
      <c r="L47" s="406"/>
      <c r="M47" s="406"/>
      <c r="N47" s="407" t="str">
        <f t="shared" si="0"/>
        <v>Nevykazuje sa</v>
      </c>
      <c r="O47" s="408"/>
      <c r="P47" s="176"/>
    </row>
    <row r="48" spans="2:16" ht="28.5" customHeight="1" x14ac:dyDescent="0.25">
      <c r="B48" s="175"/>
      <c r="C48" s="391" t="s">
        <v>177</v>
      </c>
      <c r="D48" s="392"/>
      <c r="E48" s="392"/>
      <c r="F48" s="392"/>
      <c r="G48" s="392"/>
      <c r="H48" s="393">
        <f>ZMS!H27</f>
        <v>0</v>
      </c>
      <c r="I48" s="393"/>
      <c r="J48" s="364" t="s">
        <v>61</v>
      </c>
      <c r="K48" s="364"/>
      <c r="L48" s="406"/>
      <c r="M48" s="406"/>
      <c r="N48" s="407" t="str">
        <f t="shared" si="0"/>
        <v>Nevykazuje sa</v>
      </c>
      <c r="O48" s="408"/>
      <c r="P48" s="176"/>
    </row>
    <row r="49" spans="2:16" ht="28.5" customHeight="1" x14ac:dyDescent="0.25">
      <c r="B49" s="175"/>
      <c r="C49" s="391" t="s">
        <v>178</v>
      </c>
      <c r="D49" s="392"/>
      <c r="E49" s="392"/>
      <c r="F49" s="392"/>
      <c r="G49" s="392"/>
      <c r="H49" s="393">
        <f>ZMS!H28</f>
        <v>0</v>
      </c>
      <c r="I49" s="393"/>
      <c r="J49" s="364" t="s">
        <v>62</v>
      </c>
      <c r="K49" s="364"/>
      <c r="L49" s="406"/>
      <c r="M49" s="406"/>
      <c r="N49" s="407" t="str">
        <f t="shared" si="0"/>
        <v>Nevykazuje sa</v>
      </c>
      <c r="O49" s="408"/>
      <c r="P49" s="176"/>
    </row>
    <row r="50" spans="2:16" ht="28.5" customHeight="1" x14ac:dyDescent="0.25">
      <c r="B50" s="175"/>
      <c r="C50" s="391" t="s">
        <v>179</v>
      </c>
      <c r="D50" s="392"/>
      <c r="E50" s="392"/>
      <c r="F50" s="392"/>
      <c r="G50" s="392"/>
      <c r="H50" s="393">
        <f>ZMS!H29</f>
        <v>0</v>
      </c>
      <c r="I50" s="393"/>
      <c r="J50" s="364" t="s">
        <v>180</v>
      </c>
      <c r="K50" s="364"/>
      <c r="L50" s="406"/>
      <c r="M50" s="406"/>
      <c r="N50" s="407" t="str">
        <f t="shared" si="0"/>
        <v>Nevykazuje sa</v>
      </c>
      <c r="O50" s="408"/>
      <c r="P50" s="176"/>
    </row>
    <row r="51" spans="2:16" ht="28.5" customHeight="1" x14ac:dyDescent="0.25">
      <c r="B51" s="175"/>
      <c r="C51" s="391" t="s">
        <v>284</v>
      </c>
      <c r="D51" s="392"/>
      <c r="E51" s="392"/>
      <c r="F51" s="392"/>
      <c r="G51" s="392"/>
      <c r="H51" s="393">
        <f>ZMS!H30</f>
        <v>0</v>
      </c>
      <c r="I51" s="393"/>
      <c r="J51" s="364" t="s">
        <v>106</v>
      </c>
      <c r="K51" s="364"/>
      <c r="L51" s="406"/>
      <c r="M51" s="406"/>
      <c r="N51" s="407" t="str">
        <f t="shared" si="0"/>
        <v>Nevykazuje sa</v>
      </c>
      <c r="O51" s="408"/>
      <c r="P51" s="176"/>
    </row>
    <row r="52" spans="2:16" ht="28.5" customHeight="1" thickBot="1" x14ac:dyDescent="0.3">
      <c r="B52" s="175"/>
      <c r="C52" s="384" t="s">
        <v>181</v>
      </c>
      <c r="D52" s="385"/>
      <c r="E52" s="385"/>
      <c r="F52" s="385"/>
      <c r="G52" s="385"/>
      <c r="H52" s="390">
        <f>ZMS!H31</f>
        <v>0</v>
      </c>
      <c r="I52" s="390"/>
      <c r="J52" s="405" t="s">
        <v>182</v>
      </c>
      <c r="K52" s="405"/>
      <c r="L52" s="406"/>
      <c r="M52" s="406"/>
      <c r="N52" s="409" t="str">
        <f t="shared" si="0"/>
        <v>Nevykazuje sa</v>
      </c>
      <c r="O52" s="410"/>
      <c r="P52" s="176"/>
    </row>
    <row r="53" spans="2:16" ht="7.5" customHeight="1" thickBot="1" x14ac:dyDescent="0.3">
      <c r="B53" s="175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76"/>
    </row>
    <row r="54" spans="2:16" ht="19.5" customHeight="1" thickBot="1" x14ac:dyDescent="0.3">
      <c r="B54" s="175"/>
      <c r="C54" s="203" t="s">
        <v>185</v>
      </c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87">
        <f>IFERROR((IF(N45="Nevykazuje sa",0,IF(N45&gt;1,1,N45))+IF(N46="Nevykazuje sa",0,IF(N46&gt;1,1,N46))+IF(N47="Nevykazuje sa",0,IF(N47&gt;1,1,N47))+IF(N50="Nevykazuje sa",0,IF(N50&gt;1,1,N50))+IF(N51="Nevykazuje sa",0,IF(N51&gt;1,1,N51))+IF(N52="Nevykazuje sa",0,IF(N52&gt;1,1,N52)))/(COUNTIFS(H45,"&lt;&gt;0",H45,"&lt;&gt;Nevykazuje sa")+COUNTIFS(H46,"&lt;&gt;0",H46,"&lt;&gt;Nevykazuje sa")+COUNTIFS(H47,"&lt;&gt;0",H47,"&lt;&gt;Nevykazuje sa")+COUNTIFS(H50,"&lt;&gt;0",H50,"&lt;&gt;Nevykazuje sa")+COUNTIFS(H51,"&lt;&gt;0",H51,"&lt;&gt;Nevykazuje sa")+COUNTIFS(H52,"&lt;&gt;0",H52,"&lt;&gt;Nevykazuje sa")),0)</f>
        <v>0</v>
      </c>
      <c r="P54" s="176"/>
    </row>
    <row r="55" spans="2:16" ht="19.5" customHeight="1" thickBot="1" x14ac:dyDescent="0.3">
      <c r="B55" s="175"/>
      <c r="C55" s="203" t="s">
        <v>186</v>
      </c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87">
        <f>IFERROR((IF(N48&gt;1,1,N48)+IF(N49&gt;1,1,N49))/2,0)</f>
        <v>1</v>
      </c>
      <c r="P55" s="176"/>
    </row>
    <row r="56" spans="2:16" x14ac:dyDescent="0.25">
      <c r="B56" s="175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76"/>
    </row>
    <row r="57" spans="2:16" x14ac:dyDescent="0.25">
      <c r="B57" s="175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76"/>
    </row>
    <row r="58" spans="2:16" x14ac:dyDescent="0.25">
      <c r="B58" s="175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76"/>
    </row>
    <row r="59" spans="2:16" ht="22.5" customHeight="1" x14ac:dyDescent="0.25">
      <c r="B59" s="175"/>
      <c r="C59" s="421" t="s">
        <v>135</v>
      </c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176"/>
    </row>
    <row r="60" spans="2:16" x14ac:dyDescent="0.25">
      <c r="B60" s="175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76"/>
    </row>
    <row r="61" spans="2:16" x14ac:dyDescent="0.25">
      <c r="B61" s="175"/>
      <c r="C61" s="197" t="s">
        <v>233</v>
      </c>
      <c r="D61" s="197"/>
      <c r="E61" s="60"/>
      <c r="F61" s="60"/>
      <c r="G61" s="60"/>
      <c r="H61" s="60"/>
      <c r="I61" s="57"/>
      <c r="J61" s="57"/>
      <c r="K61" s="57"/>
      <c r="L61" s="57"/>
      <c r="M61" s="57"/>
      <c r="N61" s="57"/>
      <c r="O61" s="57"/>
      <c r="P61" s="176"/>
    </row>
    <row r="62" spans="2:16" ht="6" customHeight="1" x14ac:dyDescent="0.25">
      <c r="B62" s="175"/>
      <c r="C62" s="182"/>
      <c r="D62" s="182"/>
      <c r="E62" s="182"/>
      <c r="F62" s="182"/>
      <c r="G62" s="182"/>
      <c r="H62" s="182"/>
      <c r="I62" s="182"/>
      <c r="J62" s="182"/>
      <c r="K62" s="182"/>
      <c r="L62" s="60"/>
      <c r="M62" s="60"/>
      <c r="N62" s="182"/>
      <c r="O62" s="182"/>
      <c r="P62" s="176"/>
    </row>
    <row r="63" spans="2:16" x14ac:dyDescent="0.25">
      <c r="B63" s="175"/>
      <c r="C63" s="381" t="s">
        <v>8</v>
      </c>
      <c r="D63" s="381"/>
      <c r="E63" s="381"/>
      <c r="F63" s="381"/>
      <c r="G63" s="13">
        <v>0</v>
      </c>
      <c r="H63" s="2" t="s">
        <v>61</v>
      </c>
      <c r="I63" s="412"/>
      <c r="J63" s="412"/>
      <c r="K63" s="412"/>
      <c r="L63" s="412"/>
      <c r="M63" s="412"/>
      <c r="N63" s="412"/>
      <c r="O63" s="412"/>
      <c r="P63" s="176"/>
    </row>
    <row r="64" spans="2:16" x14ac:dyDescent="0.25">
      <c r="B64" s="175"/>
      <c r="C64" s="381" t="s">
        <v>25</v>
      </c>
      <c r="D64" s="381"/>
      <c r="E64" s="381"/>
      <c r="F64" s="381"/>
      <c r="G64" s="13">
        <v>0</v>
      </c>
      <c r="H64" s="2" t="s">
        <v>61</v>
      </c>
      <c r="I64" s="412"/>
      <c r="J64" s="412"/>
      <c r="K64" s="412"/>
      <c r="L64" s="412"/>
      <c r="M64" s="412"/>
      <c r="N64" s="412"/>
      <c r="O64" s="412"/>
      <c r="P64" s="176"/>
    </row>
    <row r="65" spans="2:18" ht="7.5" customHeight="1" x14ac:dyDescent="0.25">
      <c r="B65" s="175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76"/>
    </row>
    <row r="66" spans="2:18" x14ac:dyDescent="0.25">
      <c r="B66" s="175"/>
      <c r="C66" s="205" t="s">
        <v>46</v>
      </c>
      <c r="D66" s="205"/>
      <c r="E66" s="418" t="s">
        <v>47</v>
      </c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176"/>
    </row>
    <row r="67" spans="2:18" x14ac:dyDescent="0.25">
      <c r="B67" s="175"/>
      <c r="C67" s="205"/>
      <c r="D67" s="205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176"/>
    </row>
    <row r="68" spans="2:18" x14ac:dyDescent="0.25">
      <c r="B68" s="175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76"/>
    </row>
    <row r="69" spans="2:18" x14ac:dyDescent="0.25">
      <c r="B69" s="175"/>
      <c r="C69" s="197" t="s">
        <v>232</v>
      </c>
      <c r="D69" s="197"/>
      <c r="E69" s="60"/>
      <c r="F69" s="60"/>
      <c r="G69" s="60"/>
      <c r="H69" s="60"/>
      <c r="I69" s="57"/>
      <c r="J69" s="57"/>
      <c r="K69" s="57"/>
      <c r="L69" s="57"/>
      <c r="M69" s="57"/>
      <c r="N69" s="57"/>
      <c r="O69" s="57"/>
      <c r="P69" s="176"/>
      <c r="R69" s="174"/>
    </row>
    <row r="70" spans="2:18" ht="6" customHeight="1" x14ac:dyDescent="0.25">
      <c r="B70" s="175"/>
      <c r="C70" s="182"/>
      <c r="D70" s="182"/>
      <c r="E70" s="182"/>
      <c r="F70" s="182"/>
      <c r="G70" s="182"/>
      <c r="H70" s="182"/>
      <c r="I70" s="60"/>
      <c r="J70" s="60"/>
      <c r="K70" s="60"/>
      <c r="L70" s="60"/>
      <c r="M70" s="60"/>
      <c r="N70" s="60"/>
      <c r="O70" s="60"/>
      <c r="P70" s="176"/>
    </row>
    <row r="71" spans="2:18" ht="15.75" thickBot="1" x14ac:dyDescent="0.3">
      <c r="B71" s="175"/>
      <c r="C71" s="213" t="s">
        <v>266</v>
      </c>
      <c r="D71" s="182"/>
      <c r="E71" s="182"/>
      <c r="F71" s="182"/>
      <c r="G71" s="182"/>
      <c r="H71" s="182"/>
      <c r="I71" s="60"/>
      <c r="J71" s="60"/>
      <c r="K71" s="60"/>
      <c r="L71" s="60"/>
      <c r="M71" s="60"/>
      <c r="N71" s="60"/>
      <c r="O71" s="60"/>
      <c r="P71" s="176"/>
    </row>
    <row r="72" spans="2:18" ht="15.75" thickBot="1" x14ac:dyDescent="0.3">
      <c r="B72" s="175"/>
      <c r="C72" s="237" t="s">
        <v>262</v>
      </c>
      <c r="D72" s="238"/>
      <c r="E72" s="238"/>
      <c r="F72" s="239"/>
      <c r="G72" s="386"/>
      <c r="H72" s="387"/>
      <c r="I72" s="387"/>
      <c r="J72" s="387"/>
      <c r="K72" s="387"/>
      <c r="L72" s="387"/>
      <c r="M72" s="387"/>
      <c r="N72" s="387"/>
      <c r="O72" s="388"/>
      <c r="P72" s="176"/>
    </row>
    <row r="73" spans="2:18" ht="15.75" thickBot="1" x14ac:dyDescent="0.3">
      <c r="B73" s="175"/>
      <c r="C73" s="240" t="s">
        <v>263</v>
      </c>
      <c r="D73" s="241"/>
      <c r="E73" s="241"/>
      <c r="F73" s="242"/>
      <c r="G73" s="206"/>
      <c r="H73" s="225" t="str">
        <f>IF(AND(G73="nie",SUM(D77:O77)=0),"     VYPLŇTE ÚDAJE O SPOTREBE VZŤAHUJÚCEJ SA K PROJEKTU","")</f>
        <v/>
      </c>
      <c r="I73" s="60"/>
      <c r="J73" s="60"/>
      <c r="L73" s="60"/>
      <c r="M73" s="60"/>
      <c r="N73" s="60"/>
      <c r="O73" s="60"/>
      <c r="P73" s="176"/>
    </row>
    <row r="74" spans="2:18" ht="7.5" customHeight="1" x14ac:dyDescent="0.25">
      <c r="B74" s="175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76"/>
    </row>
    <row r="75" spans="2:18" s="76" customFormat="1" ht="12.75" x14ac:dyDescent="0.25">
      <c r="B75" s="222"/>
      <c r="C75" s="226" t="s">
        <v>249</v>
      </c>
      <c r="D75" s="226" t="s">
        <v>250</v>
      </c>
      <c r="E75" s="226" t="s">
        <v>251</v>
      </c>
      <c r="F75" s="226" t="s">
        <v>252</v>
      </c>
      <c r="G75" s="226" t="s">
        <v>253</v>
      </c>
      <c r="H75" s="226" t="s">
        <v>254</v>
      </c>
      <c r="I75" s="226" t="s">
        <v>255</v>
      </c>
      <c r="J75" s="226" t="s">
        <v>256</v>
      </c>
      <c r="K75" s="226" t="s">
        <v>257</v>
      </c>
      <c r="L75" s="226" t="s">
        <v>258</v>
      </c>
      <c r="M75" s="226" t="s">
        <v>259</v>
      </c>
      <c r="N75" s="226" t="s">
        <v>260</v>
      </c>
      <c r="O75" s="226" t="s">
        <v>261</v>
      </c>
      <c r="P75" s="86"/>
    </row>
    <row r="76" spans="2:18" x14ac:dyDescent="0.25">
      <c r="B76" s="175"/>
      <c r="C76" s="227" t="s">
        <v>264</v>
      </c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176"/>
    </row>
    <row r="77" spans="2:18" ht="25.5" x14ac:dyDescent="0.25">
      <c r="B77" s="175"/>
      <c r="C77" s="227" t="s">
        <v>265</v>
      </c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176"/>
    </row>
    <row r="78" spans="2:18" x14ac:dyDescent="0.25">
      <c r="B78" s="175"/>
      <c r="C78" s="60"/>
      <c r="D78" s="6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76"/>
    </row>
    <row r="79" spans="2:18" ht="15.75" thickBot="1" x14ac:dyDescent="0.3">
      <c r="B79" s="175"/>
      <c r="C79" s="213" t="s">
        <v>267</v>
      </c>
      <c r="D79" s="182"/>
      <c r="E79" s="182"/>
      <c r="F79" s="182"/>
      <c r="G79" s="182"/>
      <c r="H79" s="182"/>
      <c r="I79" s="60"/>
      <c r="J79" s="60"/>
      <c r="K79" s="60"/>
      <c r="L79" s="60"/>
      <c r="M79" s="60"/>
      <c r="N79" s="60"/>
      <c r="O79" s="60"/>
      <c r="P79" s="176"/>
    </row>
    <row r="80" spans="2:18" ht="15.75" thickBot="1" x14ac:dyDescent="0.3">
      <c r="B80" s="175"/>
      <c r="C80" s="237" t="s">
        <v>262</v>
      </c>
      <c r="D80" s="238"/>
      <c r="E80" s="238"/>
      <c r="F80" s="239"/>
      <c r="G80" s="386"/>
      <c r="H80" s="387"/>
      <c r="I80" s="387"/>
      <c r="J80" s="387"/>
      <c r="K80" s="387"/>
      <c r="L80" s="387"/>
      <c r="M80" s="387"/>
      <c r="N80" s="387"/>
      <c r="O80" s="388"/>
      <c r="P80" s="176"/>
    </row>
    <row r="81" spans="2:16" ht="15.75" thickBot="1" x14ac:dyDescent="0.3">
      <c r="B81" s="175"/>
      <c r="C81" s="240" t="s">
        <v>263</v>
      </c>
      <c r="D81" s="241"/>
      <c r="E81" s="241"/>
      <c r="F81" s="242"/>
      <c r="G81" s="206"/>
      <c r="H81" s="225" t="str">
        <f>IF(AND(G81="nie",SUM(D85:O85)=0),"     VYPLŇTE ÚDAJE O SPOTREBE VZŤAHUJÚCEJ SA K PROJEKTU","")</f>
        <v/>
      </c>
      <c r="I81" s="60"/>
      <c r="J81" s="60"/>
      <c r="K81" s="225" t="str">
        <f>IF(G81="nie","     VYPLŇTE ÚDAJE V STĹPCI E NIŽŠIE","")</f>
        <v/>
      </c>
      <c r="L81" s="60"/>
      <c r="M81" s="60"/>
      <c r="N81" s="60"/>
      <c r="O81" s="60"/>
      <c r="P81" s="176"/>
    </row>
    <row r="82" spans="2:16" ht="7.5" customHeight="1" x14ac:dyDescent="0.25">
      <c r="B82" s="175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76"/>
    </row>
    <row r="83" spans="2:16" x14ac:dyDescent="0.25">
      <c r="B83" s="175"/>
      <c r="C83" s="226" t="s">
        <v>249</v>
      </c>
      <c r="D83" s="226" t="s">
        <v>250</v>
      </c>
      <c r="E83" s="226" t="s">
        <v>251</v>
      </c>
      <c r="F83" s="226" t="s">
        <v>252</v>
      </c>
      <c r="G83" s="226" t="s">
        <v>253</v>
      </c>
      <c r="H83" s="226" t="s">
        <v>254</v>
      </c>
      <c r="I83" s="226" t="s">
        <v>255</v>
      </c>
      <c r="J83" s="226" t="s">
        <v>256</v>
      </c>
      <c r="K83" s="226" t="s">
        <v>257</v>
      </c>
      <c r="L83" s="226" t="s">
        <v>258</v>
      </c>
      <c r="M83" s="226" t="s">
        <v>259</v>
      </c>
      <c r="N83" s="226" t="s">
        <v>260</v>
      </c>
      <c r="O83" s="226" t="s">
        <v>261</v>
      </c>
      <c r="P83" s="176"/>
    </row>
    <row r="84" spans="2:16" x14ac:dyDescent="0.25">
      <c r="B84" s="175"/>
      <c r="C84" s="227" t="s">
        <v>264</v>
      </c>
      <c r="D84" s="223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176"/>
    </row>
    <row r="85" spans="2:16" ht="25.5" x14ac:dyDescent="0.25">
      <c r="B85" s="175"/>
      <c r="C85" s="227" t="s">
        <v>265</v>
      </c>
      <c r="D85" s="223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176"/>
    </row>
    <row r="86" spans="2:16" x14ac:dyDescent="0.25">
      <c r="B86" s="175"/>
      <c r="C86" s="60"/>
      <c r="D86" s="6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76"/>
    </row>
    <row r="87" spans="2:16" ht="15.75" thickBot="1" x14ac:dyDescent="0.3">
      <c r="B87" s="175"/>
      <c r="C87" s="213" t="s">
        <v>268</v>
      </c>
      <c r="D87" s="182"/>
      <c r="E87" s="182"/>
      <c r="F87" s="182"/>
      <c r="G87" s="182"/>
      <c r="H87" s="182"/>
      <c r="I87" s="60"/>
      <c r="J87" s="60"/>
      <c r="K87" s="60"/>
      <c r="L87" s="60"/>
      <c r="M87" s="60"/>
      <c r="N87" s="60"/>
      <c r="O87" s="60"/>
      <c r="P87" s="176"/>
    </row>
    <row r="88" spans="2:16" ht="15.75" thickBot="1" x14ac:dyDescent="0.3">
      <c r="B88" s="175"/>
      <c r="C88" s="237" t="s">
        <v>262</v>
      </c>
      <c r="D88" s="238"/>
      <c r="E88" s="238"/>
      <c r="F88" s="239"/>
      <c r="G88" s="386"/>
      <c r="H88" s="387"/>
      <c r="I88" s="387"/>
      <c r="J88" s="387"/>
      <c r="K88" s="387"/>
      <c r="L88" s="387"/>
      <c r="M88" s="387"/>
      <c r="N88" s="387"/>
      <c r="O88" s="388"/>
      <c r="P88" s="176"/>
    </row>
    <row r="89" spans="2:16" ht="15.75" thickBot="1" x14ac:dyDescent="0.3">
      <c r="B89" s="175"/>
      <c r="C89" s="240" t="s">
        <v>263</v>
      </c>
      <c r="D89" s="241"/>
      <c r="E89" s="241"/>
      <c r="F89" s="242"/>
      <c r="G89" s="206"/>
      <c r="H89" s="225" t="str">
        <f>IF(AND(G89="nie",SUM(D93:O93)=0),"     VYPLŇTE ÚDAJE O SPOTREBE VZŤAHUJÚCEJ SA K PROJEKTU","")</f>
        <v/>
      </c>
      <c r="I89" s="60"/>
      <c r="J89" s="60"/>
      <c r="K89" s="225" t="str">
        <f>IF(G89="nie","     VYPLŇTE ÚDAJE V STĹPCI E NIŽŠIE","")</f>
        <v/>
      </c>
      <c r="L89" s="60"/>
      <c r="M89" s="60"/>
      <c r="N89" s="60"/>
      <c r="O89" s="60"/>
      <c r="P89" s="176"/>
    </row>
    <row r="90" spans="2:16" ht="7.5" customHeight="1" x14ac:dyDescent="0.25">
      <c r="B90" s="175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76"/>
    </row>
    <row r="91" spans="2:16" x14ac:dyDescent="0.25">
      <c r="B91" s="175"/>
      <c r="C91" s="226" t="s">
        <v>249</v>
      </c>
      <c r="D91" s="226" t="s">
        <v>250</v>
      </c>
      <c r="E91" s="226" t="s">
        <v>251</v>
      </c>
      <c r="F91" s="226" t="s">
        <v>252</v>
      </c>
      <c r="G91" s="226" t="s">
        <v>253</v>
      </c>
      <c r="H91" s="226" t="s">
        <v>254</v>
      </c>
      <c r="I91" s="226" t="s">
        <v>255</v>
      </c>
      <c r="J91" s="226" t="s">
        <v>256</v>
      </c>
      <c r="K91" s="226" t="s">
        <v>257</v>
      </c>
      <c r="L91" s="226" t="s">
        <v>258</v>
      </c>
      <c r="M91" s="226" t="s">
        <v>259</v>
      </c>
      <c r="N91" s="226" t="s">
        <v>260</v>
      </c>
      <c r="O91" s="226" t="s">
        <v>261</v>
      </c>
      <c r="P91" s="176"/>
    </row>
    <row r="92" spans="2:16" x14ac:dyDescent="0.25">
      <c r="B92" s="175"/>
      <c r="C92" s="227" t="s">
        <v>264</v>
      </c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176"/>
    </row>
    <row r="93" spans="2:16" ht="25.5" x14ac:dyDescent="0.25">
      <c r="B93" s="175"/>
      <c r="C93" s="227" t="s">
        <v>265</v>
      </c>
      <c r="D93" s="223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176"/>
    </row>
    <row r="94" spans="2:16" x14ac:dyDescent="0.25">
      <c r="B94" s="175"/>
      <c r="C94" s="60"/>
      <c r="D94" s="6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76"/>
    </row>
    <row r="95" spans="2:16" ht="15.75" thickBot="1" x14ac:dyDescent="0.3">
      <c r="B95" s="175"/>
      <c r="C95" s="213" t="s">
        <v>269</v>
      </c>
      <c r="D95" s="182"/>
      <c r="E95" s="182"/>
      <c r="F95" s="182"/>
      <c r="G95" s="182"/>
      <c r="H95" s="182"/>
      <c r="I95" s="60"/>
      <c r="J95" s="60"/>
      <c r="K95" s="60"/>
      <c r="L95" s="60"/>
      <c r="M95" s="60"/>
      <c r="N95" s="60"/>
      <c r="O95" s="60"/>
      <c r="P95" s="176"/>
    </row>
    <row r="96" spans="2:16" ht="15.75" thickBot="1" x14ac:dyDescent="0.3">
      <c r="B96" s="175"/>
      <c r="C96" s="237" t="s">
        <v>262</v>
      </c>
      <c r="D96" s="238"/>
      <c r="E96" s="238"/>
      <c r="F96" s="239"/>
      <c r="G96" s="386"/>
      <c r="H96" s="387"/>
      <c r="I96" s="387"/>
      <c r="J96" s="387"/>
      <c r="K96" s="387"/>
      <c r="L96" s="387"/>
      <c r="M96" s="387"/>
      <c r="N96" s="387"/>
      <c r="O96" s="388"/>
      <c r="P96" s="176"/>
    </row>
    <row r="97" spans="2:19" ht="15.75" thickBot="1" x14ac:dyDescent="0.3">
      <c r="B97" s="175"/>
      <c r="C97" s="240" t="s">
        <v>263</v>
      </c>
      <c r="D97" s="241"/>
      <c r="E97" s="241"/>
      <c r="F97" s="242"/>
      <c r="G97" s="206"/>
      <c r="H97" s="225" t="str">
        <f>IF(AND(G97="nie",SUM(D101:O101)=0),"     VYPLŇTE ÚDAJE O SPOTREBE VZŤAHUJÚCEJ SA K PROJEKTU","")</f>
        <v/>
      </c>
      <c r="I97" s="60"/>
      <c r="J97" s="60"/>
      <c r="K97" s="225" t="str">
        <f>IF(G97="nie","     VYPLŇTE ÚDAJE V STĹPCI E NIŽŠIE","")</f>
        <v/>
      </c>
      <c r="L97" s="60"/>
      <c r="M97" s="60"/>
      <c r="N97" s="60"/>
      <c r="O97" s="60"/>
      <c r="P97" s="176"/>
    </row>
    <row r="98" spans="2:19" ht="7.5" customHeight="1" x14ac:dyDescent="0.25">
      <c r="B98" s="175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76"/>
    </row>
    <row r="99" spans="2:19" x14ac:dyDescent="0.25">
      <c r="B99" s="175"/>
      <c r="C99" s="226" t="s">
        <v>249</v>
      </c>
      <c r="D99" s="226" t="s">
        <v>250</v>
      </c>
      <c r="E99" s="226" t="s">
        <v>251</v>
      </c>
      <c r="F99" s="226" t="s">
        <v>252</v>
      </c>
      <c r="G99" s="226" t="s">
        <v>253</v>
      </c>
      <c r="H99" s="226" t="s">
        <v>254</v>
      </c>
      <c r="I99" s="226" t="s">
        <v>255</v>
      </c>
      <c r="J99" s="226" t="s">
        <v>256</v>
      </c>
      <c r="K99" s="226" t="s">
        <v>257</v>
      </c>
      <c r="L99" s="226" t="s">
        <v>258</v>
      </c>
      <c r="M99" s="226" t="s">
        <v>259</v>
      </c>
      <c r="N99" s="226" t="s">
        <v>260</v>
      </c>
      <c r="O99" s="226" t="s">
        <v>261</v>
      </c>
      <c r="P99" s="176"/>
    </row>
    <row r="100" spans="2:19" x14ac:dyDescent="0.25">
      <c r="B100" s="175"/>
      <c r="C100" s="227" t="s">
        <v>264</v>
      </c>
      <c r="D100" s="223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176"/>
    </row>
    <row r="101" spans="2:19" ht="25.5" x14ac:dyDescent="0.25">
      <c r="B101" s="175"/>
      <c r="C101" s="227" t="s">
        <v>265</v>
      </c>
      <c r="D101" s="223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176"/>
    </row>
    <row r="102" spans="2:19" x14ac:dyDescent="0.25">
      <c r="B102" s="175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76"/>
    </row>
    <row r="103" spans="2:19" x14ac:dyDescent="0.25">
      <c r="B103" s="175"/>
      <c r="C103" s="213" t="s">
        <v>270</v>
      </c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76"/>
    </row>
    <row r="104" spans="2:19" ht="6" customHeight="1" thickBot="1" x14ac:dyDescent="0.3">
      <c r="B104" s="175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76"/>
    </row>
    <row r="105" spans="2:19" x14ac:dyDescent="0.25">
      <c r="B105" s="175"/>
      <c r="C105" s="378" t="s">
        <v>8</v>
      </c>
      <c r="D105" s="379"/>
      <c r="E105" s="379"/>
      <c r="F105" s="379"/>
      <c r="G105" s="229">
        <f>IF(G73="nie",SUM(D77:O77),SUM(D76:O76))</f>
        <v>0</v>
      </c>
      <c r="H105" s="230" t="s">
        <v>61</v>
      </c>
      <c r="I105" s="413"/>
      <c r="J105" s="413"/>
      <c r="K105" s="413"/>
      <c r="L105" s="413"/>
      <c r="M105" s="413"/>
      <c r="N105" s="413"/>
      <c r="O105" s="413"/>
      <c r="P105" s="176"/>
      <c r="R105" s="207"/>
    </row>
    <row r="106" spans="2:19" x14ac:dyDescent="0.25">
      <c r="B106" s="175"/>
      <c r="C106" s="380" t="s">
        <v>9</v>
      </c>
      <c r="D106" s="381"/>
      <c r="E106" s="381"/>
      <c r="F106" s="381"/>
      <c r="G106" s="228">
        <f>IF(G81="nie",SUM(D85:O85),SUM(D84:O84))</f>
        <v>0</v>
      </c>
      <c r="H106" s="231" t="s">
        <v>61</v>
      </c>
      <c r="I106" s="413"/>
      <c r="J106" s="413"/>
      <c r="K106" s="413"/>
      <c r="L106" s="413"/>
      <c r="M106" s="413"/>
      <c r="N106" s="413"/>
      <c r="O106" s="413"/>
      <c r="P106" s="176"/>
      <c r="R106" s="207"/>
    </row>
    <row r="107" spans="2:19" x14ac:dyDescent="0.25">
      <c r="B107" s="175"/>
      <c r="C107" s="380" t="s">
        <v>21</v>
      </c>
      <c r="D107" s="381"/>
      <c r="E107" s="381"/>
      <c r="F107" s="381"/>
      <c r="G107" s="228">
        <f>IF(G89="nie",SUM(D93:O93),SUM(D92:O92))</f>
        <v>0</v>
      </c>
      <c r="H107" s="231" t="s">
        <v>61</v>
      </c>
      <c r="I107" s="413"/>
      <c r="J107" s="413"/>
      <c r="K107" s="413"/>
      <c r="L107" s="413"/>
      <c r="M107" s="413"/>
      <c r="N107" s="413"/>
      <c r="O107" s="413"/>
      <c r="P107" s="176"/>
      <c r="R107" s="208"/>
      <c r="S107" s="208"/>
    </row>
    <row r="108" spans="2:19" ht="15.75" thickBot="1" x14ac:dyDescent="0.3">
      <c r="B108" s="175"/>
      <c r="C108" s="382" t="s">
        <v>41</v>
      </c>
      <c r="D108" s="383"/>
      <c r="E108" s="383"/>
      <c r="F108" s="383"/>
      <c r="G108" s="232">
        <f>IF(G97="nie",SUM(D101:O101),SUM(D100:O100))</f>
        <v>0</v>
      </c>
      <c r="H108" s="172" t="s">
        <v>61</v>
      </c>
      <c r="I108" s="413"/>
      <c r="J108" s="413"/>
      <c r="K108" s="413"/>
      <c r="L108" s="413"/>
      <c r="M108" s="413"/>
      <c r="N108" s="413"/>
      <c r="O108" s="413"/>
      <c r="P108" s="176"/>
      <c r="R108" s="209"/>
    </row>
    <row r="109" spans="2:19" ht="7.5" customHeight="1" x14ac:dyDescent="0.25">
      <c r="B109" s="175"/>
      <c r="C109" s="182"/>
      <c r="D109" s="182"/>
      <c r="E109" s="210"/>
      <c r="F109" s="210"/>
      <c r="G109" s="182"/>
      <c r="H109" s="182"/>
      <c r="I109" s="182"/>
      <c r="J109" s="182"/>
      <c r="K109" s="182"/>
      <c r="L109" s="182"/>
      <c r="M109" s="182"/>
      <c r="N109" s="182"/>
      <c r="O109" s="182"/>
      <c r="P109" s="176"/>
    </row>
    <row r="110" spans="2:19" x14ac:dyDescent="0.25">
      <c r="B110" s="175"/>
      <c r="C110" s="205" t="s">
        <v>48</v>
      </c>
      <c r="D110" s="205" t="s">
        <v>49</v>
      </c>
      <c r="F110" s="205"/>
      <c r="G110" s="205"/>
      <c r="H110" s="205"/>
      <c r="I110" s="205"/>
      <c r="J110" s="205"/>
      <c r="K110" s="205"/>
      <c r="L110" s="182"/>
      <c r="M110" s="182"/>
      <c r="N110" s="182"/>
      <c r="O110" s="182"/>
      <c r="P110" s="176"/>
    </row>
    <row r="111" spans="2:19" x14ac:dyDescent="0.25">
      <c r="B111" s="175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76"/>
    </row>
    <row r="112" spans="2:19" x14ac:dyDescent="0.25">
      <c r="B112" s="175"/>
      <c r="C112" s="211" t="s">
        <v>236</v>
      </c>
      <c r="D112" s="211"/>
      <c r="E112" s="212"/>
      <c r="F112" s="212"/>
      <c r="G112" s="212"/>
      <c r="H112" s="212"/>
      <c r="I112" s="161"/>
      <c r="J112" s="161"/>
      <c r="K112" s="161"/>
      <c r="L112" s="161"/>
      <c r="M112" s="161"/>
      <c r="N112" s="161"/>
      <c r="O112" s="161"/>
      <c r="P112" s="176"/>
    </row>
    <row r="113" spans="2:16" ht="15.75" thickBot="1" x14ac:dyDescent="0.3">
      <c r="B113" s="175"/>
      <c r="C113" s="213"/>
      <c r="D113" s="213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76"/>
    </row>
    <row r="114" spans="2:16" x14ac:dyDescent="0.25">
      <c r="B114" s="175"/>
      <c r="C114" s="376" t="s">
        <v>76</v>
      </c>
      <c r="D114" s="377"/>
      <c r="E114" s="377"/>
      <c r="F114" s="370"/>
      <c r="G114" s="369" t="s">
        <v>187</v>
      </c>
      <c r="H114" s="370"/>
      <c r="I114" s="369" t="s">
        <v>77</v>
      </c>
      <c r="J114" s="370"/>
      <c r="K114" s="233" t="s">
        <v>271</v>
      </c>
      <c r="L114" s="182"/>
      <c r="M114" s="182"/>
      <c r="N114" s="182"/>
      <c r="O114" s="182"/>
      <c r="P114" s="176"/>
    </row>
    <row r="115" spans="2:16" ht="15" customHeight="1" x14ac:dyDescent="0.25">
      <c r="B115" s="175"/>
      <c r="C115" s="371" t="s">
        <v>8</v>
      </c>
      <c r="D115" s="372"/>
      <c r="E115" s="372"/>
      <c r="F115" s="373"/>
      <c r="G115" s="427">
        <f>'1.NMS'!G115</f>
        <v>0</v>
      </c>
      <c r="H115" s="428"/>
      <c r="I115" s="365">
        <f>G115-G105/(0.93*0.99*0.4)</f>
        <v>0</v>
      </c>
      <c r="J115" s="366"/>
      <c r="K115" s="214" t="s">
        <v>61</v>
      </c>
      <c r="P115" s="176"/>
    </row>
    <row r="116" spans="2:16" ht="15.75" thickBot="1" x14ac:dyDescent="0.3">
      <c r="B116" s="175"/>
      <c r="C116" s="371" t="s">
        <v>9</v>
      </c>
      <c r="D116" s="372"/>
      <c r="E116" s="372"/>
      <c r="F116" s="373"/>
      <c r="G116" s="427">
        <f>'1.NMS'!G116</f>
        <v>0</v>
      </c>
      <c r="H116" s="428"/>
      <c r="I116" s="365">
        <f>G116-G106/(0.99*0.985)</f>
        <v>0</v>
      </c>
      <c r="J116" s="366"/>
      <c r="K116" s="214" t="s">
        <v>61</v>
      </c>
      <c r="P116" s="176"/>
    </row>
    <row r="117" spans="2:16" ht="15" customHeight="1" x14ac:dyDescent="0.25">
      <c r="B117" s="175"/>
      <c r="C117" s="371" t="s">
        <v>21</v>
      </c>
      <c r="D117" s="372"/>
      <c r="E117" s="372"/>
      <c r="F117" s="373"/>
      <c r="G117" s="427">
        <f>'1.NMS'!G117</f>
        <v>0</v>
      </c>
      <c r="H117" s="428"/>
      <c r="I117" s="365">
        <f>IF(G117=0,0,IF(O117="Teplá voda",G117-G107/(0.94*0.925*0.985*0.88),IF(O117="Horúca voda",G117-G107/(0.94*0.9*0.985*0.88),"Vyplň bunku O117")))</f>
        <v>0</v>
      </c>
      <c r="J117" s="366"/>
      <c r="K117" s="214" t="s">
        <v>61</v>
      </c>
      <c r="L117" s="414" t="s">
        <v>188</v>
      </c>
      <c r="M117" s="414"/>
      <c r="N117" s="414"/>
      <c r="O117" s="419"/>
      <c r="P117" s="176"/>
    </row>
    <row r="118" spans="2:16" ht="15.75" thickBot="1" x14ac:dyDescent="0.3">
      <c r="B118" s="175"/>
      <c r="C118" s="371" t="s">
        <v>40</v>
      </c>
      <c r="D118" s="372"/>
      <c r="E118" s="372"/>
      <c r="F118" s="373"/>
      <c r="G118" s="427">
        <f>'1.NMS'!G118</f>
        <v>0</v>
      </c>
      <c r="H118" s="428"/>
      <c r="I118" s="367">
        <f>G118-G108</f>
        <v>0</v>
      </c>
      <c r="J118" s="368"/>
      <c r="K118" s="215" t="s">
        <v>61</v>
      </c>
      <c r="L118" s="414"/>
      <c r="M118" s="414"/>
      <c r="N118" s="414"/>
      <c r="O118" s="420"/>
      <c r="P118" s="176"/>
    </row>
    <row r="119" spans="2:16" x14ac:dyDescent="0.25">
      <c r="B119" s="175"/>
      <c r="C119" s="182"/>
      <c r="D119" s="182"/>
      <c r="E119" s="182"/>
      <c r="F119" s="182"/>
      <c r="G119" s="182"/>
      <c r="H119" s="182"/>
      <c r="I119" s="182"/>
      <c r="J119" s="182"/>
      <c r="K119" s="182"/>
      <c r="L119" s="60"/>
      <c r="M119" s="60"/>
      <c r="N119" s="182"/>
      <c r="O119" s="182"/>
      <c r="P119" s="176"/>
    </row>
    <row r="120" spans="2:16" x14ac:dyDescent="0.25">
      <c r="B120" s="175"/>
      <c r="C120" s="211" t="s">
        <v>237</v>
      </c>
      <c r="D120" s="211"/>
      <c r="E120" s="212"/>
      <c r="F120" s="212"/>
      <c r="G120" s="212"/>
      <c r="H120" s="212"/>
      <c r="I120" s="161"/>
      <c r="J120" s="161"/>
      <c r="K120" s="161"/>
      <c r="L120" s="161"/>
      <c r="M120" s="161"/>
      <c r="N120" s="161"/>
      <c r="O120" s="161"/>
      <c r="P120" s="176"/>
    </row>
    <row r="121" spans="2:16" ht="15" customHeight="1" x14ac:dyDescent="0.25">
      <c r="B121" s="175"/>
      <c r="C121" s="182"/>
      <c r="D121" s="182"/>
      <c r="E121" s="182"/>
      <c r="F121" s="182"/>
      <c r="G121" s="182"/>
      <c r="H121" s="182"/>
      <c r="I121" s="182"/>
      <c r="J121" s="182"/>
      <c r="K121" s="182"/>
      <c r="L121" s="60"/>
      <c r="M121" s="60"/>
      <c r="N121" s="182"/>
      <c r="O121" s="182"/>
      <c r="P121" s="176"/>
    </row>
    <row r="122" spans="2:16" ht="47.25" customHeight="1" x14ac:dyDescent="0.25">
      <c r="B122" s="175"/>
      <c r="C122" s="362" t="s">
        <v>226</v>
      </c>
      <c r="D122" s="362"/>
      <c r="E122" s="362"/>
      <c r="F122" s="362" t="s">
        <v>57</v>
      </c>
      <c r="G122" s="362"/>
      <c r="H122" s="235" t="s">
        <v>272</v>
      </c>
      <c r="I122" s="362" t="s">
        <v>227</v>
      </c>
      <c r="J122" s="362"/>
      <c r="K122" s="362"/>
      <c r="O122" s="72"/>
      <c r="P122" s="176"/>
    </row>
    <row r="123" spans="2:16" x14ac:dyDescent="0.25">
      <c r="B123" s="175"/>
      <c r="C123" s="426">
        <f>'1.NMS'!$C$123</f>
        <v>0</v>
      </c>
      <c r="D123" s="426"/>
      <c r="E123" s="426"/>
      <c r="F123" s="364" t="s">
        <v>79</v>
      </c>
      <c r="G123" s="364"/>
      <c r="H123" s="234">
        <f>IFERROR(C123/H48,0)</f>
        <v>0</v>
      </c>
      <c r="I123" s="364">
        <f>L33*H123</f>
        <v>0</v>
      </c>
      <c r="J123" s="364"/>
      <c r="K123" s="364"/>
      <c r="O123" s="182"/>
      <c r="P123" s="176"/>
    </row>
    <row r="124" spans="2:16" ht="7.5" customHeight="1" x14ac:dyDescent="0.25">
      <c r="B124" s="175"/>
      <c r="C124" s="182"/>
      <c r="D124" s="182"/>
      <c r="E124" s="182"/>
      <c r="F124" s="182"/>
      <c r="G124" s="182"/>
      <c r="H124" s="182"/>
      <c r="I124" s="182"/>
      <c r="J124" s="182"/>
      <c r="K124" s="182"/>
      <c r="L124" s="60"/>
      <c r="M124" s="60"/>
      <c r="N124" s="182"/>
      <c r="O124" s="182"/>
      <c r="P124" s="176"/>
    </row>
    <row r="125" spans="2:16" ht="18" x14ac:dyDescent="0.25">
      <c r="B125" s="175"/>
      <c r="C125" s="205" t="s">
        <v>50</v>
      </c>
      <c r="D125" s="205" t="s">
        <v>234</v>
      </c>
      <c r="F125" s="205"/>
      <c r="G125" s="205"/>
      <c r="H125" s="205"/>
      <c r="I125" s="205"/>
      <c r="J125" s="205"/>
      <c r="K125" s="205"/>
      <c r="L125" s="216"/>
      <c r="M125" s="216"/>
      <c r="N125" s="182"/>
      <c r="O125" s="182"/>
      <c r="P125" s="176"/>
    </row>
    <row r="126" spans="2:16" x14ac:dyDescent="0.25">
      <c r="B126" s="175"/>
      <c r="C126" s="182"/>
      <c r="D126" s="182"/>
      <c r="E126" s="182"/>
      <c r="F126" s="182"/>
      <c r="G126" s="182"/>
      <c r="H126" s="182"/>
      <c r="I126" s="182"/>
      <c r="J126" s="182"/>
      <c r="K126" s="182"/>
      <c r="L126" s="60"/>
      <c r="M126" s="60"/>
      <c r="N126" s="182"/>
      <c r="O126" s="182"/>
      <c r="P126" s="176"/>
    </row>
    <row r="127" spans="2:16" x14ac:dyDescent="0.25">
      <c r="B127" s="175"/>
      <c r="C127" s="211" t="s">
        <v>238</v>
      </c>
      <c r="D127" s="211"/>
      <c r="E127" s="212"/>
      <c r="F127" s="212"/>
      <c r="G127" s="212"/>
      <c r="H127" s="212"/>
      <c r="I127" s="161"/>
      <c r="J127" s="161"/>
      <c r="K127" s="161"/>
      <c r="L127" s="161"/>
      <c r="M127" s="161"/>
      <c r="N127" s="161"/>
      <c r="O127" s="161"/>
      <c r="P127" s="176"/>
    </row>
    <row r="128" spans="2:16" ht="15.75" thickBot="1" x14ac:dyDescent="0.3">
      <c r="B128" s="175"/>
      <c r="C128" s="182"/>
      <c r="D128" s="182"/>
      <c r="E128" s="182"/>
      <c r="F128" s="182"/>
      <c r="G128" s="182"/>
      <c r="H128" s="182"/>
      <c r="I128" s="182"/>
      <c r="J128" s="182"/>
      <c r="K128" s="182"/>
      <c r="L128" s="60"/>
      <c r="M128" s="60"/>
      <c r="N128" s="182"/>
      <c r="O128" s="182"/>
      <c r="P128" s="176"/>
    </row>
    <row r="129" spans="2:16" ht="45" customHeight="1" x14ac:dyDescent="0.25">
      <c r="B129" s="175"/>
      <c r="C129" s="354" t="s">
        <v>75</v>
      </c>
      <c r="D129" s="355"/>
      <c r="E129" s="355"/>
      <c r="F129" s="358" t="s">
        <v>57</v>
      </c>
      <c r="G129" s="359"/>
      <c r="H129" s="236" t="s">
        <v>44</v>
      </c>
      <c r="I129" s="416" t="s">
        <v>72</v>
      </c>
      <c r="J129" s="358"/>
      <c r="K129" s="417"/>
      <c r="O129" s="72"/>
      <c r="P129" s="176"/>
    </row>
    <row r="130" spans="2:16" ht="15.75" thickBot="1" x14ac:dyDescent="0.3">
      <c r="B130" s="175"/>
      <c r="C130" s="424">
        <f>'1.NMS'!$C$130</f>
        <v>0</v>
      </c>
      <c r="D130" s="425"/>
      <c r="E130" s="425"/>
      <c r="F130" s="360" t="s">
        <v>79</v>
      </c>
      <c r="G130" s="361"/>
      <c r="H130" s="162">
        <f>IFERROR(C130/H48,0)</f>
        <v>0</v>
      </c>
      <c r="I130" s="405">
        <f>L33*H130</f>
        <v>0</v>
      </c>
      <c r="J130" s="360"/>
      <c r="K130" s="415"/>
      <c r="O130" s="182"/>
      <c r="P130" s="176"/>
    </row>
    <row r="131" spans="2:16" ht="7.5" customHeight="1" x14ac:dyDescent="0.25">
      <c r="B131" s="175"/>
      <c r="C131" s="182"/>
      <c r="D131" s="182"/>
      <c r="E131" s="182"/>
      <c r="F131" s="182"/>
      <c r="G131" s="182"/>
      <c r="H131" s="182"/>
      <c r="I131" s="182"/>
      <c r="J131" s="182"/>
      <c r="K131" s="182"/>
      <c r="L131" s="60"/>
      <c r="M131" s="60"/>
      <c r="N131" s="182"/>
      <c r="O131" s="182"/>
      <c r="P131" s="176"/>
    </row>
    <row r="132" spans="2:16" x14ac:dyDescent="0.25">
      <c r="B132" s="175"/>
      <c r="C132" s="205" t="s">
        <v>51</v>
      </c>
      <c r="D132" s="205"/>
      <c r="E132" s="205" t="s">
        <v>52</v>
      </c>
      <c r="F132" s="205"/>
      <c r="G132" s="205"/>
      <c r="H132" s="205"/>
      <c r="I132" s="205"/>
      <c r="J132" s="205"/>
      <c r="K132" s="205"/>
      <c r="L132" s="216"/>
      <c r="M132" s="216"/>
      <c r="N132" s="182"/>
      <c r="O132" s="182"/>
      <c r="P132" s="176"/>
    </row>
    <row r="133" spans="2:16" x14ac:dyDescent="0.25">
      <c r="B133" s="175"/>
      <c r="C133" s="182"/>
      <c r="D133" s="182"/>
      <c r="E133" s="182"/>
      <c r="F133" s="182"/>
      <c r="G133" s="182"/>
      <c r="H133" s="182"/>
      <c r="I133" s="182"/>
      <c r="J133" s="182"/>
      <c r="K133" s="182"/>
      <c r="L133" s="60"/>
      <c r="M133" s="60"/>
      <c r="N133" s="182"/>
      <c r="O133" s="182"/>
      <c r="P133" s="176"/>
    </row>
    <row r="134" spans="2:16" x14ac:dyDescent="0.25">
      <c r="B134" s="175"/>
      <c r="C134" s="211" t="s">
        <v>239</v>
      </c>
      <c r="D134" s="211"/>
      <c r="E134" s="212"/>
      <c r="F134" s="212"/>
      <c r="G134" s="212"/>
      <c r="H134" s="212"/>
      <c r="I134" s="161"/>
      <c r="J134" s="161"/>
      <c r="K134" s="161"/>
      <c r="L134" s="161"/>
      <c r="M134" s="161"/>
      <c r="N134" s="161"/>
      <c r="O134" s="161"/>
      <c r="P134" s="176"/>
    </row>
    <row r="135" spans="2:16" ht="15.75" thickBot="1" x14ac:dyDescent="0.3">
      <c r="B135" s="175"/>
      <c r="C135" s="182"/>
      <c r="D135" s="182"/>
      <c r="E135" s="182"/>
      <c r="F135" s="182"/>
      <c r="G135" s="182"/>
      <c r="H135" s="182"/>
      <c r="I135" s="182"/>
      <c r="J135" s="182"/>
      <c r="K135" s="182"/>
      <c r="L135" s="60"/>
      <c r="M135" s="60"/>
      <c r="N135" s="182"/>
      <c r="O135" s="182"/>
      <c r="P135" s="176"/>
    </row>
    <row r="136" spans="2:16" ht="45" customHeight="1" x14ac:dyDescent="0.25">
      <c r="B136" s="175"/>
      <c r="C136" s="354" t="s">
        <v>74</v>
      </c>
      <c r="D136" s="355"/>
      <c r="E136" s="355"/>
      <c r="F136" s="358" t="s">
        <v>57</v>
      </c>
      <c r="G136" s="359"/>
      <c r="H136" s="236" t="s">
        <v>45</v>
      </c>
      <c r="I136" s="416" t="s">
        <v>73</v>
      </c>
      <c r="J136" s="358"/>
      <c r="K136" s="417"/>
      <c r="O136" s="72"/>
      <c r="P136" s="176"/>
    </row>
    <row r="137" spans="2:16" ht="15.75" thickBot="1" x14ac:dyDescent="0.3">
      <c r="B137" s="175"/>
      <c r="C137" s="424">
        <f>'1.NMS'!$C$137</f>
        <v>0</v>
      </c>
      <c r="D137" s="425"/>
      <c r="E137" s="425"/>
      <c r="F137" s="360" t="s">
        <v>79</v>
      </c>
      <c r="G137" s="361"/>
      <c r="H137" s="162">
        <f>IFERROR(C137/H48,0)</f>
        <v>0</v>
      </c>
      <c r="I137" s="405">
        <f>L33*H137</f>
        <v>0</v>
      </c>
      <c r="J137" s="360"/>
      <c r="K137" s="415"/>
      <c r="O137" s="182"/>
      <c r="P137" s="176"/>
    </row>
    <row r="138" spans="2:16" ht="7.5" customHeight="1" x14ac:dyDescent="0.25">
      <c r="B138" s="175"/>
      <c r="C138" s="182"/>
      <c r="D138" s="182"/>
      <c r="E138" s="182"/>
      <c r="F138" s="182"/>
      <c r="G138" s="182"/>
      <c r="H138" s="182"/>
      <c r="I138" s="182"/>
      <c r="J138" s="182"/>
      <c r="K138" s="182"/>
      <c r="L138" s="60"/>
      <c r="M138" s="60"/>
      <c r="N138" s="182"/>
      <c r="O138" s="182"/>
      <c r="P138" s="176"/>
    </row>
    <row r="139" spans="2:16" x14ac:dyDescent="0.25">
      <c r="B139" s="175"/>
      <c r="C139" s="205" t="s">
        <v>53</v>
      </c>
      <c r="D139" s="205"/>
      <c r="E139" s="205" t="s">
        <v>54</v>
      </c>
      <c r="F139" s="205"/>
      <c r="G139" s="205"/>
      <c r="H139" s="205"/>
      <c r="I139" s="205"/>
      <c r="J139" s="205"/>
      <c r="K139" s="205"/>
      <c r="L139" s="216"/>
      <c r="M139" s="216"/>
      <c r="N139" s="182"/>
      <c r="O139" s="182"/>
      <c r="P139" s="176"/>
    </row>
    <row r="140" spans="2:16" x14ac:dyDescent="0.25">
      <c r="B140" s="175"/>
      <c r="C140" s="182"/>
      <c r="D140" s="182"/>
      <c r="E140" s="182"/>
      <c r="F140" s="182"/>
      <c r="G140" s="182"/>
      <c r="H140" s="182"/>
      <c r="I140" s="182"/>
      <c r="J140" s="182"/>
      <c r="K140" s="182"/>
      <c r="L140" s="60"/>
      <c r="M140" s="60"/>
      <c r="N140" s="182"/>
      <c r="O140" s="182"/>
      <c r="P140" s="176"/>
    </row>
    <row r="141" spans="2:16" x14ac:dyDescent="0.25">
      <c r="B141" s="175"/>
      <c r="C141" s="211" t="s">
        <v>240</v>
      </c>
      <c r="D141" s="211"/>
      <c r="E141" s="212"/>
      <c r="F141" s="212"/>
      <c r="G141" s="212"/>
      <c r="H141" s="212"/>
      <c r="I141" s="161"/>
      <c r="J141" s="161"/>
      <c r="K141" s="161"/>
      <c r="L141" s="161"/>
      <c r="M141" s="161"/>
      <c r="N141" s="161"/>
      <c r="O141" s="161"/>
      <c r="P141" s="176"/>
    </row>
    <row r="142" spans="2:16" ht="15.75" thickBot="1" x14ac:dyDescent="0.3">
      <c r="B142" s="175"/>
      <c r="C142" s="182"/>
      <c r="D142" s="182"/>
      <c r="E142" s="182"/>
      <c r="F142" s="182"/>
      <c r="G142" s="182"/>
      <c r="H142" s="182"/>
      <c r="I142" s="182"/>
      <c r="J142" s="182"/>
      <c r="K142" s="182"/>
      <c r="L142" s="60"/>
      <c r="M142" s="60"/>
      <c r="N142" s="182"/>
      <c r="O142" s="182"/>
      <c r="P142" s="176"/>
    </row>
    <row r="143" spans="2:16" ht="45" customHeight="1" x14ac:dyDescent="0.25">
      <c r="B143" s="175"/>
      <c r="C143" s="354" t="s">
        <v>228</v>
      </c>
      <c r="D143" s="355"/>
      <c r="E143" s="355"/>
      <c r="F143" s="358" t="s">
        <v>57</v>
      </c>
      <c r="G143" s="359"/>
      <c r="H143" s="236" t="s">
        <v>229</v>
      </c>
      <c r="I143" s="416" t="s">
        <v>230</v>
      </c>
      <c r="J143" s="358"/>
      <c r="K143" s="417"/>
      <c r="O143" s="72"/>
      <c r="P143" s="176"/>
    </row>
    <row r="144" spans="2:16" ht="15.75" thickBot="1" x14ac:dyDescent="0.3">
      <c r="B144" s="175"/>
      <c r="C144" s="424">
        <f>'1.NMS'!$C$144</f>
        <v>0</v>
      </c>
      <c r="D144" s="425"/>
      <c r="E144" s="425"/>
      <c r="F144" s="360" t="s">
        <v>79</v>
      </c>
      <c r="G144" s="361"/>
      <c r="H144" s="162">
        <f>IFERROR(C144/H48,0)</f>
        <v>0</v>
      </c>
      <c r="I144" s="405">
        <f>L33*H144</f>
        <v>0</v>
      </c>
      <c r="J144" s="360"/>
      <c r="K144" s="415"/>
      <c r="O144" s="182"/>
      <c r="P144" s="176"/>
    </row>
    <row r="145" spans="2:16" ht="7.5" customHeight="1" x14ac:dyDescent="0.25">
      <c r="B145" s="175"/>
      <c r="C145" s="182"/>
      <c r="D145" s="182"/>
      <c r="E145" s="182"/>
      <c r="F145" s="182"/>
      <c r="G145" s="182"/>
      <c r="H145" s="182"/>
      <c r="I145" s="182"/>
      <c r="J145" s="182"/>
      <c r="K145" s="182"/>
      <c r="L145" s="60"/>
      <c r="M145" s="60"/>
      <c r="N145" s="182"/>
      <c r="O145" s="182"/>
      <c r="P145" s="176"/>
    </row>
    <row r="146" spans="2:16" ht="18" x14ac:dyDescent="0.25">
      <c r="B146" s="175"/>
      <c r="C146" s="205" t="s">
        <v>55</v>
      </c>
      <c r="D146" s="205"/>
      <c r="E146" s="205" t="s">
        <v>235</v>
      </c>
      <c r="F146" s="205"/>
      <c r="G146" s="205"/>
      <c r="H146" s="205"/>
      <c r="I146" s="205"/>
      <c r="J146" s="205"/>
      <c r="K146" s="205"/>
      <c r="L146" s="216"/>
      <c r="M146" s="216"/>
      <c r="N146" s="182"/>
      <c r="O146" s="182"/>
      <c r="P146" s="176"/>
    </row>
    <row r="147" spans="2:16" x14ac:dyDescent="0.25">
      <c r="B147" s="175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76"/>
    </row>
    <row r="148" spans="2:16" x14ac:dyDescent="0.25">
      <c r="B148" s="175"/>
      <c r="C148" s="56" t="s">
        <v>170</v>
      </c>
      <c r="D148" s="56"/>
      <c r="E148" s="56"/>
      <c r="F148" s="56"/>
      <c r="G148" s="56"/>
      <c r="H148" s="182"/>
      <c r="I148" s="182"/>
      <c r="J148" s="182"/>
      <c r="K148" s="182"/>
      <c r="L148" s="182"/>
      <c r="M148" s="182"/>
      <c r="N148" s="182"/>
      <c r="O148" s="182"/>
      <c r="P148" s="176"/>
    </row>
    <row r="149" spans="2:16" x14ac:dyDescent="0.25">
      <c r="B149" s="175"/>
      <c r="C149" s="244" t="s">
        <v>171</v>
      </c>
      <c r="D149" s="244"/>
      <c r="E149" s="244"/>
      <c r="F149" s="244"/>
      <c r="G149" s="244"/>
      <c r="H149" s="182"/>
      <c r="I149" s="182"/>
      <c r="J149" s="182"/>
      <c r="K149" s="182"/>
      <c r="L149" s="182"/>
      <c r="M149" s="182"/>
      <c r="N149" s="182"/>
      <c r="O149" s="182"/>
      <c r="P149" s="176"/>
    </row>
    <row r="150" spans="2:16" x14ac:dyDescent="0.25">
      <c r="B150" s="175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76"/>
    </row>
    <row r="151" spans="2:16" x14ac:dyDescent="0.25">
      <c r="B151" s="175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76"/>
    </row>
    <row r="152" spans="2:16" x14ac:dyDescent="0.25">
      <c r="B152" s="175"/>
      <c r="C152" s="182" t="s">
        <v>83</v>
      </c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76"/>
    </row>
    <row r="153" spans="2:16" x14ac:dyDescent="0.25">
      <c r="B153" s="175"/>
      <c r="C153" s="182"/>
      <c r="D153" s="182"/>
      <c r="E153" s="322" t="s">
        <v>27</v>
      </c>
      <c r="F153" s="322"/>
      <c r="G153" s="322"/>
      <c r="H153" s="322"/>
      <c r="I153" s="322"/>
      <c r="J153" s="173"/>
      <c r="K153" s="182"/>
      <c r="L153" s="322" t="s">
        <v>30</v>
      </c>
      <c r="M153" s="322"/>
      <c r="N153" s="322"/>
      <c r="O153" s="182"/>
      <c r="P153" s="176"/>
    </row>
    <row r="154" spans="2:16" x14ac:dyDescent="0.25">
      <c r="B154" s="175"/>
      <c r="C154" s="182"/>
      <c r="D154" s="182"/>
      <c r="E154" s="322" t="s">
        <v>26</v>
      </c>
      <c r="F154" s="322"/>
      <c r="G154" s="322"/>
      <c r="H154" s="322"/>
      <c r="I154" s="322"/>
      <c r="J154" s="173"/>
      <c r="K154" s="182"/>
      <c r="L154" s="322" t="s">
        <v>26</v>
      </c>
      <c r="M154" s="322"/>
      <c r="N154" s="322"/>
      <c r="O154" s="182"/>
      <c r="P154" s="176"/>
    </row>
    <row r="155" spans="2:16" x14ac:dyDescent="0.25">
      <c r="B155" s="175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76"/>
    </row>
    <row r="156" spans="2:16" x14ac:dyDescent="0.25">
      <c r="B156" s="175"/>
      <c r="C156" s="182" t="s">
        <v>34</v>
      </c>
      <c r="D156" s="182"/>
      <c r="E156" s="411" t="s">
        <v>291</v>
      </c>
      <c r="F156" s="411"/>
      <c r="G156" s="411"/>
      <c r="H156" s="411"/>
      <c r="I156" s="411"/>
      <c r="J156" s="411"/>
      <c r="K156" s="411"/>
      <c r="L156" s="411"/>
      <c r="M156" s="411"/>
      <c r="N156" s="411"/>
      <c r="O156" s="411"/>
      <c r="P156" s="176"/>
    </row>
    <row r="157" spans="2:16" x14ac:dyDescent="0.25">
      <c r="B157" s="175"/>
      <c r="C157" s="182"/>
      <c r="D157" s="182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  <c r="O157" s="411"/>
      <c r="P157" s="176"/>
    </row>
    <row r="158" spans="2:16" x14ac:dyDescent="0.25">
      <c r="B158" s="175"/>
      <c r="C158" s="182"/>
      <c r="D158" s="182"/>
      <c r="E158" s="411"/>
      <c r="F158" s="411"/>
      <c r="G158" s="411"/>
      <c r="H158" s="411"/>
      <c r="I158" s="411"/>
      <c r="J158" s="411"/>
      <c r="K158" s="411"/>
      <c r="L158" s="411"/>
      <c r="M158" s="411"/>
      <c r="N158" s="411"/>
      <c r="O158" s="411"/>
      <c r="P158" s="176"/>
    </row>
    <row r="159" spans="2:16" ht="6" customHeight="1" x14ac:dyDescent="0.25">
      <c r="B159" s="175"/>
      <c r="C159" s="182"/>
      <c r="D159" s="182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176"/>
    </row>
    <row r="160" spans="2:16" x14ac:dyDescent="0.25">
      <c r="B160" s="175"/>
      <c r="C160" s="218" t="s">
        <v>42</v>
      </c>
      <c r="D160" s="218"/>
      <c r="E160" s="411" t="s">
        <v>43</v>
      </c>
      <c r="F160" s="411"/>
      <c r="G160" s="411"/>
      <c r="H160" s="411"/>
      <c r="I160" s="411"/>
      <c r="J160" s="411"/>
      <c r="K160" s="411"/>
      <c r="L160" s="411"/>
      <c r="M160" s="411"/>
      <c r="N160" s="411"/>
      <c r="O160" s="411"/>
      <c r="P160" s="176"/>
    </row>
    <row r="161" spans="2:16" ht="15.75" thickBot="1" x14ac:dyDescent="0.3">
      <c r="B161" s="219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1"/>
    </row>
  </sheetData>
  <mergeCells count="163">
    <mergeCell ref="I64:O64"/>
    <mergeCell ref="C107:F107"/>
    <mergeCell ref="I107:O107"/>
    <mergeCell ref="C108:F108"/>
    <mergeCell ref="I108:O108"/>
    <mergeCell ref="C114:F114"/>
    <mergeCell ref="G114:H114"/>
    <mergeCell ref="I114:J114"/>
    <mergeCell ref="C115:F115"/>
    <mergeCell ref="G115:H115"/>
    <mergeCell ref="I115:J115"/>
    <mergeCell ref="C7:O9"/>
    <mergeCell ref="C11:O13"/>
    <mergeCell ref="C25:O25"/>
    <mergeCell ref="C29:G29"/>
    <mergeCell ref="H29:I29"/>
    <mergeCell ref="J29:K29"/>
    <mergeCell ref="L29:M29"/>
    <mergeCell ref="N29:O29"/>
    <mergeCell ref="C30:G30"/>
    <mergeCell ref="H30:I30"/>
    <mergeCell ref="J30:K30"/>
    <mergeCell ref="L30:M30"/>
    <mergeCell ref="N30:O30"/>
    <mergeCell ref="C31:G31"/>
    <mergeCell ref="H31:I31"/>
    <mergeCell ref="J31:K31"/>
    <mergeCell ref="L31:M31"/>
    <mergeCell ref="N31:O31"/>
    <mergeCell ref="C105:F105"/>
    <mergeCell ref="I105:O105"/>
    <mergeCell ref="C32:G32"/>
    <mergeCell ref="C34:G34"/>
    <mergeCell ref="C36:G36"/>
    <mergeCell ref="C38:G38"/>
    <mergeCell ref="C45:G45"/>
    <mergeCell ref="C47:G47"/>
    <mergeCell ref="C49:G49"/>
    <mergeCell ref="C51:G51"/>
    <mergeCell ref="H51:I51"/>
    <mergeCell ref="J51:K51"/>
    <mergeCell ref="C59:O59"/>
    <mergeCell ref="C63:F63"/>
    <mergeCell ref="I63:O63"/>
    <mergeCell ref="C64:F64"/>
    <mergeCell ref="H32:I32"/>
    <mergeCell ref="J32:K32"/>
    <mergeCell ref="L32:M32"/>
    <mergeCell ref="N32:O32"/>
    <mergeCell ref="C33:G33"/>
    <mergeCell ref="H33:I33"/>
    <mergeCell ref="J33:K33"/>
    <mergeCell ref="L33:M33"/>
    <mergeCell ref="N33:O33"/>
    <mergeCell ref="H34:I34"/>
    <mergeCell ref="J34:K34"/>
    <mergeCell ref="L34:M34"/>
    <mergeCell ref="N34:O34"/>
    <mergeCell ref="C35:G35"/>
    <mergeCell ref="H35:I35"/>
    <mergeCell ref="J35:K35"/>
    <mergeCell ref="L35:M35"/>
    <mergeCell ref="N35:O35"/>
    <mergeCell ref="H36:I36"/>
    <mergeCell ref="J36:K36"/>
    <mergeCell ref="L36:M36"/>
    <mergeCell ref="N36:O36"/>
    <mergeCell ref="C37:G37"/>
    <mergeCell ref="H37:I37"/>
    <mergeCell ref="J37:K37"/>
    <mergeCell ref="L37:M37"/>
    <mergeCell ref="N37:O37"/>
    <mergeCell ref="H38:I38"/>
    <mergeCell ref="J38:K38"/>
    <mergeCell ref="L38:M38"/>
    <mergeCell ref="N38:O38"/>
    <mergeCell ref="C44:G44"/>
    <mergeCell ref="H44:I44"/>
    <mergeCell ref="J44:K44"/>
    <mergeCell ref="L44:M44"/>
    <mergeCell ref="N44:O44"/>
    <mergeCell ref="H45:I45"/>
    <mergeCell ref="J45:K45"/>
    <mergeCell ref="L45:M45"/>
    <mergeCell ref="N45:O45"/>
    <mergeCell ref="C46:G46"/>
    <mergeCell ref="H46:I46"/>
    <mergeCell ref="J46:K46"/>
    <mergeCell ref="L46:M46"/>
    <mergeCell ref="N46:O46"/>
    <mergeCell ref="H47:I47"/>
    <mergeCell ref="J47:K47"/>
    <mergeCell ref="L47:M47"/>
    <mergeCell ref="N47:O47"/>
    <mergeCell ref="C48:G48"/>
    <mergeCell ref="H48:I48"/>
    <mergeCell ref="J48:K48"/>
    <mergeCell ref="L48:M48"/>
    <mergeCell ref="N48:O48"/>
    <mergeCell ref="L51:M51"/>
    <mergeCell ref="N51:O51"/>
    <mergeCell ref="C52:G52"/>
    <mergeCell ref="H52:I52"/>
    <mergeCell ref="J52:K52"/>
    <mergeCell ref="L52:M52"/>
    <mergeCell ref="N52:O52"/>
    <mergeCell ref="H49:I49"/>
    <mergeCell ref="J49:K49"/>
    <mergeCell ref="L49:M49"/>
    <mergeCell ref="N49:O49"/>
    <mergeCell ref="C50:G50"/>
    <mergeCell ref="H50:I50"/>
    <mergeCell ref="J50:K50"/>
    <mergeCell ref="L50:M50"/>
    <mergeCell ref="N50:O50"/>
    <mergeCell ref="C116:F116"/>
    <mergeCell ref="G116:H116"/>
    <mergeCell ref="I116:J116"/>
    <mergeCell ref="C117:F117"/>
    <mergeCell ref="G117:H117"/>
    <mergeCell ref="I117:J117"/>
    <mergeCell ref="E66:O67"/>
    <mergeCell ref="G72:O72"/>
    <mergeCell ref="G80:O80"/>
    <mergeCell ref="G88:O88"/>
    <mergeCell ref="G96:O96"/>
    <mergeCell ref="C106:F106"/>
    <mergeCell ref="I106:O106"/>
    <mergeCell ref="C122:E122"/>
    <mergeCell ref="F122:G122"/>
    <mergeCell ref="I122:K122"/>
    <mergeCell ref="C123:E123"/>
    <mergeCell ref="F123:G123"/>
    <mergeCell ref="I123:K123"/>
    <mergeCell ref="L117:N118"/>
    <mergeCell ref="O117:O118"/>
    <mergeCell ref="C118:F118"/>
    <mergeCell ref="G118:H118"/>
    <mergeCell ref="I118:J118"/>
    <mergeCell ref="C136:E136"/>
    <mergeCell ref="F136:G136"/>
    <mergeCell ref="I136:K136"/>
    <mergeCell ref="C137:E137"/>
    <mergeCell ref="F137:G137"/>
    <mergeCell ref="I137:K137"/>
    <mergeCell ref="C129:E129"/>
    <mergeCell ref="F129:G129"/>
    <mergeCell ref="I129:K129"/>
    <mergeCell ref="C130:E130"/>
    <mergeCell ref="F130:G130"/>
    <mergeCell ref="I130:K130"/>
    <mergeCell ref="E160:O160"/>
    <mergeCell ref="E153:I153"/>
    <mergeCell ref="L153:N153"/>
    <mergeCell ref="E154:I154"/>
    <mergeCell ref="L154:N154"/>
    <mergeCell ref="E156:O158"/>
    <mergeCell ref="C143:E143"/>
    <mergeCell ref="F143:G143"/>
    <mergeCell ref="I143:K143"/>
    <mergeCell ref="C144:E144"/>
    <mergeCell ref="F144:G144"/>
    <mergeCell ref="I144:K144"/>
  </mergeCells>
  <dataValidations count="2">
    <dataValidation type="list" allowBlank="1" showInputMessage="1" showErrorMessage="1" sqref="S3">
      <formula1>Rok</formula1>
    </dataValidation>
    <dataValidation type="list" allowBlank="1" showInputMessage="1" showErrorMessage="1" sqref="S4">
      <formula1>$AB$3:$AB$7</formula1>
    </dataValidation>
  </dataValidations>
  <pageMargins left="0.25" right="0.25" top="0.75" bottom="0.75" header="0.3" footer="0.3"/>
  <pageSetup paperSize="9" scale="79" orientation="portrait" r:id="rId1"/>
  <rowBreaks count="2" manualBreakCount="2">
    <brk id="62" max="12" man="1"/>
    <brk id="100" max="12" man="1"/>
  </rowBreaks>
  <colBreaks count="1" manualBreakCount="1">
    <brk id="12" max="11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Číselníky!$C$9:$C$12</xm:f>
          </x14:formula1>
          <xm:sqref>G96 G72 G80 G88</xm:sqref>
        </x14:dataValidation>
        <x14:dataValidation type="list" allowBlank="1" showInputMessage="1" showErrorMessage="1">
          <x14:formula1>
            <xm:f>Číselníky!$B$2:$B$3</xm:f>
          </x14:formula1>
          <xm:sqref>O117:O118</xm:sqref>
        </x14:dataValidation>
        <x14:dataValidation type="list" allowBlank="1" showInputMessage="1" showErrorMessage="1">
          <x14:formula1>
            <xm:f>Číselníky!$B$15:$B$16</xm:f>
          </x14:formula1>
          <xm:sqref>G73 G81 G89 G97</xm:sqref>
        </x14:dataValidation>
        <x14:dataValidation type="list" allowBlank="1" showInputMessage="1" showErrorMessage="1">
          <x14:formula1>
            <xm:f>Číselníky!$C$2:$C$6</xm:f>
          </x14:formula1>
          <xm:sqref>I63:O64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B1:AV161"/>
  <sheetViews>
    <sheetView zoomScale="90" zoomScaleNormal="90" workbookViewId="0">
      <selection activeCell="T3" sqref="T3"/>
    </sheetView>
  </sheetViews>
  <sheetFormatPr defaultColWidth="9.140625" defaultRowHeight="15" x14ac:dyDescent="0.25"/>
  <cols>
    <col min="1" max="1" width="5.7109375" style="177" customWidth="1"/>
    <col min="2" max="2" width="2.28515625" style="177" customWidth="1"/>
    <col min="3" max="3" width="21.5703125" style="177" customWidth="1"/>
    <col min="4" max="15" width="10.140625" style="177" customWidth="1"/>
    <col min="16" max="16" width="2.28515625" style="177" customWidth="1"/>
    <col min="17" max="17" width="5.7109375" style="177" customWidth="1"/>
    <col min="18" max="18" width="42" style="177" customWidth="1"/>
    <col min="19" max="19" width="10" style="177" customWidth="1"/>
    <col min="20" max="23" width="9.140625" style="177"/>
    <col min="24" max="24" width="9.42578125" style="177" bestFit="1" customWidth="1"/>
    <col min="25" max="25" width="9.42578125" style="177" customWidth="1"/>
    <col min="26" max="26" width="15.140625" style="177" customWidth="1"/>
    <col min="27" max="27" width="56.140625" style="177" customWidth="1"/>
    <col min="28" max="16384" width="9.140625" style="177"/>
  </cols>
  <sheetData>
    <row r="1" spans="2:48" ht="15.75" thickBot="1" x14ac:dyDescent="0.3">
      <c r="T1" s="178"/>
      <c r="U1" s="178"/>
      <c r="V1" s="178"/>
      <c r="W1" s="178"/>
      <c r="X1" s="178"/>
      <c r="Y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</row>
    <row r="2" spans="2:48" ht="11.25" customHeight="1" x14ac:dyDescent="0.25"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1"/>
      <c r="R2" s="178" t="s">
        <v>56</v>
      </c>
      <c r="S2" s="178" t="s">
        <v>58</v>
      </c>
      <c r="T2" s="178"/>
      <c r="U2" s="178" t="s">
        <v>7</v>
      </c>
      <c r="V2" s="178" t="s">
        <v>12</v>
      </c>
      <c r="W2" s="178" t="s">
        <v>13</v>
      </c>
      <c r="X2" s="178" t="s">
        <v>19</v>
      </c>
      <c r="Y2" s="178" t="s">
        <v>23</v>
      </c>
      <c r="Z2" s="178" t="s">
        <v>22</v>
      </c>
      <c r="AA2" s="178" t="s">
        <v>24</v>
      </c>
      <c r="AB2" s="178" t="s">
        <v>35</v>
      </c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</row>
    <row r="3" spans="2:48" x14ac:dyDescent="0.25">
      <c r="B3" s="175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76"/>
      <c r="R3" s="183"/>
      <c r="S3" s="183"/>
      <c r="T3" s="184"/>
      <c r="V3" s="185"/>
      <c r="W3" s="186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</row>
    <row r="4" spans="2:48" x14ac:dyDescent="0.25">
      <c r="B4" s="175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6"/>
      <c r="R4" s="183"/>
      <c r="S4" s="183"/>
      <c r="T4" s="184"/>
      <c r="V4" s="185"/>
      <c r="W4" s="186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x14ac:dyDescent="0.25">
      <c r="B5" s="175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76"/>
      <c r="R5" s="184"/>
      <c r="S5" s="184"/>
      <c r="T5" s="184"/>
      <c r="W5" s="186"/>
      <c r="Z5" s="187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x14ac:dyDescent="0.25">
      <c r="B6" s="175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76"/>
      <c r="R6" s="184"/>
      <c r="S6" s="188"/>
      <c r="T6" s="184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</row>
    <row r="7" spans="2:48" ht="15" customHeight="1" x14ac:dyDescent="0.25">
      <c r="B7" s="175"/>
      <c r="C7" s="331" t="str">
        <f>CONCATENATE("Vyhlásenie k ", S4, " Následnej monitorovacej správe obsahujúci údaje o vyrobenom množstve energie v zariadeniach OZE, spotrebovaných palívách za kalendárny rok ", S3, " podľa energonosičov a emisné faktory pre výpočet produkcie emisií zo spotrebovanej energie za rok ", S3, ".")</f>
        <v>Vyhlásenie k  Následnej monitorovacej správe obsahujúci údaje o vyrobenom množstve energie v zariadeniach OZE, spotrebovaných palívách za kalendárny rok  podľa energonosičov a emisné faktory pre výpočet produkcie emisií zo spotrebovanej energie za rok .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176"/>
      <c r="R7" s="184"/>
      <c r="S7" s="188"/>
      <c r="T7" s="184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</row>
    <row r="8" spans="2:48" x14ac:dyDescent="0.25">
      <c r="B8" s="175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176"/>
      <c r="S8" s="187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</row>
    <row r="9" spans="2:48" x14ac:dyDescent="0.25">
      <c r="B9" s="175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176"/>
      <c r="S9" s="187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</row>
    <row r="10" spans="2:48" x14ac:dyDescent="0.25">
      <c r="B10" s="175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76"/>
      <c r="S10" s="187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</row>
    <row r="11" spans="2:48" ht="15" customHeight="1" x14ac:dyDescent="0.25">
      <c r="B11" s="175"/>
      <c r="C11" s="422" t="s">
        <v>39</v>
      </c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176"/>
      <c r="S11" s="187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</row>
    <row r="12" spans="2:48" ht="15" customHeight="1" x14ac:dyDescent="0.25">
      <c r="B12" s="175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176"/>
      <c r="S12" s="187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</row>
    <row r="13" spans="2:48" x14ac:dyDescent="0.25">
      <c r="B13" s="175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176"/>
      <c r="S13" s="187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</row>
    <row r="14" spans="2:48" ht="13.5" customHeight="1" thickBot="1" x14ac:dyDescent="0.3">
      <c r="B14" s="175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76"/>
      <c r="S14" s="187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</row>
    <row r="15" spans="2:48" x14ac:dyDescent="0.25">
      <c r="B15" s="175"/>
      <c r="C15" s="189" t="s">
        <v>0</v>
      </c>
      <c r="D15" s="190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2"/>
      <c r="P15" s="176"/>
      <c r="S15" s="187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</row>
    <row r="16" spans="2:48" x14ac:dyDescent="0.25">
      <c r="B16" s="175"/>
      <c r="C16" s="193" t="s">
        <v>1</v>
      </c>
      <c r="D16" s="182" t="str">
        <f>ZMS!D12</f>
        <v>Kvalita životného prostredia</v>
      </c>
      <c r="E16" s="197"/>
      <c r="F16" s="197"/>
      <c r="G16" s="182"/>
      <c r="H16" s="182"/>
      <c r="I16" s="182"/>
      <c r="J16" s="182"/>
      <c r="K16" s="182"/>
      <c r="L16" s="182"/>
      <c r="M16" s="182"/>
      <c r="N16" s="182"/>
      <c r="O16" s="176"/>
      <c r="P16" s="176"/>
      <c r="S16" s="187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</row>
    <row r="17" spans="2:48" x14ac:dyDescent="0.25">
      <c r="B17" s="175"/>
      <c r="C17" s="193" t="s">
        <v>2</v>
      </c>
      <c r="D17" s="182" t="str">
        <f>ZMS!D13</f>
        <v>4. Energeticky efektívne nízkouhlíkové hospodárstvo vo všetkých sektoroch</v>
      </c>
      <c r="E17" s="197"/>
      <c r="F17" s="197"/>
      <c r="G17" s="182"/>
      <c r="H17" s="182"/>
      <c r="I17" s="182"/>
      <c r="J17" s="182"/>
      <c r="K17" s="182"/>
      <c r="L17" s="182"/>
      <c r="M17" s="182"/>
      <c r="N17" s="182"/>
      <c r="O17" s="176"/>
      <c r="P17" s="176"/>
      <c r="S17" s="187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</row>
    <row r="18" spans="2:48" x14ac:dyDescent="0.25">
      <c r="B18" s="175"/>
      <c r="C18" s="193" t="s">
        <v>3</v>
      </c>
      <c r="D18" s="57" t="str">
        <f>ZMS!D14</f>
        <v>4.3.1 Zníženie spotreby energie pri prevádzke verejných budov</v>
      </c>
      <c r="E18" s="197"/>
      <c r="F18" s="197"/>
      <c r="G18" s="182"/>
      <c r="H18" s="57"/>
      <c r="I18" s="57"/>
      <c r="J18" s="57"/>
      <c r="K18" s="57"/>
      <c r="L18" s="57"/>
      <c r="M18" s="57"/>
      <c r="N18" s="57"/>
      <c r="O18" s="176"/>
      <c r="P18" s="176"/>
      <c r="S18" s="187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</row>
    <row r="19" spans="2:48" x14ac:dyDescent="0.25">
      <c r="B19" s="175"/>
      <c r="C19" s="193" t="s">
        <v>4</v>
      </c>
      <c r="D19" s="182">
        <f>ZMS!D15</f>
        <v>0</v>
      </c>
      <c r="E19" s="197"/>
      <c r="F19" s="197"/>
      <c r="G19" s="182"/>
      <c r="H19" s="182"/>
      <c r="I19" s="57"/>
      <c r="J19" s="57"/>
      <c r="K19" s="57"/>
      <c r="L19" s="57"/>
      <c r="M19" s="57"/>
      <c r="N19" s="57"/>
      <c r="O19" s="58"/>
      <c r="P19" s="176"/>
      <c r="S19" s="187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</row>
    <row r="20" spans="2:48" x14ac:dyDescent="0.25">
      <c r="B20" s="175"/>
      <c r="C20" s="193" t="s">
        <v>59</v>
      </c>
      <c r="D20" s="182">
        <f>ZMS!D16</f>
        <v>0</v>
      </c>
      <c r="E20" s="197"/>
      <c r="F20" s="197"/>
      <c r="G20" s="182"/>
      <c r="H20" s="182"/>
      <c r="I20" s="57"/>
      <c r="J20" s="57"/>
      <c r="K20" s="57"/>
      <c r="L20" s="57"/>
      <c r="M20" s="57"/>
      <c r="N20" s="57"/>
      <c r="O20" s="58"/>
      <c r="P20" s="176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</row>
    <row r="21" spans="2:48" x14ac:dyDescent="0.25">
      <c r="B21" s="175"/>
      <c r="C21" s="193" t="s">
        <v>5</v>
      </c>
      <c r="D21" s="194">
        <f>ZMS!D17</f>
        <v>0</v>
      </c>
      <c r="E21" s="197"/>
      <c r="F21" s="197"/>
      <c r="G21" s="182"/>
      <c r="H21" s="194"/>
      <c r="I21" s="57"/>
      <c r="J21" s="57"/>
      <c r="K21" s="57"/>
      <c r="L21" s="57"/>
      <c r="M21" s="57"/>
      <c r="N21" s="57"/>
      <c r="O21" s="58"/>
      <c r="P21" s="176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</row>
    <row r="22" spans="2:48" ht="15.75" thickBot="1" x14ac:dyDescent="0.3">
      <c r="B22" s="175"/>
      <c r="C22" s="195" t="s">
        <v>60</v>
      </c>
      <c r="D22" s="196">
        <f>ZMS!D18</f>
        <v>0</v>
      </c>
      <c r="E22" s="243"/>
      <c r="F22" s="243"/>
      <c r="G22" s="220"/>
      <c r="H22" s="196"/>
      <c r="I22" s="158"/>
      <c r="J22" s="158"/>
      <c r="K22" s="158"/>
      <c r="L22" s="158"/>
      <c r="M22" s="158"/>
      <c r="N22" s="158"/>
      <c r="O22" s="159"/>
      <c r="P22" s="176"/>
      <c r="R22" s="178" t="s">
        <v>11</v>
      </c>
      <c r="S22" s="178">
        <v>0.99</v>
      </c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</row>
    <row r="23" spans="2:48" ht="15.75" thickBot="1" x14ac:dyDescent="0.3">
      <c r="B23" s="175"/>
      <c r="C23" s="306" t="s">
        <v>278</v>
      </c>
      <c r="D23" s="307"/>
      <c r="E23" s="306"/>
      <c r="F23" s="306"/>
      <c r="G23" s="308"/>
      <c r="H23" s="182"/>
      <c r="I23" s="57"/>
      <c r="J23" s="57"/>
      <c r="K23" s="57"/>
      <c r="L23" s="57"/>
      <c r="M23" s="57"/>
      <c r="N23" s="57"/>
      <c r="O23" s="57"/>
      <c r="P23" s="176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</row>
    <row r="24" spans="2:48" x14ac:dyDescent="0.25">
      <c r="B24" s="175"/>
      <c r="C24" s="182"/>
      <c r="D24" s="182"/>
      <c r="E24" s="182"/>
      <c r="F24" s="182"/>
      <c r="G24" s="182"/>
      <c r="H24" s="182"/>
      <c r="I24" s="57"/>
      <c r="J24" s="57"/>
      <c r="K24" s="57"/>
      <c r="L24" s="57"/>
      <c r="M24" s="57"/>
      <c r="N24" s="57"/>
      <c r="O24" s="57"/>
      <c r="P24" s="176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</row>
    <row r="25" spans="2:48" ht="22.5" customHeight="1" x14ac:dyDescent="0.25">
      <c r="B25" s="175"/>
      <c r="C25" s="421" t="s">
        <v>231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176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</row>
    <row r="26" spans="2:48" ht="7.5" customHeight="1" x14ac:dyDescent="0.25">
      <c r="B26" s="175"/>
      <c r="C26" s="182"/>
      <c r="D26" s="182"/>
      <c r="E26" s="182"/>
      <c r="F26" s="182"/>
      <c r="G26" s="182"/>
      <c r="H26" s="182"/>
      <c r="I26" s="57"/>
      <c r="J26" s="57"/>
      <c r="K26" s="57"/>
      <c r="L26" s="57"/>
      <c r="M26" s="57"/>
      <c r="N26" s="57"/>
      <c r="O26" s="57"/>
      <c r="P26" s="176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</row>
    <row r="27" spans="2:48" x14ac:dyDescent="0.25">
      <c r="B27" s="175"/>
      <c r="C27" s="197" t="s">
        <v>184</v>
      </c>
      <c r="D27" s="197"/>
      <c r="E27" s="60"/>
      <c r="F27" s="60"/>
      <c r="G27" s="60"/>
      <c r="H27" s="60"/>
      <c r="I27" s="57"/>
      <c r="J27" s="57"/>
      <c r="K27" s="57"/>
      <c r="L27" s="57"/>
      <c r="M27" s="57"/>
      <c r="N27" s="57"/>
      <c r="O27" s="57"/>
      <c r="P27" s="176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</row>
    <row r="28" spans="2:48" ht="6" customHeight="1" thickBot="1" x14ac:dyDescent="0.3">
      <c r="B28" s="175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76"/>
      <c r="R28" s="178" t="s">
        <v>10</v>
      </c>
      <c r="S28" s="178">
        <v>0.98499999999999999</v>
      </c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</row>
    <row r="29" spans="2:48" ht="60" customHeight="1" x14ac:dyDescent="0.25">
      <c r="B29" s="175"/>
      <c r="C29" s="398" t="s">
        <v>64</v>
      </c>
      <c r="D29" s="399"/>
      <c r="E29" s="399"/>
      <c r="F29" s="399"/>
      <c r="G29" s="399"/>
      <c r="H29" s="399" t="s">
        <v>28</v>
      </c>
      <c r="I29" s="399"/>
      <c r="J29" s="399" t="s">
        <v>20</v>
      </c>
      <c r="K29" s="399"/>
      <c r="L29" s="399" t="s">
        <v>31</v>
      </c>
      <c r="M29" s="399"/>
      <c r="N29" s="399" t="s">
        <v>29</v>
      </c>
      <c r="O29" s="423"/>
      <c r="P29" s="176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</row>
    <row r="30" spans="2:48" ht="30" customHeight="1" x14ac:dyDescent="0.25">
      <c r="B30" s="175"/>
      <c r="C30" s="391" t="s">
        <v>65</v>
      </c>
      <c r="D30" s="392"/>
      <c r="E30" s="392"/>
      <c r="F30" s="392"/>
      <c r="G30" s="392"/>
      <c r="H30" s="396">
        <f>'1.NMS'!H30:I30</f>
        <v>0</v>
      </c>
      <c r="I30" s="396"/>
      <c r="J30" s="364" t="s">
        <v>61</v>
      </c>
      <c r="K30" s="364"/>
      <c r="L30" s="394">
        <f>G63</f>
        <v>0</v>
      </c>
      <c r="M30" s="394"/>
      <c r="N30" s="401" t="str">
        <f>IFERROR(IF(H30=0,"Nevykazuje sa",L30/H30),0)</f>
        <v>Nevykazuje sa</v>
      </c>
      <c r="O30" s="402"/>
      <c r="P30" s="176"/>
      <c r="R30" s="178" t="s">
        <v>32</v>
      </c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</row>
    <row r="31" spans="2:48" ht="30" customHeight="1" x14ac:dyDescent="0.25">
      <c r="B31" s="175"/>
      <c r="C31" s="391" t="s">
        <v>66</v>
      </c>
      <c r="D31" s="392"/>
      <c r="E31" s="392"/>
      <c r="F31" s="392"/>
      <c r="G31" s="392"/>
      <c r="H31" s="396">
        <f>'1.NMS'!H31:I31</f>
        <v>0</v>
      </c>
      <c r="I31" s="396"/>
      <c r="J31" s="364" t="s">
        <v>61</v>
      </c>
      <c r="K31" s="364"/>
      <c r="L31" s="394">
        <f>G64</f>
        <v>0</v>
      </c>
      <c r="M31" s="394"/>
      <c r="N31" s="401" t="str">
        <f>IFERROR(IF(H31=0,"Nevykazuje sa",L31/H31),0)</f>
        <v>Nevykazuje sa</v>
      </c>
      <c r="O31" s="402"/>
      <c r="P31" s="176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</row>
    <row r="32" spans="2:48" ht="30" customHeight="1" x14ac:dyDescent="0.25">
      <c r="B32" s="175"/>
      <c r="C32" s="391" t="s">
        <v>67</v>
      </c>
      <c r="D32" s="392"/>
      <c r="E32" s="392"/>
      <c r="F32" s="392"/>
      <c r="G32" s="392"/>
      <c r="H32" s="396">
        <f>'1.NMS'!H32:I32</f>
        <v>0</v>
      </c>
      <c r="I32" s="396"/>
      <c r="J32" s="364" t="s">
        <v>80</v>
      </c>
      <c r="K32" s="364"/>
      <c r="L32" s="394">
        <f>IF(H48-L33&lt;0,0,C123-I123)</f>
        <v>0</v>
      </c>
      <c r="M32" s="394"/>
      <c r="N32" s="401" t="str">
        <f>IFERROR(IF(H32=0,"Nevykazuje sa",L32/H32),0)</f>
        <v>Nevykazuje sa</v>
      </c>
      <c r="O32" s="402"/>
      <c r="P32" s="176"/>
    </row>
    <row r="33" spans="2:16" ht="30" customHeight="1" x14ac:dyDescent="0.25">
      <c r="B33" s="175"/>
      <c r="C33" s="391" t="s">
        <v>68</v>
      </c>
      <c r="D33" s="392"/>
      <c r="E33" s="392"/>
      <c r="F33" s="392"/>
      <c r="G33" s="392"/>
      <c r="H33" s="396">
        <f>'1.NMS'!H33:I33</f>
        <v>0</v>
      </c>
      <c r="I33" s="396"/>
      <c r="J33" s="364" t="s">
        <v>61</v>
      </c>
      <c r="K33" s="364"/>
      <c r="L33" s="394">
        <f>SUM(G105:G108)</f>
        <v>0</v>
      </c>
      <c r="M33" s="394"/>
      <c r="N33" s="401" t="s">
        <v>183</v>
      </c>
      <c r="O33" s="402"/>
      <c r="P33" s="176"/>
    </row>
    <row r="34" spans="2:16" ht="30" customHeight="1" x14ac:dyDescent="0.25">
      <c r="B34" s="175"/>
      <c r="C34" s="391" t="s">
        <v>69</v>
      </c>
      <c r="D34" s="392"/>
      <c r="E34" s="392"/>
      <c r="F34" s="392"/>
      <c r="G34" s="392"/>
      <c r="H34" s="396">
        <f>'1.NMS'!H34:I34</f>
        <v>0</v>
      </c>
      <c r="I34" s="396"/>
      <c r="J34" s="364" t="s">
        <v>62</v>
      </c>
      <c r="K34" s="364"/>
      <c r="L34" s="394">
        <f>IF(H48-L33&lt;0,0,(H48-L33)*1000)</f>
        <v>0</v>
      </c>
      <c r="M34" s="394"/>
      <c r="N34" s="401" t="str">
        <f>IFERROR(IF(H34=0,"Nevykazuje sa",L34/H34),0)</f>
        <v>Nevykazuje sa</v>
      </c>
      <c r="O34" s="402"/>
      <c r="P34" s="176"/>
    </row>
    <row r="35" spans="2:16" ht="15" customHeight="1" x14ac:dyDescent="0.25">
      <c r="B35" s="175"/>
      <c r="C35" s="391" t="s">
        <v>81</v>
      </c>
      <c r="D35" s="392"/>
      <c r="E35" s="392"/>
      <c r="F35" s="392"/>
      <c r="G35" s="392"/>
      <c r="H35" s="396">
        <f>'1.NMS'!H35:I35</f>
        <v>0</v>
      </c>
      <c r="I35" s="396"/>
      <c r="J35" s="364" t="s">
        <v>63</v>
      </c>
      <c r="K35" s="364"/>
      <c r="L35" s="394">
        <f>IF(H48-L33&lt;0,0,C130-I130)</f>
        <v>0</v>
      </c>
      <c r="M35" s="394"/>
      <c r="N35" s="401" t="str">
        <f>IFERROR(IF(H35=0,"Nevykazuje sa",L35/H35),0)</f>
        <v>Nevykazuje sa</v>
      </c>
      <c r="O35" s="402"/>
      <c r="P35" s="176"/>
    </row>
    <row r="36" spans="2:16" ht="15" customHeight="1" x14ac:dyDescent="0.25">
      <c r="B36" s="175"/>
      <c r="C36" s="391" t="s">
        <v>70</v>
      </c>
      <c r="D36" s="392"/>
      <c r="E36" s="392"/>
      <c r="F36" s="392"/>
      <c r="G36" s="392"/>
      <c r="H36" s="396">
        <f>'1.NMS'!H36:I36</f>
        <v>0</v>
      </c>
      <c r="I36" s="396"/>
      <c r="J36" s="364" t="s">
        <v>63</v>
      </c>
      <c r="K36" s="364"/>
      <c r="L36" s="394">
        <f>IF(H48-L33&lt;0,0,C137-I137)</f>
        <v>0</v>
      </c>
      <c r="M36" s="394"/>
      <c r="N36" s="401" t="str">
        <f>IFERROR(IF(H36=0,"Nevykazuje sa",L36/H36),0)</f>
        <v>Nevykazuje sa</v>
      </c>
      <c r="O36" s="402"/>
      <c r="P36" s="176"/>
    </row>
    <row r="37" spans="2:16" ht="19.5" customHeight="1" x14ac:dyDescent="0.25">
      <c r="B37" s="175"/>
      <c r="C37" s="391" t="s">
        <v>82</v>
      </c>
      <c r="D37" s="392"/>
      <c r="E37" s="392"/>
      <c r="F37" s="392"/>
      <c r="G37" s="392"/>
      <c r="H37" s="396">
        <f>'1.NMS'!H37:I37</f>
        <v>0</v>
      </c>
      <c r="I37" s="396"/>
      <c r="J37" s="364" t="s">
        <v>63</v>
      </c>
      <c r="K37" s="364"/>
      <c r="L37" s="394">
        <f>IF(H48-L33&lt;0,0,C144-I144)</f>
        <v>0</v>
      </c>
      <c r="M37" s="394"/>
      <c r="N37" s="401" t="str">
        <f>IFERROR(IF(H37=0,"Nevykazuje sa",L37/H37),0)</f>
        <v>Nevykazuje sa</v>
      </c>
      <c r="O37" s="402"/>
      <c r="P37" s="176"/>
    </row>
    <row r="38" spans="2:16" ht="30" customHeight="1" thickBot="1" x14ac:dyDescent="0.3">
      <c r="B38" s="175"/>
      <c r="C38" s="384" t="s">
        <v>71</v>
      </c>
      <c r="D38" s="385"/>
      <c r="E38" s="385"/>
      <c r="F38" s="385"/>
      <c r="G38" s="385"/>
      <c r="H38" s="397">
        <f>'1.NMS'!H38:I38</f>
        <v>0</v>
      </c>
      <c r="I38" s="397"/>
      <c r="J38" s="405" t="s">
        <v>62</v>
      </c>
      <c r="K38" s="405"/>
      <c r="L38" s="395">
        <f>IFERROR(I115+I116+I117+I118,"Vyplň bunku L77")</f>
        <v>0</v>
      </c>
      <c r="M38" s="395"/>
      <c r="N38" s="403" t="str">
        <f>IFERROR(IF(H38=0,"Nevykazuje sa",L38/H38),0)</f>
        <v>Nevykazuje sa</v>
      </c>
      <c r="O38" s="404"/>
      <c r="P38" s="176"/>
    </row>
    <row r="39" spans="2:16" ht="7.5" customHeight="1" thickBot="1" x14ac:dyDescent="0.3">
      <c r="B39" s="175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76"/>
    </row>
    <row r="40" spans="2:16" ht="24.75" customHeight="1" thickBot="1" x14ac:dyDescent="0.3">
      <c r="B40" s="175"/>
      <c r="C40" s="198" t="s">
        <v>78</v>
      </c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200">
        <f>IFERROR((IF(N30="Nevykazuje sa",0,IF(N30&gt;1,1,N30))+IF(N31="Nevykazuje sa",0,IF(N31&gt;1,1,N31))+IF(N32="Nevykazuje sa",0,IF(N32&gt;1,1,N32))+IF(N34="Nevykazuje sa",0,IF(N34&gt;1,1,N34))+IF(N35="Nevykazuje sa",0,IF(N35&gt;1,1,N35))+IF(N36="Nevykazuje sa",0,IF(N36&gt;1,1,N36))+IF(N37="Nevykazuje sa",0,IF(N37&gt;1,1,N37))+IF(N38="Nevykazuje sa",0,IF(N38&gt;1,1,N38)))/(COUNTIFS(H30,"&lt;&gt;0",H30,"&lt;&gt;Nevykazuje sa")+COUNTIFS(H31,"&lt;&gt;0",H31,"&lt;&gt;Nevykazuje sa")+COUNTIFS(H32,"&lt;&gt;0",H32,"&lt;&gt;Nevykazuje sa")+COUNTIFS(H34,"&lt;&gt;0",H34,"&lt;&gt;Nevykazuje sa")+COUNTIFS(H35,"&lt;&gt;0",H35,"&lt;&gt;Nevykazuje sa")+COUNTIFS(H36,"&lt;&gt;0",H36,"&lt;&gt;Nevykazuje sa")+COUNTIFS(H37,"&lt;&gt;0",H37,"&lt;&gt;Nevykazuje sa")+COUNTIFS(H38,"&lt;&gt;0",H38,"&lt;&gt;Nevykazuje sa")),0)</f>
        <v>0</v>
      </c>
      <c r="P40" s="176"/>
    </row>
    <row r="41" spans="2:16" x14ac:dyDescent="0.25">
      <c r="B41" s="175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76"/>
    </row>
    <row r="42" spans="2:16" x14ac:dyDescent="0.25">
      <c r="B42" s="175"/>
      <c r="C42" s="201" t="s">
        <v>172</v>
      </c>
      <c r="D42" s="201"/>
      <c r="E42" s="202"/>
      <c r="F42" s="202"/>
      <c r="G42" s="202"/>
      <c r="H42" s="202"/>
      <c r="I42" s="160"/>
      <c r="J42" s="160"/>
      <c r="K42" s="160"/>
      <c r="L42" s="160"/>
      <c r="M42" s="160"/>
      <c r="N42" s="160"/>
      <c r="O42" s="160"/>
      <c r="P42" s="176"/>
    </row>
    <row r="43" spans="2:16" ht="6" customHeight="1" thickBot="1" x14ac:dyDescent="0.3">
      <c r="B43" s="175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76"/>
    </row>
    <row r="44" spans="2:16" ht="45" customHeight="1" x14ac:dyDescent="0.25">
      <c r="B44" s="175"/>
      <c r="C44" s="338" t="s">
        <v>64</v>
      </c>
      <c r="D44" s="339"/>
      <c r="E44" s="339"/>
      <c r="F44" s="339"/>
      <c r="G44" s="339"/>
      <c r="H44" s="339" t="s">
        <v>28</v>
      </c>
      <c r="I44" s="339"/>
      <c r="J44" s="339" t="s">
        <v>20</v>
      </c>
      <c r="K44" s="339"/>
      <c r="L44" s="339" t="s">
        <v>31</v>
      </c>
      <c r="M44" s="339"/>
      <c r="N44" s="339" t="s">
        <v>29</v>
      </c>
      <c r="O44" s="400"/>
      <c r="P44" s="176"/>
    </row>
    <row r="45" spans="2:16" ht="28.5" customHeight="1" x14ac:dyDescent="0.25">
      <c r="B45" s="175"/>
      <c r="C45" s="391" t="s">
        <v>173</v>
      </c>
      <c r="D45" s="392"/>
      <c r="E45" s="392"/>
      <c r="F45" s="392"/>
      <c r="G45" s="392"/>
      <c r="H45" s="393">
        <f>ZMS!H24</f>
        <v>0</v>
      </c>
      <c r="I45" s="393"/>
      <c r="J45" s="364" t="s">
        <v>97</v>
      </c>
      <c r="K45" s="364"/>
      <c r="L45" s="406"/>
      <c r="M45" s="406"/>
      <c r="N45" s="407" t="str">
        <f t="shared" ref="N45:N52" si="0">IFERROR(IF(H45=0,"Nevykazuje sa",L45/H45),0)</f>
        <v>Nevykazuje sa</v>
      </c>
      <c r="O45" s="408"/>
      <c r="P45" s="176"/>
    </row>
    <row r="46" spans="2:16" ht="28.5" customHeight="1" x14ac:dyDescent="0.25">
      <c r="B46" s="175"/>
      <c r="C46" s="391" t="s">
        <v>174</v>
      </c>
      <c r="D46" s="392"/>
      <c r="E46" s="392"/>
      <c r="F46" s="392"/>
      <c r="G46" s="392"/>
      <c r="H46" s="393">
        <f>ZMS!H25</f>
        <v>0</v>
      </c>
      <c r="I46" s="393"/>
      <c r="J46" s="364" t="s">
        <v>97</v>
      </c>
      <c r="K46" s="364"/>
      <c r="L46" s="406"/>
      <c r="M46" s="406"/>
      <c r="N46" s="407" t="str">
        <f t="shared" si="0"/>
        <v>Nevykazuje sa</v>
      </c>
      <c r="O46" s="408"/>
      <c r="P46" s="176"/>
    </row>
    <row r="47" spans="2:16" ht="28.5" customHeight="1" x14ac:dyDescent="0.25">
      <c r="B47" s="175"/>
      <c r="C47" s="391" t="s">
        <v>175</v>
      </c>
      <c r="D47" s="392"/>
      <c r="E47" s="392"/>
      <c r="F47" s="392"/>
      <c r="G47" s="392"/>
      <c r="H47" s="393">
        <f>ZMS!H26</f>
        <v>0</v>
      </c>
      <c r="I47" s="393"/>
      <c r="J47" s="364" t="s">
        <v>176</v>
      </c>
      <c r="K47" s="364"/>
      <c r="L47" s="406"/>
      <c r="M47" s="406"/>
      <c r="N47" s="407" t="str">
        <f t="shared" si="0"/>
        <v>Nevykazuje sa</v>
      </c>
      <c r="O47" s="408"/>
      <c r="P47" s="176"/>
    </row>
    <row r="48" spans="2:16" ht="28.5" customHeight="1" x14ac:dyDescent="0.25">
      <c r="B48" s="175"/>
      <c r="C48" s="391" t="s">
        <v>177</v>
      </c>
      <c r="D48" s="392"/>
      <c r="E48" s="392"/>
      <c r="F48" s="392"/>
      <c r="G48" s="392"/>
      <c r="H48" s="393">
        <f>ZMS!H27</f>
        <v>0</v>
      </c>
      <c r="I48" s="393"/>
      <c r="J48" s="364" t="s">
        <v>61</v>
      </c>
      <c r="K48" s="364"/>
      <c r="L48" s="406"/>
      <c r="M48" s="406"/>
      <c r="N48" s="407" t="str">
        <f t="shared" si="0"/>
        <v>Nevykazuje sa</v>
      </c>
      <c r="O48" s="408"/>
      <c r="P48" s="176"/>
    </row>
    <row r="49" spans="2:16" ht="28.5" customHeight="1" x14ac:dyDescent="0.25">
      <c r="B49" s="175"/>
      <c r="C49" s="391" t="s">
        <v>178</v>
      </c>
      <c r="D49" s="392"/>
      <c r="E49" s="392"/>
      <c r="F49" s="392"/>
      <c r="G49" s="392"/>
      <c r="H49" s="393">
        <f>ZMS!H28</f>
        <v>0</v>
      </c>
      <c r="I49" s="393"/>
      <c r="J49" s="364" t="s">
        <v>62</v>
      </c>
      <c r="K49" s="364"/>
      <c r="L49" s="406"/>
      <c r="M49" s="406"/>
      <c r="N49" s="407" t="str">
        <f t="shared" si="0"/>
        <v>Nevykazuje sa</v>
      </c>
      <c r="O49" s="408"/>
      <c r="P49" s="176"/>
    </row>
    <row r="50" spans="2:16" ht="28.5" customHeight="1" x14ac:dyDescent="0.25">
      <c r="B50" s="175"/>
      <c r="C50" s="391" t="s">
        <v>179</v>
      </c>
      <c r="D50" s="392"/>
      <c r="E50" s="392"/>
      <c r="F50" s="392"/>
      <c r="G50" s="392"/>
      <c r="H50" s="393">
        <f>ZMS!H29</f>
        <v>0</v>
      </c>
      <c r="I50" s="393"/>
      <c r="J50" s="364" t="s">
        <v>180</v>
      </c>
      <c r="K50" s="364"/>
      <c r="L50" s="406"/>
      <c r="M50" s="406"/>
      <c r="N50" s="407" t="str">
        <f t="shared" si="0"/>
        <v>Nevykazuje sa</v>
      </c>
      <c r="O50" s="408"/>
      <c r="P50" s="176"/>
    </row>
    <row r="51" spans="2:16" ht="28.5" customHeight="1" x14ac:dyDescent="0.25">
      <c r="B51" s="175"/>
      <c r="C51" s="391" t="s">
        <v>284</v>
      </c>
      <c r="D51" s="392"/>
      <c r="E51" s="392"/>
      <c r="F51" s="392"/>
      <c r="G51" s="392"/>
      <c r="H51" s="393">
        <f>ZMS!H30</f>
        <v>0</v>
      </c>
      <c r="I51" s="393"/>
      <c r="J51" s="364" t="s">
        <v>106</v>
      </c>
      <c r="K51" s="364"/>
      <c r="L51" s="406"/>
      <c r="M51" s="406"/>
      <c r="N51" s="407" t="str">
        <f t="shared" si="0"/>
        <v>Nevykazuje sa</v>
      </c>
      <c r="O51" s="408"/>
      <c r="P51" s="176"/>
    </row>
    <row r="52" spans="2:16" ht="28.5" customHeight="1" thickBot="1" x14ac:dyDescent="0.3">
      <c r="B52" s="175"/>
      <c r="C52" s="384" t="s">
        <v>181</v>
      </c>
      <c r="D52" s="385"/>
      <c r="E52" s="385"/>
      <c r="F52" s="385"/>
      <c r="G52" s="385"/>
      <c r="H52" s="390">
        <f>ZMS!H31</f>
        <v>0</v>
      </c>
      <c r="I52" s="390"/>
      <c r="J52" s="405" t="s">
        <v>182</v>
      </c>
      <c r="K52" s="405"/>
      <c r="L52" s="406"/>
      <c r="M52" s="406"/>
      <c r="N52" s="409" t="str">
        <f t="shared" si="0"/>
        <v>Nevykazuje sa</v>
      </c>
      <c r="O52" s="410"/>
      <c r="P52" s="176"/>
    </row>
    <row r="53" spans="2:16" ht="7.5" customHeight="1" thickBot="1" x14ac:dyDescent="0.3">
      <c r="B53" s="175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76"/>
    </row>
    <row r="54" spans="2:16" ht="19.5" customHeight="1" thickBot="1" x14ac:dyDescent="0.3">
      <c r="B54" s="175"/>
      <c r="C54" s="203" t="s">
        <v>185</v>
      </c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0">
        <f>IFERROR((IF(N45="Nevykazuje sa",0,IF(N45&gt;1,1,N45))+IF(N46="Nevykazuje sa",0,IF(N46&gt;1,1,N46))+IF(N47="Nevykazuje sa",0,IF(N47&gt;1,1,N47))+IF(N50="Nevykazuje sa",0,IF(N50&gt;1,1,N50))+IF(N51="Nevykazuje sa",0,IF(N51&gt;1,1,N51))+IF(N52="Nevykazuje sa",0,IF(N52&gt;1,1,N52)))/(COUNTIFS(H45,"&lt;&gt;0",H45,"&lt;&gt;Nevykazuje sa")+COUNTIFS(H46,"&lt;&gt;0",H46,"&lt;&gt;Nevykazuje sa")+COUNTIFS(H47,"&lt;&gt;0",H47,"&lt;&gt;Nevykazuje sa")+COUNTIFS(H50,"&lt;&gt;0",H50,"&lt;&gt;Nevykazuje sa")+COUNTIFS(H51,"&lt;&gt;0",H51,"&lt;&gt;Nevykazuje sa")+COUNTIFS(H52,"&lt;&gt;0",H52,"&lt;&gt;Nevykazuje sa")),0)</f>
        <v>0</v>
      </c>
      <c r="P54" s="176"/>
    </row>
    <row r="55" spans="2:16" ht="19.5" customHeight="1" thickBot="1" x14ac:dyDescent="0.3">
      <c r="B55" s="175"/>
      <c r="C55" s="203" t="s">
        <v>186</v>
      </c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0">
        <f>IFERROR((IF(N48&gt;1,1,N48)+IF(N49&gt;1,1,N49))/2,0)</f>
        <v>1</v>
      </c>
      <c r="P55" s="176"/>
    </row>
    <row r="56" spans="2:16" x14ac:dyDescent="0.25">
      <c r="B56" s="175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76"/>
    </row>
    <row r="57" spans="2:16" x14ac:dyDescent="0.25">
      <c r="B57" s="175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76"/>
    </row>
    <row r="58" spans="2:16" x14ac:dyDescent="0.25">
      <c r="B58" s="175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76"/>
    </row>
    <row r="59" spans="2:16" ht="22.5" customHeight="1" x14ac:dyDescent="0.25">
      <c r="B59" s="175"/>
      <c r="C59" s="421" t="s">
        <v>135</v>
      </c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176"/>
    </row>
    <row r="60" spans="2:16" x14ac:dyDescent="0.25">
      <c r="B60" s="175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76"/>
    </row>
    <row r="61" spans="2:16" x14ac:dyDescent="0.25">
      <c r="B61" s="175"/>
      <c r="C61" s="197" t="s">
        <v>233</v>
      </c>
      <c r="D61" s="197"/>
      <c r="E61" s="60"/>
      <c r="F61" s="60"/>
      <c r="G61" s="60"/>
      <c r="H61" s="60"/>
      <c r="I61" s="57"/>
      <c r="J61" s="57"/>
      <c r="K61" s="57"/>
      <c r="L61" s="57"/>
      <c r="M61" s="57"/>
      <c r="N61" s="57"/>
      <c r="O61" s="57"/>
      <c r="P61" s="176"/>
    </row>
    <row r="62" spans="2:16" ht="6" customHeight="1" x14ac:dyDescent="0.25">
      <c r="B62" s="175"/>
      <c r="C62" s="182"/>
      <c r="D62" s="182"/>
      <c r="E62" s="182"/>
      <c r="F62" s="182"/>
      <c r="G62" s="182"/>
      <c r="H62" s="182"/>
      <c r="I62" s="182"/>
      <c r="J62" s="182"/>
      <c r="K62" s="182"/>
      <c r="L62" s="60"/>
      <c r="M62" s="60"/>
      <c r="N62" s="182"/>
      <c r="O62" s="182"/>
      <c r="P62" s="176"/>
    </row>
    <row r="63" spans="2:16" x14ac:dyDescent="0.25">
      <c r="B63" s="175"/>
      <c r="C63" s="381" t="s">
        <v>8</v>
      </c>
      <c r="D63" s="381"/>
      <c r="E63" s="381"/>
      <c r="F63" s="381"/>
      <c r="G63" s="13">
        <v>0</v>
      </c>
      <c r="H63" s="2" t="s">
        <v>61</v>
      </c>
      <c r="I63" s="412"/>
      <c r="J63" s="412"/>
      <c r="K63" s="412"/>
      <c r="L63" s="412"/>
      <c r="M63" s="412"/>
      <c r="N63" s="412"/>
      <c r="O63" s="412"/>
      <c r="P63" s="176"/>
    </row>
    <row r="64" spans="2:16" x14ac:dyDescent="0.25">
      <c r="B64" s="175"/>
      <c r="C64" s="381" t="s">
        <v>25</v>
      </c>
      <c r="D64" s="381"/>
      <c r="E64" s="381"/>
      <c r="F64" s="381"/>
      <c r="G64" s="13">
        <v>0</v>
      </c>
      <c r="H64" s="2" t="s">
        <v>61</v>
      </c>
      <c r="I64" s="412"/>
      <c r="J64" s="412"/>
      <c r="K64" s="412"/>
      <c r="L64" s="412"/>
      <c r="M64" s="412"/>
      <c r="N64" s="412"/>
      <c r="O64" s="412"/>
      <c r="P64" s="176"/>
    </row>
    <row r="65" spans="2:18" ht="7.5" customHeight="1" x14ac:dyDescent="0.25">
      <c r="B65" s="175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76"/>
    </row>
    <row r="66" spans="2:18" x14ac:dyDescent="0.25">
      <c r="B66" s="175"/>
      <c r="C66" s="205" t="s">
        <v>46</v>
      </c>
      <c r="D66" s="205"/>
      <c r="E66" s="418" t="s">
        <v>47</v>
      </c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176"/>
    </row>
    <row r="67" spans="2:18" x14ac:dyDescent="0.25">
      <c r="B67" s="175"/>
      <c r="C67" s="205"/>
      <c r="D67" s="205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176"/>
    </row>
    <row r="68" spans="2:18" x14ac:dyDescent="0.25">
      <c r="B68" s="175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76"/>
    </row>
    <row r="69" spans="2:18" x14ac:dyDescent="0.25">
      <c r="B69" s="175"/>
      <c r="C69" s="197" t="s">
        <v>232</v>
      </c>
      <c r="D69" s="197"/>
      <c r="E69" s="60"/>
      <c r="F69" s="60"/>
      <c r="G69" s="60"/>
      <c r="H69" s="60"/>
      <c r="I69" s="57"/>
      <c r="J69" s="57"/>
      <c r="K69" s="57"/>
      <c r="L69" s="57"/>
      <c r="M69" s="57"/>
      <c r="N69" s="57"/>
      <c r="O69" s="57"/>
      <c r="P69" s="176"/>
      <c r="R69" s="174"/>
    </row>
    <row r="70" spans="2:18" ht="6" customHeight="1" x14ac:dyDescent="0.25">
      <c r="B70" s="175"/>
      <c r="C70" s="182"/>
      <c r="D70" s="182"/>
      <c r="E70" s="182"/>
      <c r="F70" s="182"/>
      <c r="G70" s="182"/>
      <c r="H70" s="182"/>
      <c r="I70" s="60"/>
      <c r="J70" s="60"/>
      <c r="K70" s="60"/>
      <c r="L70" s="60"/>
      <c r="M70" s="60"/>
      <c r="N70" s="60"/>
      <c r="O70" s="60"/>
      <c r="P70" s="176"/>
    </row>
    <row r="71" spans="2:18" ht="15.75" thickBot="1" x14ac:dyDescent="0.3">
      <c r="B71" s="175"/>
      <c r="C71" s="213" t="s">
        <v>266</v>
      </c>
      <c r="D71" s="182"/>
      <c r="E71" s="182"/>
      <c r="F71" s="182"/>
      <c r="G71" s="182"/>
      <c r="H71" s="182"/>
      <c r="I71" s="60"/>
      <c r="J71" s="60"/>
      <c r="K71" s="60"/>
      <c r="L71" s="60"/>
      <c r="M71" s="60"/>
      <c r="N71" s="60"/>
      <c r="O71" s="60"/>
      <c r="P71" s="176"/>
    </row>
    <row r="72" spans="2:18" ht="15.75" thickBot="1" x14ac:dyDescent="0.3">
      <c r="B72" s="175"/>
      <c r="C72" s="237" t="s">
        <v>262</v>
      </c>
      <c r="D72" s="238"/>
      <c r="E72" s="238"/>
      <c r="F72" s="239"/>
      <c r="G72" s="386"/>
      <c r="H72" s="387"/>
      <c r="I72" s="387"/>
      <c r="J72" s="387"/>
      <c r="K72" s="387"/>
      <c r="L72" s="387"/>
      <c r="M72" s="387"/>
      <c r="N72" s="387"/>
      <c r="O72" s="388"/>
      <c r="P72" s="176"/>
    </row>
    <row r="73" spans="2:18" ht="15.75" thickBot="1" x14ac:dyDescent="0.3">
      <c r="B73" s="175"/>
      <c r="C73" s="240" t="s">
        <v>263</v>
      </c>
      <c r="D73" s="241"/>
      <c r="E73" s="241"/>
      <c r="F73" s="242"/>
      <c r="G73" s="206"/>
      <c r="H73" s="225" t="str">
        <f>IF(AND(G73="nie",SUM(D77:O77)=0),"     VYPLŇTE ÚDAJE O SPOTREBE VZŤAHUJÚCEJ SA K PROJEKTU","")</f>
        <v/>
      </c>
      <c r="I73" s="60"/>
      <c r="J73" s="60"/>
      <c r="L73" s="60"/>
      <c r="M73" s="60"/>
      <c r="N73" s="60"/>
      <c r="O73" s="60"/>
      <c r="P73" s="176"/>
    </row>
    <row r="74" spans="2:18" ht="7.5" customHeight="1" x14ac:dyDescent="0.25">
      <c r="B74" s="175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76"/>
    </row>
    <row r="75" spans="2:18" s="76" customFormat="1" ht="12.75" x14ac:dyDescent="0.25">
      <c r="B75" s="222"/>
      <c r="C75" s="226" t="s">
        <v>249</v>
      </c>
      <c r="D75" s="226" t="s">
        <v>250</v>
      </c>
      <c r="E75" s="226" t="s">
        <v>251</v>
      </c>
      <c r="F75" s="226" t="s">
        <v>252</v>
      </c>
      <c r="G75" s="226" t="s">
        <v>253</v>
      </c>
      <c r="H75" s="226" t="s">
        <v>254</v>
      </c>
      <c r="I75" s="226" t="s">
        <v>255</v>
      </c>
      <c r="J75" s="226" t="s">
        <v>256</v>
      </c>
      <c r="K75" s="226" t="s">
        <v>257</v>
      </c>
      <c r="L75" s="226" t="s">
        <v>258</v>
      </c>
      <c r="M75" s="226" t="s">
        <v>259</v>
      </c>
      <c r="N75" s="226" t="s">
        <v>260</v>
      </c>
      <c r="O75" s="226" t="s">
        <v>261</v>
      </c>
      <c r="P75" s="86"/>
    </row>
    <row r="76" spans="2:18" x14ac:dyDescent="0.25">
      <c r="B76" s="175"/>
      <c r="C76" s="227" t="s">
        <v>264</v>
      </c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176"/>
    </row>
    <row r="77" spans="2:18" ht="25.5" x14ac:dyDescent="0.25">
      <c r="B77" s="175"/>
      <c r="C77" s="227" t="s">
        <v>265</v>
      </c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176"/>
    </row>
    <row r="78" spans="2:18" x14ac:dyDescent="0.25">
      <c r="B78" s="175"/>
      <c r="C78" s="60"/>
      <c r="D78" s="6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76"/>
    </row>
    <row r="79" spans="2:18" ht="15.75" thickBot="1" x14ac:dyDescent="0.3">
      <c r="B79" s="175"/>
      <c r="C79" s="213" t="s">
        <v>267</v>
      </c>
      <c r="D79" s="182"/>
      <c r="E79" s="182"/>
      <c r="F79" s="182"/>
      <c r="G79" s="182"/>
      <c r="H79" s="182"/>
      <c r="I79" s="60"/>
      <c r="J79" s="60"/>
      <c r="K79" s="60"/>
      <c r="L79" s="60"/>
      <c r="M79" s="60"/>
      <c r="N79" s="60"/>
      <c r="O79" s="60"/>
      <c r="P79" s="176"/>
    </row>
    <row r="80" spans="2:18" ht="15.75" thickBot="1" x14ac:dyDescent="0.3">
      <c r="B80" s="175"/>
      <c r="C80" s="237" t="s">
        <v>262</v>
      </c>
      <c r="D80" s="238"/>
      <c r="E80" s="238"/>
      <c r="F80" s="239"/>
      <c r="G80" s="386"/>
      <c r="H80" s="387"/>
      <c r="I80" s="387"/>
      <c r="J80" s="387"/>
      <c r="K80" s="387"/>
      <c r="L80" s="387"/>
      <c r="M80" s="387"/>
      <c r="N80" s="387"/>
      <c r="O80" s="388"/>
      <c r="P80" s="176"/>
    </row>
    <row r="81" spans="2:16" ht="15.75" thickBot="1" x14ac:dyDescent="0.3">
      <c r="B81" s="175"/>
      <c r="C81" s="240" t="s">
        <v>263</v>
      </c>
      <c r="D81" s="241"/>
      <c r="E81" s="241"/>
      <c r="F81" s="242"/>
      <c r="G81" s="206"/>
      <c r="H81" s="225" t="str">
        <f>IF(AND(G81="nie",SUM(D85:O85)=0),"     VYPLŇTE ÚDAJE O SPOTREBE VZŤAHUJÚCEJ SA K PROJEKTU","")</f>
        <v/>
      </c>
      <c r="I81" s="60"/>
      <c r="J81" s="60"/>
      <c r="K81" s="225" t="str">
        <f>IF(G81="nie","     VYPLŇTE ÚDAJE V STĹPCI E NIŽŠIE","")</f>
        <v/>
      </c>
      <c r="L81" s="60"/>
      <c r="M81" s="60"/>
      <c r="N81" s="60"/>
      <c r="O81" s="60"/>
      <c r="P81" s="176"/>
    </row>
    <row r="82" spans="2:16" ht="7.5" customHeight="1" x14ac:dyDescent="0.25">
      <c r="B82" s="175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76"/>
    </row>
    <row r="83" spans="2:16" x14ac:dyDescent="0.25">
      <c r="B83" s="175"/>
      <c r="C83" s="226" t="s">
        <v>249</v>
      </c>
      <c r="D83" s="226" t="s">
        <v>250</v>
      </c>
      <c r="E83" s="226" t="s">
        <v>251</v>
      </c>
      <c r="F83" s="226" t="s">
        <v>252</v>
      </c>
      <c r="G83" s="226" t="s">
        <v>253</v>
      </c>
      <c r="H83" s="226" t="s">
        <v>254</v>
      </c>
      <c r="I83" s="226" t="s">
        <v>255</v>
      </c>
      <c r="J83" s="226" t="s">
        <v>256</v>
      </c>
      <c r="K83" s="226" t="s">
        <v>257</v>
      </c>
      <c r="L83" s="226" t="s">
        <v>258</v>
      </c>
      <c r="M83" s="226" t="s">
        <v>259</v>
      </c>
      <c r="N83" s="226" t="s">
        <v>260</v>
      </c>
      <c r="O83" s="226" t="s">
        <v>261</v>
      </c>
      <c r="P83" s="176"/>
    </row>
    <row r="84" spans="2:16" x14ac:dyDescent="0.25">
      <c r="B84" s="175"/>
      <c r="C84" s="227" t="s">
        <v>264</v>
      </c>
      <c r="D84" s="223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176"/>
    </row>
    <row r="85" spans="2:16" ht="25.5" x14ac:dyDescent="0.25">
      <c r="B85" s="175"/>
      <c r="C85" s="227" t="s">
        <v>265</v>
      </c>
      <c r="D85" s="223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176"/>
    </row>
    <row r="86" spans="2:16" x14ac:dyDescent="0.25">
      <c r="B86" s="175"/>
      <c r="C86" s="60"/>
      <c r="D86" s="6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76"/>
    </row>
    <row r="87" spans="2:16" ht="15.75" thickBot="1" x14ac:dyDescent="0.3">
      <c r="B87" s="175"/>
      <c r="C87" s="213" t="s">
        <v>268</v>
      </c>
      <c r="D87" s="182"/>
      <c r="E87" s="182"/>
      <c r="F87" s="182"/>
      <c r="G87" s="182"/>
      <c r="H87" s="182"/>
      <c r="I87" s="60"/>
      <c r="J87" s="60"/>
      <c r="K87" s="60"/>
      <c r="L87" s="60"/>
      <c r="M87" s="60"/>
      <c r="N87" s="60"/>
      <c r="O87" s="60"/>
      <c r="P87" s="176"/>
    </row>
    <row r="88" spans="2:16" ht="15.75" thickBot="1" x14ac:dyDescent="0.3">
      <c r="B88" s="175"/>
      <c r="C88" s="237" t="s">
        <v>262</v>
      </c>
      <c r="D88" s="238"/>
      <c r="E88" s="238"/>
      <c r="F88" s="239"/>
      <c r="G88" s="386"/>
      <c r="H88" s="387"/>
      <c r="I88" s="387"/>
      <c r="J88" s="387"/>
      <c r="K88" s="387"/>
      <c r="L88" s="387"/>
      <c r="M88" s="387"/>
      <c r="N88" s="387"/>
      <c r="O88" s="388"/>
      <c r="P88" s="176"/>
    </row>
    <row r="89" spans="2:16" ht="15.75" thickBot="1" x14ac:dyDescent="0.3">
      <c r="B89" s="175"/>
      <c r="C89" s="240" t="s">
        <v>263</v>
      </c>
      <c r="D89" s="241"/>
      <c r="E89" s="241"/>
      <c r="F89" s="242"/>
      <c r="G89" s="206"/>
      <c r="H89" s="225" t="str">
        <f>IF(AND(G89="nie",SUM(D93:O93)=0),"     VYPLŇTE ÚDAJE O SPOTREBE VZŤAHUJÚCEJ SA K PROJEKTU","")</f>
        <v/>
      </c>
      <c r="I89" s="60"/>
      <c r="J89" s="60"/>
      <c r="K89" s="225" t="str">
        <f>IF(G89="nie","     VYPLŇTE ÚDAJE V STĹPCI E NIŽŠIE","")</f>
        <v/>
      </c>
      <c r="L89" s="60"/>
      <c r="M89" s="60"/>
      <c r="N89" s="60"/>
      <c r="O89" s="60"/>
      <c r="P89" s="176"/>
    </row>
    <row r="90" spans="2:16" ht="7.5" customHeight="1" x14ac:dyDescent="0.25">
      <c r="B90" s="175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76"/>
    </row>
    <row r="91" spans="2:16" x14ac:dyDescent="0.25">
      <c r="B91" s="175"/>
      <c r="C91" s="226" t="s">
        <v>249</v>
      </c>
      <c r="D91" s="226" t="s">
        <v>250</v>
      </c>
      <c r="E91" s="226" t="s">
        <v>251</v>
      </c>
      <c r="F91" s="226" t="s">
        <v>252</v>
      </c>
      <c r="G91" s="226" t="s">
        <v>253</v>
      </c>
      <c r="H91" s="226" t="s">
        <v>254</v>
      </c>
      <c r="I91" s="226" t="s">
        <v>255</v>
      </c>
      <c r="J91" s="226" t="s">
        <v>256</v>
      </c>
      <c r="K91" s="226" t="s">
        <v>257</v>
      </c>
      <c r="L91" s="226" t="s">
        <v>258</v>
      </c>
      <c r="M91" s="226" t="s">
        <v>259</v>
      </c>
      <c r="N91" s="226" t="s">
        <v>260</v>
      </c>
      <c r="O91" s="226" t="s">
        <v>261</v>
      </c>
      <c r="P91" s="176"/>
    </row>
    <row r="92" spans="2:16" x14ac:dyDescent="0.25">
      <c r="B92" s="175"/>
      <c r="C92" s="227" t="s">
        <v>264</v>
      </c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176"/>
    </row>
    <row r="93" spans="2:16" ht="25.5" x14ac:dyDescent="0.25">
      <c r="B93" s="175"/>
      <c r="C93" s="227" t="s">
        <v>265</v>
      </c>
      <c r="D93" s="223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176"/>
    </row>
    <row r="94" spans="2:16" x14ac:dyDescent="0.25">
      <c r="B94" s="175"/>
      <c r="C94" s="60"/>
      <c r="D94" s="6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76"/>
    </row>
    <row r="95" spans="2:16" ht="15.75" thickBot="1" x14ac:dyDescent="0.3">
      <c r="B95" s="175"/>
      <c r="C95" s="213" t="s">
        <v>269</v>
      </c>
      <c r="D95" s="182"/>
      <c r="E95" s="182"/>
      <c r="F95" s="182"/>
      <c r="G95" s="182"/>
      <c r="H95" s="182"/>
      <c r="I95" s="60"/>
      <c r="J95" s="60"/>
      <c r="K95" s="60"/>
      <c r="L95" s="60"/>
      <c r="M95" s="60"/>
      <c r="N95" s="60"/>
      <c r="O95" s="60"/>
      <c r="P95" s="176"/>
    </row>
    <row r="96" spans="2:16" ht="15.75" thickBot="1" x14ac:dyDescent="0.3">
      <c r="B96" s="175"/>
      <c r="C96" s="237" t="s">
        <v>262</v>
      </c>
      <c r="D96" s="238"/>
      <c r="E96" s="238"/>
      <c r="F96" s="239"/>
      <c r="G96" s="386"/>
      <c r="H96" s="387"/>
      <c r="I96" s="387"/>
      <c r="J96" s="387"/>
      <c r="K96" s="387"/>
      <c r="L96" s="387"/>
      <c r="M96" s="387"/>
      <c r="N96" s="387"/>
      <c r="O96" s="388"/>
      <c r="P96" s="176"/>
    </row>
    <row r="97" spans="2:19" ht="15.75" thickBot="1" x14ac:dyDescent="0.3">
      <c r="B97" s="175"/>
      <c r="C97" s="240" t="s">
        <v>263</v>
      </c>
      <c r="D97" s="241"/>
      <c r="E97" s="241"/>
      <c r="F97" s="242"/>
      <c r="G97" s="206"/>
      <c r="H97" s="225" t="str">
        <f>IF(AND(G97="nie",SUM(D101:O101)=0),"     VYPLŇTE ÚDAJE O SPOTREBE VZŤAHUJÚCEJ SA K PROJEKTU","")</f>
        <v/>
      </c>
      <c r="I97" s="60"/>
      <c r="J97" s="60"/>
      <c r="K97" s="225" t="str">
        <f>IF(G97="nie","     VYPLŇTE ÚDAJE V STĹPCI E NIŽŠIE","")</f>
        <v/>
      </c>
      <c r="L97" s="60"/>
      <c r="M97" s="60"/>
      <c r="N97" s="60"/>
      <c r="O97" s="60"/>
      <c r="P97" s="176"/>
    </row>
    <row r="98" spans="2:19" ht="7.5" customHeight="1" x14ac:dyDescent="0.25">
      <c r="B98" s="175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76"/>
    </row>
    <row r="99" spans="2:19" x14ac:dyDescent="0.25">
      <c r="B99" s="175"/>
      <c r="C99" s="226" t="s">
        <v>249</v>
      </c>
      <c r="D99" s="226" t="s">
        <v>250</v>
      </c>
      <c r="E99" s="226" t="s">
        <v>251</v>
      </c>
      <c r="F99" s="226" t="s">
        <v>252</v>
      </c>
      <c r="G99" s="226" t="s">
        <v>253</v>
      </c>
      <c r="H99" s="226" t="s">
        <v>254</v>
      </c>
      <c r="I99" s="226" t="s">
        <v>255</v>
      </c>
      <c r="J99" s="226" t="s">
        <v>256</v>
      </c>
      <c r="K99" s="226" t="s">
        <v>257</v>
      </c>
      <c r="L99" s="226" t="s">
        <v>258</v>
      </c>
      <c r="M99" s="226" t="s">
        <v>259</v>
      </c>
      <c r="N99" s="226" t="s">
        <v>260</v>
      </c>
      <c r="O99" s="226" t="s">
        <v>261</v>
      </c>
      <c r="P99" s="176"/>
    </row>
    <row r="100" spans="2:19" x14ac:dyDescent="0.25">
      <c r="B100" s="175"/>
      <c r="C100" s="227" t="s">
        <v>264</v>
      </c>
      <c r="D100" s="223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176"/>
    </row>
    <row r="101" spans="2:19" ht="25.5" x14ac:dyDescent="0.25">
      <c r="B101" s="175"/>
      <c r="C101" s="227" t="s">
        <v>265</v>
      </c>
      <c r="D101" s="223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176"/>
    </row>
    <row r="102" spans="2:19" x14ac:dyDescent="0.25">
      <c r="B102" s="175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76"/>
    </row>
    <row r="103" spans="2:19" x14ac:dyDescent="0.25">
      <c r="B103" s="175"/>
      <c r="C103" s="213" t="s">
        <v>270</v>
      </c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76"/>
    </row>
    <row r="104" spans="2:19" ht="6" customHeight="1" thickBot="1" x14ac:dyDescent="0.3">
      <c r="B104" s="175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76"/>
    </row>
    <row r="105" spans="2:19" x14ac:dyDescent="0.25">
      <c r="B105" s="175"/>
      <c r="C105" s="378" t="s">
        <v>8</v>
      </c>
      <c r="D105" s="379"/>
      <c r="E105" s="379"/>
      <c r="F105" s="379"/>
      <c r="G105" s="229">
        <f>IF(G73="nie",SUM(D77:O77),SUM(D76:O76))</f>
        <v>0</v>
      </c>
      <c r="H105" s="230" t="s">
        <v>61</v>
      </c>
      <c r="I105" s="413"/>
      <c r="J105" s="413"/>
      <c r="K105" s="413"/>
      <c r="L105" s="413"/>
      <c r="M105" s="413"/>
      <c r="N105" s="413"/>
      <c r="O105" s="413"/>
      <c r="P105" s="176"/>
      <c r="R105" s="207"/>
    </row>
    <row r="106" spans="2:19" x14ac:dyDescent="0.25">
      <c r="B106" s="175"/>
      <c r="C106" s="380" t="s">
        <v>9</v>
      </c>
      <c r="D106" s="381"/>
      <c r="E106" s="381"/>
      <c r="F106" s="381"/>
      <c r="G106" s="228">
        <f>IF(G81="nie",SUM(D85:O85),SUM(D84:O84))</f>
        <v>0</v>
      </c>
      <c r="H106" s="231" t="s">
        <v>61</v>
      </c>
      <c r="I106" s="413"/>
      <c r="J106" s="413"/>
      <c r="K106" s="413"/>
      <c r="L106" s="413"/>
      <c r="M106" s="413"/>
      <c r="N106" s="413"/>
      <c r="O106" s="413"/>
      <c r="P106" s="176"/>
      <c r="R106" s="207"/>
    </row>
    <row r="107" spans="2:19" x14ac:dyDescent="0.25">
      <c r="B107" s="175"/>
      <c r="C107" s="380" t="s">
        <v>21</v>
      </c>
      <c r="D107" s="381"/>
      <c r="E107" s="381"/>
      <c r="F107" s="381"/>
      <c r="G107" s="228">
        <f>IF(G89="nie",SUM(D93:O93),SUM(D92:O92))</f>
        <v>0</v>
      </c>
      <c r="H107" s="231" t="s">
        <v>61</v>
      </c>
      <c r="I107" s="413"/>
      <c r="J107" s="413"/>
      <c r="K107" s="413"/>
      <c r="L107" s="413"/>
      <c r="M107" s="413"/>
      <c r="N107" s="413"/>
      <c r="O107" s="413"/>
      <c r="P107" s="176"/>
      <c r="R107" s="208"/>
      <c r="S107" s="208"/>
    </row>
    <row r="108" spans="2:19" ht="15.75" thickBot="1" x14ac:dyDescent="0.3">
      <c r="B108" s="175"/>
      <c r="C108" s="382" t="s">
        <v>41</v>
      </c>
      <c r="D108" s="383"/>
      <c r="E108" s="383"/>
      <c r="F108" s="383"/>
      <c r="G108" s="232">
        <f>IF(G97="nie",SUM(D101:O101),SUM(D100:O100))</f>
        <v>0</v>
      </c>
      <c r="H108" s="172" t="s">
        <v>61</v>
      </c>
      <c r="I108" s="413"/>
      <c r="J108" s="413"/>
      <c r="K108" s="413"/>
      <c r="L108" s="413"/>
      <c r="M108" s="413"/>
      <c r="N108" s="413"/>
      <c r="O108" s="413"/>
      <c r="P108" s="176"/>
      <c r="R108" s="209"/>
    </row>
    <row r="109" spans="2:19" ht="7.5" customHeight="1" x14ac:dyDescent="0.25">
      <c r="B109" s="175"/>
      <c r="C109" s="182"/>
      <c r="D109" s="182"/>
      <c r="E109" s="210"/>
      <c r="F109" s="210"/>
      <c r="G109" s="182"/>
      <c r="H109" s="182"/>
      <c r="I109" s="182"/>
      <c r="J109" s="182"/>
      <c r="K109" s="182"/>
      <c r="L109" s="182"/>
      <c r="M109" s="182"/>
      <c r="N109" s="182"/>
      <c r="O109" s="182"/>
      <c r="P109" s="176"/>
    </row>
    <row r="110" spans="2:19" x14ac:dyDescent="0.25">
      <c r="B110" s="175"/>
      <c r="C110" s="205" t="s">
        <v>48</v>
      </c>
      <c r="D110" s="205" t="s">
        <v>49</v>
      </c>
      <c r="F110" s="205"/>
      <c r="G110" s="205"/>
      <c r="H110" s="205"/>
      <c r="I110" s="205"/>
      <c r="J110" s="205"/>
      <c r="K110" s="205"/>
      <c r="L110" s="182"/>
      <c r="M110" s="182"/>
      <c r="N110" s="182"/>
      <c r="O110" s="182"/>
      <c r="P110" s="176"/>
    </row>
    <row r="111" spans="2:19" x14ac:dyDescent="0.25">
      <c r="B111" s="175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76"/>
    </row>
    <row r="112" spans="2:19" x14ac:dyDescent="0.25">
      <c r="B112" s="175"/>
      <c r="C112" s="211" t="s">
        <v>236</v>
      </c>
      <c r="D112" s="211"/>
      <c r="E112" s="212"/>
      <c r="F112" s="212"/>
      <c r="G112" s="212"/>
      <c r="H112" s="212"/>
      <c r="I112" s="161"/>
      <c r="J112" s="161"/>
      <c r="K112" s="161"/>
      <c r="L112" s="161"/>
      <c r="M112" s="161"/>
      <c r="N112" s="161"/>
      <c r="O112" s="161"/>
      <c r="P112" s="176"/>
    </row>
    <row r="113" spans="2:16" ht="15.75" thickBot="1" x14ac:dyDescent="0.3">
      <c r="B113" s="175"/>
      <c r="C113" s="213"/>
      <c r="D113" s="213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76"/>
    </row>
    <row r="114" spans="2:16" x14ac:dyDescent="0.25">
      <c r="B114" s="175"/>
      <c r="C114" s="376" t="s">
        <v>76</v>
      </c>
      <c r="D114" s="377"/>
      <c r="E114" s="377"/>
      <c r="F114" s="370"/>
      <c r="G114" s="369" t="s">
        <v>187</v>
      </c>
      <c r="H114" s="370"/>
      <c r="I114" s="369" t="s">
        <v>77</v>
      </c>
      <c r="J114" s="370"/>
      <c r="K114" s="233" t="s">
        <v>271</v>
      </c>
      <c r="L114" s="182"/>
      <c r="M114" s="182"/>
      <c r="N114" s="182"/>
      <c r="O114" s="182"/>
      <c r="P114" s="176"/>
    </row>
    <row r="115" spans="2:16" ht="15" customHeight="1" x14ac:dyDescent="0.25">
      <c r="B115" s="175"/>
      <c r="C115" s="371" t="s">
        <v>8</v>
      </c>
      <c r="D115" s="372"/>
      <c r="E115" s="372"/>
      <c r="F115" s="373"/>
      <c r="G115" s="427">
        <f>'1.NMS'!G115</f>
        <v>0</v>
      </c>
      <c r="H115" s="428"/>
      <c r="I115" s="365">
        <f>G115-G105/(0.93*0.99*0.4)</f>
        <v>0</v>
      </c>
      <c r="J115" s="366"/>
      <c r="K115" s="214" t="s">
        <v>61</v>
      </c>
      <c r="P115" s="176"/>
    </row>
    <row r="116" spans="2:16" x14ac:dyDescent="0.25">
      <c r="B116" s="175"/>
      <c r="C116" s="371" t="s">
        <v>9</v>
      </c>
      <c r="D116" s="372"/>
      <c r="E116" s="372"/>
      <c r="F116" s="373"/>
      <c r="G116" s="427">
        <f>'1.NMS'!G116</f>
        <v>0</v>
      </c>
      <c r="H116" s="428"/>
      <c r="I116" s="365">
        <f>G116-G106/(0.99*0.985)</f>
        <v>0</v>
      </c>
      <c r="J116" s="366"/>
      <c r="K116" s="214" t="s">
        <v>61</v>
      </c>
      <c r="P116" s="176"/>
    </row>
    <row r="117" spans="2:16" ht="15" customHeight="1" x14ac:dyDescent="0.25">
      <c r="B117" s="175"/>
      <c r="C117" s="371" t="s">
        <v>21</v>
      </c>
      <c r="D117" s="372"/>
      <c r="E117" s="372"/>
      <c r="F117" s="373"/>
      <c r="G117" s="427">
        <f>'1.NMS'!G117</f>
        <v>0</v>
      </c>
      <c r="H117" s="428"/>
      <c r="I117" s="365">
        <f>IF(G117=0,0,IF(O117="Teplá voda",G117-G107/(0.94*0.925*0.985*0.88),IF(O117="Horúca voda",G117-G107/(0.94*0.9*0.985*0.88),"Vyplň bunku O117")))</f>
        <v>0</v>
      </c>
      <c r="J117" s="366"/>
      <c r="K117" s="214" t="s">
        <v>61</v>
      </c>
      <c r="L117" s="414" t="s">
        <v>188</v>
      </c>
      <c r="M117" s="414"/>
      <c r="N117" s="414"/>
      <c r="O117" s="429"/>
      <c r="P117" s="176"/>
    </row>
    <row r="118" spans="2:16" ht="15.75" thickBot="1" x14ac:dyDescent="0.3">
      <c r="B118" s="175"/>
      <c r="C118" s="371" t="s">
        <v>40</v>
      </c>
      <c r="D118" s="372"/>
      <c r="E118" s="372"/>
      <c r="F118" s="373"/>
      <c r="G118" s="427">
        <f>'1.NMS'!G118</f>
        <v>0</v>
      </c>
      <c r="H118" s="428"/>
      <c r="I118" s="367">
        <f>G118-G108</f>
        <v>0</v>
      </c>
      <c r="J118" s="368"/>
      <c r="K118" s="215" t="s">
        <v>61</v>
      </c>
      <c r="L118" s="414"/>
      <c r="M118" s="414"/>
      <c r="N118" s="414"/>
      <c r="O118" s="429"/>
      <c r="P118" s="176"/>
    </row>
    <row r="119" spans="2:16" x14ac:dyDescent="0.25">
      <c r="B119" s="175"/>
      <c r="C119" s="182"/>
      <c r="D119" s="182"/>
      <c r="E119" s="182"/>
      <c r="F119" s="182"/>
      <c r="G119" s="182"/>
      <c r="H119" s="182"/>
      <c r="I119" s="182"/>
      <c r="J119" s="182"/>
      <c r="K119" s="182"/>
      <c r="L119" s="60"/>
      <c r="M119" s="60"/>
      <c r="N119" s="182"/>
      <c r="O119" s="182"/>
      <c r="P119" s="176"/>
    </row>
    <row r="120" spans="2:16" x14ac:dyDescent="0.25">
      <c r="B120" s="175"/>
      <c r="C120" s="211" t="s">
        <v>237</v>
      </c>
      <c r="D120" s="211"/>
      <c r="E120" s="212"/>
      <c r="F120" s="212"/>
      <c r="G120" s="212"/>
      <c r="H120" s="212"/>
      <c r="I120" s="161"/>
      <c r="J120" s="161"/>
      <c r="K120" s="161"/>
      <c r="L120" s="161"/>
      <c r="M120" s="161"/>
      <c r="N120" s="161"/>
      <c r="O120" s="161"/>
      <c r="P120" s="176"/>
    </row>
    <row r="121" spans="2:16" ht="15" customHeight="1" x14ac:dyDescent="0.25">
      <c r="B121" s="175"/>
      <c r="C121" s="182"/>
      <c r="D121" s="182"/>
      <c r="E121" s="182"/>
      <c r="F121" s="182"/>
      <c r="G121" s="182"/>
      <c r="H121" s="182"/>
      <c r="I121" s="182"/>
      <c r="J121" s="182"/>
      <c r="K121" s="182"/>
      <c r="L121" s="60"/>
      <c r="M121" s="60"/>
      <c r="N121" s="182"/>
      <c r="O121" s="182"/>
      <c r="P121" s="176"/>
    </row>
    <row r="122" spans="2:16" ht="47.25" customHeight="1" x14ac:dyDescent="0.25">
      <c r="B122" s="175"/>
      <c r="C122" s="362" t="s">
        <v>226</v>
      </c>
      <c r="D122" s="362"/>
      <c r="E122" s="362"/>
      <c r="F122" s="362" t="s">
        <v>57</v>
      </c>
      <c r="G122" s="362"/>
      <c r="H122" s="235" t="s">
        <v>272</v>
      </c>
      <c r="I122" s="362" t="s">
        <v>227</v>
      </c>
      <c r="J122" s="362"/>
      <c r="K122" s="362"/>
      <c r="O122" s="72"/>
      <c r="P122" s="176"/>
    </row>
    <row r="123" spans="2:16" x14ac:dyDescent="0.25">
      <c r="B123" s="175"/>
      <c r="C123" s="426">
        <f>'1.NMS'!$C$123</f>
        <v>0</v>
      </c>
      <c r="D123" s="426"/>
      <c r="E123" s="426"/>
      <c r="F123" s="364" t="s">
        <v>79</v>
      </c>
      <c r="G123" s="364"/>
      <c r="H123" s="234">
        <f>IFERROR(C123/H48,0)</f>
        <v>0</v>
      </c>
      <c r="I123" s="364">
        <f>L33*H123</f>
        <v>0</v>
      </c>
      <c r="J123" s="364"/>
      <c r="K123" s="364"/>
      <c r="O123" s="182"/>
      <c r="P123" s="176"/>
    </row>
    <row r="124" spans="2:16" ht="7.5" customHeight="1" x14ac:dyDescent="0.25">
      <c r="B124" s="175"/>
      <c r="C124" s="182"/>
      <c r="D124" s="182"/>
      <c r="E124" s="182"/>
      <c r="F124" s="182"/>
      <c r="G124" s="182"/>
      <c r="H124" s="182"/>
      <c r="I124" s="182"/>
      <c r="J124" s="182"/>
      <c r="K124" s="182"/>
      <c r="L124" s="60"/>
      <c r="M124" s="60"/>
      <c r="N124" s="182"/>
      <c r="O124" s="182"/>
      <c r="P124" s="176"/>
    </row>
    <row r="125" spans="2:16" ht="18" x14ac:dyDescent="0.25">
      <c r="B125" s="175"/>
      <c r="C125" s="205" t="s">
        <v>50</v>
      </c>
      <c r="D125" s="205" t="s">
        <v>234</v>
      </c>
      <c r="F125" s="205"/>
      <c r="G125" s="205"/>
      <c r="H125" s="205"/>
      <c r="I125" s="205"/>
      <c r="J125" s="205"/>
      <c r="K125" s="205"/>
      <c r="L125" s="216"/>
      <c r="M125" s="216"/>
      <c r="N125" s="182"/>
      <c r="O125" s="182"/>
      <c r="P125" s="176"/>
    </row>
    <row r="126" spans="2:16" x14ac:dyDescent="0.25">
      <c r="B126" s="175"/>
      <c r="C126" s="182"/>
      <c r="D126" s="182"/>
      <c r="E126" s="182"/>
      <c r="F126" s="182"/>
      <c r="G126" s="182"/>
      <c r="H126" s="182"/>
      <c r="I126" s="182"/>
      <c r="J126" s="182"/>
      <c r="K126" s="182"/>
      <c r="L126" s="60"/>
      <c r="M126" s="60"/>
      <c r="N126" s="182"/>
      <c r="O126" s="182"/>
      <c r="P126" s="176"/>
    </row>
    <row r="127" spans="2:16" x14ac:dyDescent="0.25">
      <c r="B127" s="175"/>
      <c r="C127" s="211" t="s">
        <v>238</v>
      </c>
      <c r="D127" s="211"/>
      <c r="E127" s="212"/>
      <c r="F127" s="212"/>
      <c r="G127" s="212"/>
      <c r="H127" s="212"/>
      <c r="I127" s="161"/>
      <c r="J127" s="161"/>
      <c r="K127" s="161"/>
      <c r="L127" s="161"/>
      <c r="M127" s="161"/>
      <c r="N127" s="161"/>
      <c r="O127" s="161"/>
      <c r="P127" s="176"/>
    </row>
    <row r="128" spans="2:16" ht="15.75" thickBot="1" x14ac:dyDescent="0.3">
      <c r="B128" s="175"/>
      <c r="C128" s="182"/>
      <c r="D128" s="182"/>
      <c r="E128" s="182"/>
      <c r="F128" s="182"/>
      <c r="G128" s="182"/>
      <c r="H128" s="182"/>
      <c r="I128" s="182"/>
      <c r="J128" s="182"/>
      <c r="K128" s="182"/>
      <c r="L128" s="60"/>
      <c r="M128" s="60"/>
      <c r="N128" s="182"/>
      <c r="O128" s="182"/>
      <c r="P128" s="176"/>
    </row>
    <row r="129" spans="2:16" ht="45" customHeight="1" x14ac:dyDescent="0.25">
      <c r="B129" s="175"/>
      <c r="C129" s="354" t="s">
        <v>75</v>
      </c>
      <c r="D129" s="355"/>
      <c r="E129" s="355"/>
      <c r="F129" s="358" t="s">
        <v>57</v>
      </c>
      <c r="G129" s="359"/>
      <c r="H129" s="236" t="s">
        <v>44</v>
      </c>
      <c r="I129" s="416" t="s">
        <v>72</v>
      </c>
      <c r="J129" s="358"/>
      <c r="K129" s="417"/>
      <c r="O129" s="72"/>
      <c r="P129" s="176"/>
    </row>
    <row r="130" spans="2:16" ht="15.75" thickBot="1" x14ac:dyDescent="0.3">
      <c r="B130" s="175"/>
      <c r="C130" s="424">
        <f>'1.NMS'!$C$130</f>
        <v>0</v>
      </c>
      <c r="D130" s="425"/>
      <c r="E130" s="425"/>
      <c r="F130" s="360" t="s">
        <v>79</v>
      </c>
      <c r="G130" s="361"/>
      <c r="H130" s="162">
        <f>IFERROR(C130/H48,0)</f>
        <v>0</v>
      </c>
      <c r="I130" s="405">
        <f>L33*H130</f>
        <v>0</v>
      </c>
      <c r="J130" s="360"/>
      <c r="K130" s="415"/>
      <c r="O130" s="182"/>
      <c r="P130" s="176"/>
    </row>
    <row r="131" spans="2:16" ht="7.5" customHeight="1" x14ac:dyDescent="0.25">
      <c r="B131" s="175"/>
      <c r="C131" s="182"/>
      <c r="D131" s="182"/>
      <c r="E131" s="182"/>
      <c r="F131" s="182"/>
      <c r="G131" s="182"/>
      <c r="H131" s="182"/>
      <c r="I131" s="182"/>
      <c r="J131" s="182"/>
      <c r="K131" s="182"/>
      <c r="L131" s="60"/>
      <c r="M131" s="60"/>
      <c r="N131" s="182"/>
      <c r="O131" s="182"/>
      <c r="P131" s="176"/>
    </row>
    <row r="132" spans="2:16" x14ac:dyDescent="0.25">
      <c r="B132" s="175"/>
      <c r="C132" s="205" t="s">
        <v>51</v>
      </c>
      <c r="D132" s="205"/>
      <c r="E132" s="205" t="s">
        <v>52</v>
      </c>
      <c r="F132" s="205"/>
      <c r="G132" s="205"/>
      <c r="H132" s="205"/>
      <c r="I132" s="205"/>
      <c r="J132" s="205"/>
      <c r="K132" s="205"/>
      <c r="L132" s="216"/>
      <c r="M132" s="216"/>
      <c r="N132" s="182"/>
      <c r="O132" s="182"/>
      <c r="P132" s="176"/>
    </row>
    <row r="133" spans="2:16" x14ac:dyDescent="0.25">
      <c r="B133" s="175"/>
      <c r="C133" s="182"/>
      <c r="D133" s="182"/>
      <c r="E133" s="182"/>
      <c r="F133" s="182"/>
      <c r="G133" s="182"/>
      <c r="H133" s="182"/>
      <c r="I133" s="182"/>
      <c r="J133" s="182"/>
      <c r="K133" s="182"/>
      <c r="L133" s="60"/>
      <c r="M133" s="60"/>
      <c r="N133" s="182"/>
      <c r="O133" s="182"/>
      <c r="P133" s="176"/>
    </row>
    <row r="134" spans="2:16" x14ac:dyDescent="0.25">
      <c r="B134" s="175"/>
      <c r="C134" s="211" t="s">
        <v>239</v>
      </c>
      <c r="D134" s="211"/>
      <c r="E134" s="212"/>
      <c r="F134" s="212"/>
      <c r="G134" s="212"/>
      <c r="H134" s="212"/>
      <c r="I134" s="161"/>
      <c r="J134" s="161"/>
      <c r="K134" s="161"/>
      <c r="L134" s="161"/>
      <c r="M134" s="161"/>
      <c r="N134" s="161"/>
      <c r="O134" s="161"/>
      <c r="P134" s="176"/>
    </row>
    <row r="135" spans="2:16" ht="15.75" thickBot="1" x14ac:dyDescent="0.3">
      <c r="B135" s="175"/>
      <c r="C135" s="182"/>
      <c r="D135" s="182"/>
      <c r="E135" s="182"/>
      <c r="F135" s="182"/>
      <c r="G135" s="182"/>
      <c r="H135" s="182"/>
      <c r="I135" s="182"/>
      <c r="J135" s="182"/>
      <c r="K135" s="182"/>
      <c r="L135" s="60"/>
      <c r="M135" s="60"/>
      <c r="N135" s="182"/>
      <c r="O135" s="182"/>
      <c r="P135" s="176"/>
    </row>
    <row r="136" spans="2:16" ht="45" customHeight="1" x14ac:dyDescent="0.25">
      <c r="B136" s="175"/>
      <c r="C136" s="354" t="s">
        <v>74</v>
      </c>
      <c r="D136" s="355"/>
      <c r="E136" s="355"/>
      <c r="F136" s="358" t="s">
        <v>57</v>
      </c>
      <c r="G136" s="359"/>
      <c r="H136" s="236" t="s">
        <v>45</v>
      </c>
      <c r="I136" s="416" t="s">
        <v>73</v>
      </c>
      <c r="J136" s="358"/>
      <c r="K136" s="417"/>
      <c r="O136" s="72"/>
      <c r="P136" s="176"/>
    </row>
    <row r="137" spans="2:16" ht="15.75" thickBot="1" x14ac:dyDescent="0.3">
      <c r="B137" s="175"/>
      <c r="C137" s="424">
        <f>'1.NMS'!$C$137</f>
        <v>0</v>
      </c>
      <c r="D137" s="425"/>
      <c r="E137" s="425"/>
      <c r="F137" s="360" t="s">
        <v>79</v>
      </c>
      <c r="G137" s="361"/>
      <c r="H137" s="162">
        <f>IFERROR(C137/H48,0)</f>
        <v>0</v>
      </c>
      <c r="I137" s="405">
        <f>L33*H137</f>
        <v>0</v>
      </c>
      <c r="J137" s="360"/>
      <c r="K137" s="415"/>
      <c r="O137" s="182"/>
      <c r="P137" s="176"/>
    </row>
    <row r="138" spans="2:16" ht="7.5" customHeight="1" x14ac:dyDescent="0.25">
      <c r="B138" s="175"/>
      <c r="C138" s="182"/>
      <c r="D138" s="182"/>
      <c r="E138" s="182"/>
      <c r="F138" s="182"/>
      <c r="G138" s="182"/>
      <c r="H138" s="182"/>
      <c r="I138" s="182"/>
      <c r="J138" s="182"/>
      <c r="K138" s="182"/>
      <c r="L138" s="60"/>
      <c r="M138" s="60"/>
      <c r="N138" s="182"/>
      <c r="O138" s="182"/>
      <c r="P138" s="176"/>
    </row>
    <row r="139" spans="2:16" x14ac:dyDescent="0.25">
      <c r="B139" s="175"/>
      <c r="C139" s="205" t="s">
        <v>53</v>
      </c>
      <c r="D139" s="205"/>
      <c r="E139" s="205" t="s">
        <v>54</v>
      </c>
      <c r="F139" s="205"/>
      <c r="G139" s="205"/>
      <c r="H139" s="205"/>
      <c r="I139" s="205"/>
      <c r="J139" s="205"/>
      <c r="K139" s="205"/>
      <c r="L139" s="216"/>
      <c r="M139" s="216"/>
      <c r="N139" s="182"/>
      <c r="O139" s="182"/>
      <c r="P139" s="176"/>
    </row>
    <row r="140" spans="2:16" x14ac:dyDescent="0.25">
      <c r="B140" s="175"/>
      <c r="C140" s="182"/>
      <c r="D140" s="182"/>
      <c r="E140" s="182"/>
      <c r="F140" s="182"/>
      <c r="G140" s="182"/>
      <c r="H140" s="182"/>
      <c r="I140" s="182"/>
      <c r="J140" s="182"/>
      <c r="K140" s="182"/>
      <c r="L140" s="60"/>
      <c r="M140" s="60"/>
      <c r="N140" s="182"/>
      <c r="O140" s="182"/>
      <c r="P140" s="176"/>
    </row>
    <row r="141" spans="2:16" x14ac:dyDescent="0.25">
      <c r="B141" s="175"/>
      <c r="C141" s="211" t="s">
        <v>240</v>
      </c>
      <c r="D141" s="211"/>
      <c r="E141" s="212"/>
      <c r="F141" s="212"/>
      <c r="G141" s="212"/>
      <c r="H141" s="212"/>
      <c r="I141" s="161"/>
      <c r="J141" s="161"/>
      <c r="K141" s="161"/>
      <c r="L141" s="161"/>
      <c r="M141" s="161"/>
      <c r="N141" s="161"/>
      <c r="O141" s="161"/>
      <c r="P141" s="176"/>
    </row>
    <row r="142" spans="2:16" ht="15.75" thickBot="1" x14ac:dyDescent="0.3">
      <c r="B142" s="175"/>
      <c r="C142" s="182"/>
      <c r="D142" s="182"/>
      <c r="E142" s="182"/>
      <c r="F142" s="182"/>
      <c r="G142" s="182"/>
      <c r="H142" s="182"/>
      <c r="I142" s="182"/>
      <c r="J142" s="182"/>
      <c r="K142" s="182"/>
      <c r="L142" s="60"/>
      <c r="M142" s="60"/>
      <c r="N142" s="182"/>
      <c r="O142" s="182"/>
      <c r="P142" s="176"/>
    </row>
    <row r="143" spans="2:16" ht="45" customHeight="1" x14ac:dyDescent="0.25">
      <c r="B143" s="175"/>
      <c r="C143" s="354" t="s">
        <v>228</v>
      </c>
      <c r="D143" s="355"/>
      <c r="E143" s="355"/>
      <c r="F143" s="358" t="s">
        <v>57</v>
      </c>
      <c r="G143" s="359"/>
      <c r="H143" s="236" t="s">
        <v>229</v>
      </c>
      <c r="I143" s="416" t="s">
        <v>230</v>
      </c>
      <c r="J143" s="358"/>
      <c r="K143" s="417"/>
      <c r="O143" s="72"/>
      <c r="P143" s="176"/>
    </row>
    <row r="144" spans="2:16" ht="15.75" thickBot="1" x14ac:dyDescent="0.3">
      <c r="B144" s="175"/>
      <c r="C144" s="424">
        <f>'1.NMS'!$C$144</f>
        <v>0</v>
      </c>
      <c r="D144" s="425"/>
      <c r="E144" s="425"/>
      <c r="F144" s="360" t="s">
        <v>79</v>
      </c>
      <c r="G144" s="361"/>
      <c r="H144" s="162">
        <f>IFERROR(C144/H48,0)</f>
        <v>0</v>
      </c>
      <c r="I144" s="405">
        <f>L33*H144</f>
        <v>0</v>
      </c>
      <c r="J144" s="360"/>
      <c r="K144" s="415"/>
      <c r="O144" s="182"/>
      <c r="P144" s="176"/>
    </row>
    <row r="145" spans="2:16" ht="7.5" customHeight="1" x14ac:dyDescent="0.25">
      <c r="B145" s="175"/>
      <c r="C145" s="182"/>
      <c r="D145" s="182"/>
      <c r="E145" s="182"/>
      <c r="F145" s="182"/>
      <c r="G145" s="182"/>
      <c r="H145" s="182"/>
      <c r="I145" s="182"/>
      <c r="J145" s="182"/>
      <c r="K145" s="182"/>
      <c r="L145" s="60"/>
      <c r="M145" s="60"/>
      <c r="N145" s="182"/>
      <c r="O145" s="182"/>
      <c r="P145" s="176"/>
    </row>
    <row r="146" spans="2:16" ht="18" x14ac:dyDescent="0.25">
      <c r="B146" s="175"/>
      <c r="C146" s="205" t="s">
        <v>55</v>
      </c>
      <c r="D146" s="205"/>
      <c r="E146" s="205" t="s">
        <v>235</v>
      </c>
      <c r="F146" s="205"/>
      <c r="G146" s="205"/>
      <c r="H146" s="205"/>
      <c r="I146" s="205"/>
      <c r="J146" s="205"/>
      <c r="K146" s="205"/>
      <c r="L146" s="216"/>
      <c r="M146" s="216"/>
      <c r="N146" s="182"/>
      <c r="O146" s="182"/>
      <c r="P146" s="176"/>
    </row>
    <row r="147" spans="2:16" x14ac:dyDescent="0.25">
      <c r="B147" s="175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76"/>
    </row>
    <row r="148" spans="2:16" x14ac:dyDescent="0.25">
      <c r="B148" s="175"/>
      <c r="C148" s="56" t="s">
        <v>170</v>
      </c>
      <c r="D148" s="56"/>
      <c r="E148" s="56"/>
      <c r="F148" s="56"/>
      <c r="G148" s="56"/>
      <c r="H148" s="182"/>
      <c r="I148" s="182"/>
      <c r="J148" s="182"/>
      <c r="K148" s="182"/>
      <c r="L148" s="182"/>
      <c r="M148" s="182"/>
      <c r="N148" s="182"/>
      <c r="O148" s="182"/>
      <c r="P148" s="176"/>
    </row>
    <row r="149" spans="2:16" x14ac:dyDescent="0.25">
      <c r="B149" s="175"/>
      <c r="C149" s="244" t="s">
        <v>171</v>
      </c>
      <c r="D149" s="244"/>
      <c r="E149" s="244"/>
      <c r="F149" s="244"/>
      <c r="G149" s="244"/>
      <c r="H149" s="182"/>
      <c r="I149" s="182"/>
      <c r="J149" s="182"/>
      <c r="K149" s="182"/>
      <c r="L149" s="182"/>
      <c r="M149" s="182"/>
      <c r="N149" s="182"/>
      <c r="O149" s="182"/>
      <c r="P149" s="176"/>
    </row>
    <row r="150" spans="2:16" x14ac:dyDescent="0.25">
      <c r="B150" s="175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76"/>
    </row>
    <row r="151" spans="2:16" x14ac:dyDescent="0.25">
      <c r="B151" s="175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76"/>
    </row>
    <row r="152" spans="2:16" x14ac:dyDescent="0.25">
      <c r="B152" s="175"/>
      <c r="C152" s="182" t="s">
        <v>83</v>
      </c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76"/>
    </row>
    <row r="153" spans="2:16" x14ac:dyDescent="0.25">
      <c r="B153" s="175"/>
      <c r="C153" s="182"/>
      <c r="D153" s="182"/>
      <c r="E153" s="322" t="s">
        <v>27</v>
      </c>
      <c r="F153" s="322"/>
      <c r="G153" s="322"/>
      <c r="H153" s="322"/>
      <c r="I153" s="322"/>
      <c r="J153" s="173"/>
      <c r="K153" s="182"/>
      <c r="L153" s="322" t="s">
        <v>30</v>
      </c>
      <c r="M153" s="322"/>
      <c r="N153" s="322"/>
      <c r="O153" s="182"/>
      <c r="P153" s="176"/>
    </row>
    <row r="154" spans="2:16" x14ac:dyDescent="0.25">
      <c r="B154" s="175"/>
      <c r="C154" s="182"/>
      <c r="D154" s="182"/>
      <c r="E154" s="322" t="s">
        <v>26</v>
      </c>
      <c r="F154" s="322"/>
      <c r="G154" s="322"/>
      <c r="H154" s="322"/>
      <c r="I154" s="322"/>
      <c r="J154" s="173"/>
      <c r="K154" s="182"/>
      <c r="L154" s="322" t="s">
        <v>26</v>
      </c>
      <c r="M154" s="322"/>
      <c r="N154" s="322"/>
      <c r="O154" s="182"/>
      <c r="P154" s="176"/>
    </row>
    <row r="155" spans="2:16" x14ac:dyDescent="0.25">
      <c r="B155" s="175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76"/>
    </row>
    <row r="156" spans="2:16" x14ac:dyDescent="0.25">
      <c r="B156" s="175"/>
      <c r="C156" s="182" t="s">
        <v>34</v>
      </c>
      <c r="D156" s="182"/>
      <c r="E156" s="411" t="s">
        <v>291</v>
      </c>
      <c r="F156" s="411"/>
      <c r="G156" s="411"/>
      <c r="H156" s="411"/>
      <c r="I156" s="411"/>
      <c r="J156" s="411"/>
      <c r="K156" s="411"/>
      <c r="L156" s="411"/>
      <c r="M156" s="411"/>
      <c r="N156" s="411"/>
      <c r="O156" s="411"/>
      <c r="P156" s="176"/>
    </row>
    <row r="157" spans="2:16" x14ac:dyDescent="0.25">
      <c r="B157" s="175"/>
      <c r="C157" s="182"/>
      <c r="D157" s="182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  <c r="O157" s="411"/>
      <c r="P157" s="176"/>
    </row>
    <row r="158" spans="2:16" x14ac:dyDescent="0.25">
      <c r="B158" s="175"/>
      <c r="C158" s="182"/>
      <c r="D158" s="182"/>
      <c r="E158" s="411"/>
      <c r="F158" s="411"/>
      <c r="G158" s="411"/>
      <c r="H158" s="411"/>
      <c r="I158" s="411"/>
      <c r="J158" s="411"/>
      <c r="K158" s="411"/>
      <c r="L158" s="411"/>
      <c r="M158" s="411"/>
      <c r="N158" s="411"/>
      <c r="O158" s="411"/>
      <c r="P158" s="176"/>
    </row>
    <row r="159" spans="2:16" ht="6" customHeight="1" x14ac:dyDescent="0.25">
      <c r="B159" s="175"/>
      <c r="C159" s="182"/>
      <c r="D159" s="182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176"/>
    </row>
    <row r="160" spans="2:16" x14ac:dyDescent="0.25">
      <c r="B160" s="175"/>
      <c r="C160" s="218" t="s">
        <v>42</v>
      </c>
      <c r="D160" s="218"/>
      <c r="E160" s="411" t="s">
        <v>43</v>
      </c>
      <c r="F160" s="411"/>
      <c r="G160" s="411"/>
      <c r="H160" s="411"/>
      <c r="I160" s="411"/>
      <c r="J160" s="411"/>
      <c r="K160" s="411"/>
      <c r="L160" s="411"/>
      <c r="M160" s="411"/>
      <c r="N160" s="411"/>
      <c r="O160" s="411"/>
      <c r="P160" s="176"/>
    </row>
    <row r="161" spans="2:16" ht="15.75" thickBot="1" x14ac:dyDescent="0.3">
      <c r="B161" s="219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1"/>
    </row>
  </sheetData>
  <mergeCells count="163">
    <mergeCell ref="I64:O64"/>
    <mergeCell ref="C107:F107"/>
    <mergeCell ref="I107:O107"/>
    <mergeCell ref="C108:F108"/>
    <mergeCell ref="I108:O108"/>
    <mergeCell ref="C114:F114"/>
    <mergeCell ref="G114:H114"/>
    <mergeCell ref="I114:J114"/>
    <mergeCell ref="C115:F115"/>
    <mergeCell ref="G115:H115"/>
    <mergeCell ref="I115:J115"/>
    <mergeCell ref="C7:O9"/>
    <mergeCell ref="C11:O13"/>
    <mergeCell ref="C25:O25"/>
    <mergeCell ref="C29:G29"/>
    <mergeCell ref="H29:I29"/>
    <mergeCell ref="J29:K29"/>
    <mergeCell ref="L29:M29"/>
    <mergeCell ref="N29:O29"/>
    <mergeCell ref="C30:G30"/>
    <mergeCell ref="H30:I30"/>
    <mergeCell ref="J30:K30"/>
    <mergeCell ref="L30:M30"/>
    <mergeCell ref="N30:O30"/>
    <mergeCell ref="C31:G31"/>
    <mergeCell ref="H31:I31"/>
    <mergeCell ref="J31:K31"/>
    <mergeCell ref="L31:M31"/>
    <mergeCell ref="N31:O31"/>
    <mergeCell ref="C105:F105"/>
    <mergeCell ref="I105:O105"/>
    <mergeCell ref="C32:G32"/>
    <mergeCell ref="C34:G34"/>
    <mergeCell ref="C36:G36"/>
    <mergeCell ref="C38:G38"/>
    <mergeCell ref="C45:G45"/>
    <mergeCell ref="C47:G47"/>
    <mergeCell ref="C49:G49"/>
    <mergeCell ref="C51:G51"/>
    <mergeCell ref="H51:I51"/>
    <mergeCell ref="J51:K51"/>
    <mergeCell ref="C59:O59"/>
    <mergeCell ref="C63:F63"/>
    <mergeCell ref="I63:O63"/>
    <mergeCell ref="C64:F64"/>
    <mergeCell ref="H32:I32"/>
    <mergeCell ref="J32:K32"/>
    <mergeCell ref="L32:M32"/>
    <mergeCell ref="N32:O32"/>
    <mergeCell ref="C33:G33"/>
    <mergeCell ref="H33:I33"/>
    <mergeCell ref="J33:K33"/>
    <mergeCell ref="L33:M33"/>
    <mergeCell ref="N33:O33"/>
    <mergeCell ref="H34:I34"/>
    <mergeCell ref="J34:K34"/>
    <mergeCell ref="L34:M34"/>
    <mergeCell ref="N34:O34"/>
    <mergeCell ref="C35:G35"/>
    <mergeCell ref="H35:I35"/>
    <mergeCell ref="J35:K35"/>
    <mergeCell ref="L35:M35"/>
    <mergeCell ref="N35:O35"/>
    <mergeCell ref="H36:I36"/>
    <mergeCell ref="J36:K36"/>
    <mergeCell ref="L36:M36"/>
    <mergeCell ref="N36:O36"/>
    <mergeCell ref="C37:G37"/>
    <mergeCell ref="H37:I37"/>
    <mergeCell ref="J37:K37"/>
    <mergeCell ref="L37:M37"/>
    <mergeCell ref="N37:O37"/>
    <mergeCell ref="H38:I38"/>
    <mergeCell ref="J38:K38"/>
    <mergeCell ref="L38:M38"/>
    <mergeCell ref="N38:O38"/>
    <mergeCell ref="C44:G44"/>
    <mergeCell ref="H44:I44"/>
    <mergeCell ref="J44:K44"/>
    <mergeCell ref="L44:M44"/>
    <mergeCell ref="N44:O44"/>
    <mergeCell ref="H45:I45"/>
    <mergeCell ref="J45:K45"/>
    <mergeCell ref="L45:M45"/>
    <mergeCell ref="N45:O45"/>
    <mergeCell ref="C46:G46"/>
    <mergeCell ref="H46:I46"/>
    <mergeCell ref="J46:K46"/>
    <mergeCell ref="L46:M46"/>
    <mergeCell ref="N46:O46"/>
    <mergeCell ref="H47:I47"/>
    <mergeCell ref="J47:K47"/>
    <mergeCell ref="L47:M47"/>
    <mergeCell ref="N47:O47"/>
    <mergeCell ref="C48:G48"/>
    <mergeCell ref="H48:I48"/>
    <mergeCell ref="J48:K48"/>
    <mergeCell ref="L48:M48"/>
    <mergeCell ref="N48:O48"/>
    <mergeCell ref="L51:M51"/>
    <mergeCell ref="N51:O51"/>
    <mergeCell ref="C52:G52"/>
    <mergeCell ref="H52:I52"/>
    <mergeCell ref="J52:K52"/>
    <mergeCell ref="L52:M52"/>
    <mergeCell ref="N52:O52"/>
    <mergeCell ref="H49:I49"/>
    <mergeCell ref="J49:K49"/>
    <mergeCell ref="L49:M49"/>
    <mergeCell ref="N49:O49"/>
    <mergeCell ref="C50:G50"/>
    <mergeCell ref="H50:I50"/>
    <mergeCell ref="J50:K50"/>
    <mergeCell ref="L50:M50"/>
    <mergeCell ref="N50:O50"/>
    <mergeCell ref="C116:F116"/>
    <mergeCell ref="G116:H116"/>
    <mergeCell ref="I116:J116"/>
    <mergeCell ref="C117:F117"/>
    <mergeCell ref="G117:H117"/>
    <mergeCell ref="I117:J117"/>
    <mergeCell ref="E66:O67"/>
    <mergeCell ref="G72:O72"/>
    <mergeCell ref="G80:O80"/>
    <mergeCell ref="G88:O88"/>
    <mergeCell ref="G96:O96"/>
    <mergeCell ref="C106:F106"/>
    <mergeCell ref="I106:O106"/>
    <mergeCell ref="C122:E122"/>
    <mergeCell ref="F122:G122"/>
    <mergeCell ref="I122:K122"/>
    <mergeCell ref="C123:E123"/>
    <mergeCell ref="F123:G123"/>
    <mergeCell ref="I123:K123"/>
    <mergeCell ref="L117:N118"/>
    <mergeCell ref="O117:O118"/>
    <mergeCell ref="C118:F118"/>
    <mergeCell ref="G118:H118"/>
    <mergeCell ref="I118:J118"/>
    <mergeCell ref="C136:E136"/>
    <mergeCell ref="F136:G136"/>
    <mergeCell ref="I136:K136"/>
    <mergeCell ref="C137:E137"/>
    <mergeCell ref="F137:G137"/>
    <mergeCell ref="I137:K137"/>
    <mergeCell ref="C129:E129"/>
    <mergeCell ref="F129:G129"/>
    <mergeCell ref="I129:K129"/>
    <mergeCell ref="C130:E130"/>
    <mergeCell ref="F130:G130"/>
    <mergeCell ref="I130:K130"/>
    <mergeCell ref="E160:O160"/>
    <mergeCell ref="E153:I153"/>
    <mergeCell ref="L153:N153"/>
    <mergeCell ref="E154:I154"/>
    <mergeCell ref="L154:N154"/>
    <mergeCell ref="E156:O158"/>
    <mergeCell ref="C143:E143"/>
    <mergeCell ref="F143:G143"/>
    <mergeCell ref="I143:K143"/>
    <mergeCell ref="C144:E144"/>
    <mergeCell ref="F144:G144"/>
    <mergeCell ref="I144:K144"/>
  </mergeCells>
  <dataValidations count="2">
    <dataValidation type="list" allowBlank="1" showInputMessage="1" showErrorMessage="1" sqref="S3">
      <formula1>Rok</formula1>
    </dataValidation>
    <dataValidation type="list" allowBlank="1" showInputMessage="1" showErrorMessage="1" sqref="S4">
      <formula1>$AB$3:$AB$7</formula1>
    </dataValidation>
  </dataValidations>
  <pageMargins left="0.25" right="0.25" top="0.75" bottom="0.75" header="0.3" footer="0.3"/>
  <pageSetup paperSize="9" scale="79" orientation="portrait" r:id="rId1"/>
  <rowBreaks count="2" manualBreakCount="2">
    <brk id="62" max="12" man="1"/>
    <brk id="100" max="12" man="1"/>
  </rowBreaks>
  <colBreaks count="1" manualBreakCount="1">
    <brk id="12" max="11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Číselníky!$B$2:$B$3</xm:f>
          </x14:formula1>
          <xm:sqref>O117:O118</xm:sqref>
        </x14:dataValidation>
        <x14:dataValidation type="list" allowBlank="1" showInputMessage="1" showErrorMessage="1">
          <x14:formula1>
            <xm:f>Číselníky!$C$9:$C$12</xm:f>
          </x14:formula1>
          <xm:sqref>G96 G72 G80 G88</xm:sqref>
        </x14:dataValidation>
        <x14:dataValidation type="list" allowBlank="1" showInputMessage="1" showErrorMessage="1">
          <x14:formula1>
            <xm:f>Číselníky!$B$15:$B$16</xm:f>
          </x14:formula1>
          <xm:sqref>G73 G81 G89 G97</xm:sqref>
        </x14:dataValidation>
        <x14:dataValidation type="list" allowBlank="1" showInputMessage="1" showErrorMessage="1">
          <x14:formula1>
            <xm:f>Číselníky!$C$2:$C$6</xm:f>
          </x14:formula1>
          <xm:sqref>I63:O64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B1:AV161"/>
  <sheetViews>
    <sheetView zoomScale="90" zoomScaleNormal="90" workbookViewId="0">
      <selection activeCell="T3" sqref="T3"/>
    </sheetView>
  </sheetViews>
  <sheetFormatPr defaultColWidth="9.140625" defaultRowHeight="15" x14ac:dyDescent="0.25"/>
  <cols>
    <col min="1" max="1" width="5.7109375" style="177" customWidth="1"/>
    <col min="2" max="2" width="2.28515625" style="177" customWidth="1"/>
    <col min="3" max="3" width="21.5703125" style="177" customWidth="1"/>
    <col min="4" max="15" width="10.140625" style="177" customWidth="1"/>
    <col min="16" max="16" width="2.28515625" style="177" customWidth="1"/>
    <col min="17" max="17" width="5.7109375" style="177" customWidth="1"/>
    <col min="18" max="18" width="42" style="177" customWidth="1"/>
    <col min="19" max="19" width="10" style="177" customWidth="1"/>
    <col min="20" max="23" width="9.140625" style="177"/>
    <col min="24" max="24" width="9.42578125" style="177" bestFit="1" customWidth="1"/>
    <col min="25" max="25" width="9.42578125" style="177" customWidth="1"/>
    <col min="26" max="26" width="15.140625" style="177" customWidth="1"/>
    <col min="27" max="27" width="56.140625" style="177" customWidth="1"/>
    <col min="28" max="16384" width="9.140625" style="177"/>
  </cols>
  <sheetData>
    <row r="1" spans="2:48" ht="15.75" thickBot="1" x14ac:dyDescent="0.3">
      <c r="T1" s="178"/>
      <c r="U1" s="178"/>
      <c r="V1" s="178"/>
      <c r="W1" s="178"/>
      <c r="X1" s="178"/>
      <c r="Y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</row>
    <row r="2" spans="2:48" ht="11.25" customHeight="1" x14ac:dyDescent="0.25"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1"/>
      <c r="R2" s="178" t="s">
        <v>56</v>
      </c>
      <c r="S2" s="178" t="s">
        <v>58</v>
      </c>
      <c r="T2" s="178"/>
      <c r="U2" s="178" t="s">
        <v>7</v>
      </c>
      <c r="V2" s="178" t="s">
        <v>12</v>
      </c>
      <c r="W2" s="178" t="s">
        <v>13</v>
      </c>
      <c r="X2" s="178" t="s">
        <v>19</v>
      </c>
      <c r="Y2" s="178" t="s">
        <v>23</v>
      </c>
      <c r="Z2" s="178" t="s">
        <v>22</v>
      </c>
      <c r="AA2" s="178" t="s">
        <v>24</v>
      </c>
      <c r="AB2" s="178" t="s">
        <v>35</v>
      </c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</row>
    <row r="3" spans="2:48" x14ac:dyDescent="0.25">
      <c r="B3" s="175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76"/>
      <c r="R3" s="183"/>
      <c r="S3" s="183"/>
      <c r="T3" s="184"/>
      <c r="V3" s="185"/>
      <c r="W3" s="186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</row>
    <row r="4" spans="2:48" x14ac:dyDescent="0.25">
      <c r="B4" s="175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6"/>
      <c r="R4" s="183"/>
      <c r="S4" s="183"/>
      <c r="T4" s="184"/>
      <c r="V4" s="185"/>
      <c r="W4" s="186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x14ac:dyDescent="0.25">
      <c r="B5" s="175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76"/>
      <c r="R5" s="184"/>
      <c r="S5" s="184"/>
      <c r="T5" s="184"/>
      <c r="W5" s="186"/>
      <c r="Z5" s="187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x14ac:dyDescent="0.25">
      <c r="B6" s="175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76"/>
      <c r="R6" s="184"/>
      <c r="S6" s="188"/>
      <c r="T6" s="184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</row>
    <row r="7" spans="2:48" ht="15" customHeight="1" x14ac:dyDescent="0.25">
      <c r="B7" s="175"/>
      <c r="C7" s="331" t="str">
        <f>CONCATENATE("Vyhlásenie k ", S4, " Následnej monitorovacej správe obsahujúci údaje o vyrobenom množstve energie v zariadeniach OZE, spotrebovaných palívách za kalendárny rok ", S3, " podľa energonosičov a emisné faktory pre výpočet produkcie emisií zo spotrebovanej energie za rok ", S3, ".")</f>
        <v>Vyhlásenie k  Následnej monitorovacej správe obsahujúci údaje o vyrobenom množstve energie v zariadeniach OZE, spotrebovaných palívách za kalendárny rok  podľa energonosičov a emisné faktory pre výpočet produkcie emisií zo spotrebovanej energie za rok .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176"/>
      <c r="R7" s="184"/>
      <c r="S7" s="188"/>
      <c r="T7" s="184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</row>
    <row r="8" spans="2:48" x14ac:dyDescent="0.25">
      <c r="B8" s="175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176"/>
      <c r="S8" s="187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</row>
    <row r="9" spans="2:48" x14ac:dyDescent="0.25">
      <c r="B9" s="175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176"/>
      <c r="S9" s="187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</row>
    <row r="10" spans="2:48" x14ac:dyDescent="0.25">
      <c r="B10" s="175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76"/>
      <c r="S10" s="187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</row>
    <row r="11" spans="2:48" ht="15" customHeight="1" x14ac:dyDescent="0.25">
      <c r="B11" s="175"/>
      <c r="C11" s="422" t="s">
        <v>39</v>
      </c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176"/>
      <c r="S11" s="187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</row>
    <row r="12" spans="2:48" ht="15" customHeight="1" x14ac:dyDescent="0.25">
      <c r="B12" s="175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176"/>
      <c r="S12" s="187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</row>
    <row r="13" spans="2:48" x14ac:dyDescent="0.25">
      <c r="B13" s="175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176"/>
      <c r="S13" s="187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</row>
    <row r="14" spans="2:48" ht="13.5" customHeight="1" thickBot="1" x14ac:dyDescent="0.3">
      <c r="B14" s="175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76"/>
      <c r="S14" s="187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</row>
    <row r="15" spans="2:48" x14ac:dyDescent="0.25">
      <c r="B15" s="175"/>
      <c r="C15" s="189" t="s">
        <v>0</v>
      </c>
      <c r="D15" s="190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2"/>
      <c r="P15" s="176"/>
      <c r="S15" s="187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</row>
    <row r="16" spans="2:48" x14ac:dyDescent="0.25">
      <c r="B16" s="175"/>
      <c r="C16" s="193" t="s">
        <v>1</v>
      </c>
      <c r="D16" s="182" t="str">
        <f>ZMS!D12</f>
        <v>Kvalita životného prostredia</v>
      </c>
      <c r="E16" s="197"/>
      <c r="F16" s="197"/>
      <c r="G16" s="182"/>
      <c r="H16" s="182"/>
      <c r="I16" s="182"/>
      <c r="J16" s="182"/>
      <c r="K16" s="182"/>
      <c r="L16" s="182"/>
      <c r="M16" s="182"/>
      <c r="N16" s="182"/>
      <c r="O16" s="176"/>
      <c r="P16" s="176"/>
      <c r="S16" s="187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</row>
    <row r="17" spans="2:48" x14ac:dyDescent="0.25">
      <c r="B17" s="175"/>
      <c r="C17" s="193" t="s">
        <v>2</v>
      </c>
      <c r="D17" s="182" t="str">
        <f>ZMS!D13</f>
        <v>4. Energeticky efektívne nízkouhlíkové hospodárstvo vo všetkých sektoroch</v>
      </c>
      <c r="E17" s="197"/>
      <c r="F17" s="197"/>
      <c r="G17" s="182"/>
      <c r="H17" s="182"/>
      <c r="I17" s="182"/>
      <c r="J17" s="182"/>
      <c r="K17" s="182"/>
      <c r="L17" s="182"/>
      <c r="M17" s="182"/>
      <c r="N17" s="182"/>
      <c r="O17" s="176"/>
      <c r="P17" s="176"/>
      <c r="S17" s="187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</row>
    <row r="18" spans="2:48" x14ac:dyDescent="0.25">
      <c r="B18" s="175"/>
      <c r="C18" s="193" t="s">
        <v>3</v>
      </c>
      <c r="D18" s="57" t="str">
        <f>ZMS!D14</f>
        <v>4.3.1 Zníženie spotreby energie pri prevádzke verejných budov</v>
      </c>
      <c r="E18" s="197"/>
      <c r="F18" s="197"/>
      <c r="G18" s="182"/>
      <c r="H18" s="57"/>
      <c r="I18" s="57"/>
      <c r="J18" s="57"/>
      <c r="K18" s="57"/>
      <c r="L18" s="57"/>
      <c r="M18" s="57"/>
      <c r="N18" s="57"/>
      <c r="O18" s="176"/>
      <c r="P18" s="176"/>
      <c r="S18" s="187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</row>
    <row r="19" spans="2:48" x14ac:dyDescent="0.25">
      <c r="B19" s="175"/>
      <c r="C19" s="193" t="s">
        <v>4</v>
      </c>
      <c r="D19" s="182">
        <f>ZMS!D15</f>
        <v>0</v>
      </c>
      <c r="E19" s="197"/>
      <c r="F19" s="197"/>
      <c r="G19" s="182"/>
      <c r="H19" s="182"/>
      <c r="I19" s="57"/>
      <c r="J19" s="57"/>
      <c r="K19" s="57"/>
      <c r="L19" s="57"/>
      <c r="M19" s="57"/>
      <c r="N19" s="57"/>
      <c r="O19" s="58"/>
      <c r="P19" s="176"/>
      <c r="S19" s="187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</row>
    <row r="20" spans="2:48" x14ac:dyDescent="0.25">
      <c r="B20" s="175"/>
      <c r="C20" s="193" t="s">
        <v>59</v>
      </c>
      <c r="D20" s="182">
        <f>ZMS!D16</f>
        <v>0</v>
      </c>
      <c r="E20" s="197"/>
      <c r="F20" s="197"/>
      <c r="G20" s="182"/>
      <c r="H20" s="182"/>
      <c r="I20" s="57"/>
      <c r="J20" s="57"/>
      <c r="K20" s="57"/>
      <c r="L20" s="57"/>
      <c r="M20" s="57"/>
      <c r="N20" s="57"/>
      <c r="O20" s="58"/>
      <c r="P20" s="176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</row>
    <row r="21" spans="2:48" x14ac:dyDescent="0.25">
      <c r="B21" s="175"/>
      <c r="C21" s="193" t="s">
        <v>5</v>
      </c>
      <c r="D21" s="194">
        <f>ZMS!D17</f>
        <v>0</v>
      </c>
      <c r="E21" s="197"/>
      <c r="F21" s="197"/>
      <c r="G21" s="182"/>
      <c r="H21" s="194"/>
      <c r="I21" s="57"/>
      <c r="J21" s="57"/>
      <c r="K21" s="57"/>
      <c r="L21" s="57"/>
      <c r="M21" s="57"/>
      <c r="N21" s="57"/>
      <c r="O21" s="58"/>
      <c r="P21" s="176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</row>
    <row r="22" spans="2:48" ht="15.75" thickBot="1" x14ac:dyDescent="0.3">
      <c r="B22" s="175"/>
      <c r="C22" s="195" t="s">
        <v>60</v>
      </c>
      <c r="D22" s="196">
        <f>ZMS!D18</f>
        <v>0</v>
      </c>
      <c r="E22" s="243"/>
      <c r="F22" s="243"/>
      <c r="G22" s="220"/>
      <c r="H22" s="196"/>
      <c r="I22" s="158"/>
      <c r="J22" s="158"/>
      <c r="K22" s="158"/>
      <c r="L22" s="158"/>
      <c r="M22" s="158"/>
      <c r="N22" s="158"/>
      <c r="O22" s="159"/>
      <c r="P22" s="176"/>
      <c r="R22" s="178" t="s">
        <v>11</v>
      </c>
      <c r="S22" s="178">
        <v>0.99</v>
      </c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</row>
    <row r="23" spans="2:48" ht="15.75" thickBot="1" x14ac:dyDescent="0.3">
      <c r="B23" s="175"/>
      <c r="C23" s="306" t="s">
        <v>278</v>
      </c>
      <c r="D23" s="307"/>
      <c r="E23" s="306"/>
      <c r="F23" s="306"/>
      <c r="G23" s="308"/>
      <c r="H23" s="182"/>
      <c r="I23" s="57"/>
      <c r="J23" s="57"/>
      <c r="K23" s="57"/>
      <c r="L23" s="57"/>
      <c r="M23" s="57"/>
      <c r="N23" s="57"/>
      <c r="O23" s="57"/>
      <c r="P23" s="176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</row>
    <row r="24" spans="2:48" x14ac:dyDescent="0.25">
      <c r="B24" s="175"/>
      <c r="C24" s="182"/>
      <c r="D24" s="182"/>
      <c r="E24" s="182"/>
      <c r="F24" s="182"/>
      <c r="G24" s="182"/>
      <c r="H24" s="182"/>
      <c r="I24" s="57"/>
      <c r="J24" s="57"/>
      <c r="K24" s="57"/>
      <c r="L24" s="57"/>
      <c r="M24" s="57"/>
      <c r="N24" s="57"/>
      <c r="O24" s="57"/>
      <c r="P24" s="176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</row>
    <row r="25" spans="2:48" ht="22.5" customHeight="1" x14ac:dyDescent="0.25">
      <c r="B25" s="175"/>
      <c r="C25" s="421" t="s">
        <v>231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176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</row>
    <row r="26" spans="2:48" ht="7.5" customHeight="1" x14ac:dyDescent="0.25">
      <c r="B26" s="175"/>
      <c r="C26" s="182"/>
      <c r="D26" s="182"/>
      <c r="E26" s="182"/>
      <c r="F26" s="182"/>
      <c r="G26" s="182"/>
      <c r="H26" s="182"/>
      <c r="I26" s="57"/>
      <c r="J26" s="57"/>
      <c r="K26" s="57"/>
      <c r="L26" s="57"/>
      <c r="M26" s="57"/>
      <c r="N26" s="57"/>
      <c r="O26" s="57"/>
      <c r="P26" s="176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</row>
    <row r="27" spans="2:48" x14ac:dyDescent="0.25">
      <c r="B27" s="175"/>
      <c r="C27" s="197" t="s">
        <v>184</v>
      </c>
      <c r="D27" s="197"/>
      <c r="E27" s="60"/>
      <c r="F27" s="60"/>
      <c r="G27" s="60"/>
      <c r="H27" s="60"/>
      <c r="I27" s="57"/>
      <c r="J27" s="57"/>
      <c r="K27" s="57"/>
      <c r="L27" s="57"/>
      <c r="M27" s="57"/>
      <c r="N27" s="57"/>
      <c r="O27" s="57"/>
      <c r="P27" s="176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</row>
    <row r="28" spans="2:48" ht="6" customHeight="1" thickBot="1" x14ac:dyDescent="0.3">
      <c r="B28" s="175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76"/>
      <c r="R28" s="178" t="s">
        <v>10</v>
      </c>
      <c r="S28" s="178">
        <v>0.98499999999999999</v>
      </c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</row>
    <row r="29" spans="2:48" ht="60" customHeight="1" x14ac:dyDescent="0.25">
      <c r="B29" s="175"/>
      <c r="C29" s="398" t="s">
        <v>64</v>
      </c>
      <c r="D29" s="399"/>
      <c r="E29" s="399"/>
      <c r="F29" s="399"/>
      <c r="G29" s="399"/>
      <c r="H29" s="399" t="s">
        <v>28</v>
      </c>
      <c r="I29" s="399"/>
      <c r="J29" s="399" t="s">
        <v>20</v>
      </c>
      <c r="K29" s="399"/>
      <c r="L29" s="399" t="s">
        <v>31</v>
      </c>
      <c r="M29" s="399"/>
      <c r="N29" s="399" t="s">
        <v>29</v>
      </c>
      <c r="O29" s="423"/>
      <c r="P29" s="176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</row>
    <row r="30" spans="2:48" ht="30" customHeight="1" x14ac:dyDescent="0.25">
      <c r="B30" s="175"/>
      <c r="C30" s="391" t="s">
        <v>65</v>
      </c>
      <c r="D30" s="392"/>
      <c r="E30" s="392"/>
      <c r="F30" s="392"/>
      <c r="G30" s="392"/>
      <c r="H30" s="396">
        <f>'1.NMS'!H30:I30</f>
        <v>0</v>
      </c>
      <c r="I30" s="396"/>
      <c r="J30" s="364" t="s">
        <v>61</v>
      </c>
      <c r="K30" s="364"/>
      <c r="L30" s="394">
        <f>G63</f>
        <v>0</v>
      </c>
      <c r="M30" s="394"/>
      <c r="N30" s="401" t="str">
        <f>IFERROR(IF(H30=0,"Nevykazuje sa",L30/H30),0)</f>
        <v>Nevykazuje sa</v>
      </c>
      <c r="O30" s="402"/>
      <c r="P30" s="176"/>
      <c r="R30" s="178" t="s">
        <v>32</v>
      </c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</row>
    <row r="31" spans="2:48" ht="30" customHeight="1" x14ac:dyDescent="0.25">
      <c r="B31" s="175"/>
      <c r="C31" s="391" t="s">
        <v>66</v>
      </c>
      <c r="D31" s="392"/>
      <c r="E31" s="392"/>
      <c r="F31" s="392"/>
      <c r="G31" s="392"/>
      <c r="H31" s="396">
        <f>'1.NMS'!H31:I31</f>
        <v>0</v>
      </c>
      <c r="I31" s="396"/>
      <c r="J31" s="364" t="s">
        <v>61</v>
      </c>
      <c r="K31" s="364"/>
      <c r="L31" s="394">
        <f>G64</f>
        <v>0</v>
      </c>
      <c r="M31" s="394"/>
      <c r="N31" s="401" t="str">
        <f>IFERROR(IF(H31=0,"Nevykazuje sa",L31/H31),0)</f>
        <v>Nevykazuje sa</v>
      </c>
      <c r="O31" s="402"/>
      <c r="P31" s="176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</row>
    <row r="32" spans="2:48" ht="30" customHeight="1" x14ac:dyDescent="0.25">
      <c r="B32" s="175"/>
      <c r="C32" s="391" t="s">
        <v>67</v>
      </c>
      <c r="D32" s="392"/>
      <c r="E32" s="392"/>
      <c r="F32" s="392"/>
      <c r="G32" s="392"/>
      <c r="H32" s="396">
        <f>'1.NMS'!H32:I32</f>
        <v>0</v>
      </c>
      <c r="I32" s="396"/>
      <c r="J32" s="364" t="s">
        <v>80</v>
      </c>
      <c r="K32" s="364"/>
      <c r="L32" s="394">
        <f>IF(H48-L33&lt;0,0,C123-I123)</f>
        <v>0</v>
      </c>
      <c r="M32" s="394"/>
      <c r="N32" s="401" t="str">
        <f>IFERROR(IF(H32=0,"Nevykazuje sa",L32/H32),0)</f>
        <v>Nevykazuje sa</v>
      </c>
      <c r="O32" s="402"/>
      <c r="P32" s="176"/>
    </row>
    <row r="33" spans="2:16" ht="30" customHeight="1" x14ac:dyDescent="0.25">
      <c r="B33" s="175"/>
      <c r="C33" s="391" t="s">
        <v>68</v>
      </c>
      <c r="D33" s="392"/>
      <c r="E33" s="392"/>
      <c r="F33" s="392"/>
      <c r="G33" s="392"/>
      <c r="H33" s="396">
        <f>'1.NMS'!H33:I33</f>
        <v>0</v>
      </c>
      <c r="I33" s="396"/>
      <c r="J33" s="364" t="s">
        <v>61</v>
      </c>
      <c r="K33" s="364"/>
      <c r="L33" s="394">
        <f>SUM(G105:G108)</f>
        <v>0</v>
      </c>
      <c r="M33" s="394"/>
      <c r="N33" s="401" t="s">
        <v>183</v>
      </c>
      <c r="O33" s="402"/>
      <c r="P33" s="176"/>
    </row>
    <row r="34" spans="2:16" ht="30" customHeight="1" x14ac:dyDescent="0.25">
      <c r="B34" s="175"/>
      <c r="C34" s="391" t="s">
        <v>69</v>
      </c>
      <c r="D34" s="392"/>
      <c r="E34" s="392"/>
      <c r="F34" s="392"/>
      <c r="G34" s="392"/>
      <c r="H34" s="396">
        <f>'1.NMS'!H34:I34</f>
        <v>0</v>
      </c>
      <c r="I34" s="396"/>
      <c r="J34" s="364" t="s">
        <v>62</v>
      </c>
      <c r="K34" s="364"/>
      <c r="L34" s="394">
        <f>IF(H48-L33&lt;0,0,(H48-L33)*1000)</f>
        <v>0</v>
      </c>
      <c r="M34" s="394"/>
      <c r="N34" s="401" t="str">
        <f>IFERROR(IF(H34=0,"Nevykazuje sa",L34/H34),0)</f>
        <v>Nevykazuje sa</v>
      </c>
      <c r="O34" s="402"/>
      <c r="P34" s="176"/>
    </row>
    <row r="35" spans="2:16" ht="15" customHeight="1" x14ac:dyDescent="0.25">
      <c r="B35" s="175"/>
      <c r="C35" s="391" t="s">
        <v>81</v>
      </c>
      <c r="D35" s="392"/>
      <c r="E35" s="392"/>
      <c r="F35" s="392"/>
      <c r="G35" s="392"/>
      <c r="H35" s="396">
        <f>'1.NMS'!H35:I35</f>
        <v>0</v>
      </c>
      <c r="I35" s="396"/>
      <c r="J35" s="364" t="s">
        <v>63</v>
      </c>
      <c r="K35" s="364"/>
      <c r="L35" s="394">
        <f>IF(H48-L33&lt;0,0,C130-I130)</f>
        <v>0</v>
      </c>
      <c r="M35" s="394"/>
      <c r="N35" s="401" t="str">
        <f>IFERROR(IF(H35=0,"Nevykazuje sa",L35/H35),0)</f>
        <v>Nevykazuje sa</v>
      </c>
      <c r="O35" s="402"/>
      <c r="P35" s="176"/>
    </row>
    <row r="36" spans="2:16" ht="15" customHeight="1" x14ac:dyDescent="0.25">
      <c r="B36" s="175"/>
      <c r="C36" s="391" t="s">
        <v>70</v>
      </c>
      <c r="D36" s="392"/>
      <c r="E36" s="392"/>
      <c r="F36" s="392"/>
      <c r="G36" s="392"/>
      <c r="H36" s="396">
        <f>'1.NMS'!H36:I36</f>
        <v>0</v>
      </c>
      <c r="I36" s="396"/>
      <c r="J36" s="364" t="s">
        <v>63</v>
      </c>
      <c r="K36" s="364"/>
      <c r="L36" s="394">
        <f>IF(H48-L33&lt;0,0,C137-I137)</f>
        <v>0</v>
      </c>
      <c r="M36" s="394"/>
      <c r="N36" s="401" t="str">
        <f>IFERROR(IF(H36=0,"Nevykazuje sa",L36/H36),0)</f>
        <v>Nevykazuje sa</v>
      </c>
      <c r="O36" s="402"/>
      <c r="P36" s="176"/>
    </row>
    <row r="37" spans="2:16" ht="19.5" customHeight="1" x14ac:dyDescent="0.25">
      <c r="B37" s="175"/>
      <c r="C37" s="391" t="s">
        <v>82</v>
      </c>
      <c r="D37" s="392"/>
      <c r="E37" s="392"/>
      <c r="F37" s="392"/>
      <c r="G37" s="392"/>
      <c r="H37" s="396">
        <f>'1.NMS'!H37:I37</f>
        <v>0</v>
      </c>
      <c r="I37" s="396"/>
      <c r="J37" s="364" t="s">
        <v>63</v>
      </c>
      <c r="K37" s="364"/>
      <c r="L37" s="394">
        <f>IF(H48-L33&lt;0,0,C144-I144)</f>
        <v>0</v>
      </c>
      <c r="M37" s="394"/>
      <c r="N37" s="401" t="str">
        <f>IFERROR(IF(H37=0,"Nevykazuje sa",L37/H37),0)</f>
        <v>Nevykazuje sa</v>
      </c>
      <c r="O37" s="402"/>
      <c r="P37" s="176"/>
    </row>
    <row r="38" spans="2:16" ht="30" customHeight="1" thickBot="1" x14ac:dyDescent="0.3">
      <c r="B38" s="175"/>
      <c r="C38" s="384" t="s">
        <v>71</v>
      </c>
      <c r="D38" s="385"/>
      <c r="E38" s="385"/>
      <c r="F38" s="385"/>
      <c r="G38" s="385"/>
      <c r="H38" s="397">
        <f>'1.NMS'!H38:I38</f>
        <v>0</v>
      </c>
      <c r="I38" s="397"/>
      <c r="J38" s="405" t="s">
        <v>62</v>
      </c>
      <c r="K38" s="405"/>
      <c r="L38" s="395">
        <f>IFERROR(I115+I116+I117+I118,"Vyplň bunku L77")</f>
        <v>0</v>
      </c>
      <c r="M38" s="395"/>
      <c r="N38" s="403" t="str">
        <f>IFERROR(IF(H38=0,"Nevykazuje sa",L38/H38),0)</f>
        <v>Nevykazuje sa</v>
      </c>
      <c r="O38" s="404"/>
      <c r="P38" s="176"/>
    </row>
    <row r="39" spans="2:16" ht="7.5" customHeight="1" thickBot="1" x14ac:dyDescent="0.3">
      <c r="B39" s="175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76"/>
    </row>
    <row r="40" spans="2:16" ht="24.75" customHeight="1" thickBot="1" x14ac:dyDescent="0.3">
      <c r="B40" s="175"/>
      <c r="C40" s="198" t="s">
        <v>78</v>
      </c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200">
        <f>IFERROR((IF(N30="Nevykazuje sa",0,IF(N30&gt;1,1,N30))+IF(N31="Nevykazuje sa",0,IF(N31&gt;1,1,N31))+IF(N32="Nevykazuje sa",0,IF(N32&gt;1,1,N32))+IF(N34="Nevykazuje sa",0,IF(N34&gt;1,1,N34))+IF(N35="Nevykazuje sa",0,IF(N35&gt;1,1,N35))+IF(N36="Nevykazuje sa",0,IF(N36&gt;1,1,N36))+IF(N37="Nevykazuje sa",0,IF(N37&gt;1,1,N37))+IF(N38="Nevykazuje sa",0,IF(N38&gt;1,1,N38)))/(COUNTIFS(H30,"&lt;&gt;0",H30,"&lt;&gt;Nevykazuje sa")+COUNTIFS(H31,"&lt;&gt;0",H31,"&lt;&gt;Nevykazuje sa")+COUNTIFS(H32,"&lt;&gt;0",H32,"&lt;&gt;Nevykazuje sa")+COUNTIFS(H34,"&lt;&gt;0",H34,"&lt;&gt;Nevykazuje sa")+COUNTIFS(H35,"&lt;&gt;0",H35,"&lt;&gt;Nevykazuje sa")+COUNTIFS(H36,"&lt;&gt;0",H36,"&lt;&gt;Nevykazuje sa")+COUNTIFS(H37,"&lt;&gt;0",H37,"&lt;&gt;Nevykazuje sa")+COUNTIFS(H38,"&lt;&gt;0",H38,"&lt;&gt;Nevykazuje sa")),0)</f>
        <v>0</v>
      </c>
      <c r="P40" s="176"/>
    </row>
    <row r="41" spans="2:16" x14ac:dyDescent="0.25">
      <c r="B41" s="175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76"/>
    </row>
    <row r="42" spans="2:16" x14ac:dyDescent="0.25">
      <c r="B42" s="175"/>
      <c r="C42" s="201" t="s">
        <v>172</v>
      </c>
      <c r="D42" s="201"/>
      <c r="E42" s="202"/>
      <c r="F42" s="202"/>
      <c r="G42" s="202"/>
      <c r="H42" s="202"/>
      <c r="I42" s="160"/>
      <c r="J42" s="160"/>
      <c r="K42" s="160"/>
      <c r="L42" s="160"/>
      <c r="M42" s="160"/>
      <c r="N42" s="160"/>
      <c r="O42" s="160"/>
      <c r="P42" s="176"/>
    </row>
    <row r="43" spans="2:16" ht="6" customHeight="1" thickBot="1" x14ac:dyDescent="0.3">
      <c r="B43" s="175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76"/>
    </row>
    <row r="44" spans="2:16" ht="45" customHeight="1" x14ac:dyDescent="0.25">
      <c r="B44" s="175"/>
      <c r="C44" s="338" t="s">
        <v>64</v>
      </c>
      <c r="D44" s="339"/>
      <c r="E44" s="339"/>
      <c r="F44" s="339"/>
      <c r="G44" s="339"/>
      <c r="H44" s="339" t="s">
        <v>28</v>
      </c>
      <c r="I44" s="339"/>
      <c r="J44" s="339" t="s">
        <v>20</v>
      </c>
      <c r="K44" s="339"/>
      <c r="L44" s="339" t="s">
        <v>31</v>
      </c>
      <c r="M44" s="339"/>
      <c r="N44" s="339" t="s">
        <v>29</v>
      </c>
      <c r="O44" s="400"/>
      <c r="P44" s="176"/>
    </row>
    <row r="45" spans="2:16" ht="28.5" customHeight="1" x14ac:dyDescent="0.25">
      <c r="B45" s="175"/>
      <c r="C45" s="391" t="s">
        <v>173</v>
      </c>
      <c r="D45" s="392"/>
      <c r="E45" s="392"/>
      <c r="F45" s="392"/>
      <c r="G45" s="392"/>
      <c r="H45" s="393">
        <f>ZMS!H24</f>
        <v>0</v>
      </c>
      <c r="I45" s="393"/>
      <c r="J45" s="364" t="s">
        <v>97</v>
      </c>
      <c r="K45" s="364"/>
      <c r="L45" s="406"/>
      <c r="M45" s="406"/>
      <c r="N45" s="407" t="str">
        <f t="shared" ref="N45:N52" si="0">IFERROR(IF(H45=0,"Nevykazuje sa",L45/H45),0)</f>
        <v>Nevykazuje sa</v>
      </c>
      <c r="O45" s="408"/>
      <c r="P45" s="176"/>
    </row>
    <row r="46" spans="2:16" ht="28.5" customHeight="1" x14ac:dyDescent="0.25">
      <c r="B46" s="175"/>
      <c r="C46" s="391" t="s">
        <v>174</v>
      </c>
      <c r="D46" s="392"/>
      <c r="E46" s="392"/>
      <c r="F46" s="392"/>
      <c r="G46" s="392"/>
      <c r="H46" s="393">
        <f>ZMS!H25</f>
        <v>0</v>
      </c>
      <c r="I46" s="393"/>
      <c r="J46" s="364" t="s">
        <v>97</v>
      </c>
      <c r="K46" s="364"/>
      <c r="L46" s="406"/>
      <c r="M46" s="406"/>
      <c r="N46" s="407" t="str">
        <f t="shared" si="0"/>
        <v>Nevykazuje sa</v>
      </c>
      <c r="O46" s="408"/>
      <c r="P46" s="176"/>
    </row>
    <row r="47" spans="2:16" ht="28.5" customHeight="1" x14ac:dyDescent="0.25">
      <c r="B47" s="175"/>
      <c r="C47" s="391" t="s">
        <v>175</v>
      </c>
      <c r="D47" s="392"/>
      <c r="E47" s="392"/>
      <c r="F47" s="392"/>
      <c r="G47" s="392"/>
      <c r="H47" s="393">
        <f>ZMS!H26</f>
        <v>0</v>
      </c>
      <c r="I47" s="393"/>
      <c r="J47" s="364" t="s">
        <v>176</v>
      </c>
      <c r="K47" s="364"/>
      <c r="L47" s="406"/>
      <c r="M47" s="406"/>
      <c r="N47" s="407" t="str">
        <f t="shared" si="0"/>
        <v>Nevykazuje sa</v>
      </c>
      <c r="O47" s="408"/>
      <c r="P47" s="176"/>
    </row>
    <row r="48" spans="2:16" ht="28.5" customHeight="1" x14ac:dyDescent="0.25">
      <c r="B48" s="175"/>
      <c r="C48" s="391" t="s">
        <v>177</v>
      </c>
      <c r="D48" s="392"/>
      <c r="E48" s="392"/>
      <c r="F48" s="392"/>
      <c r="G48" s="392"/>
      <c r="H48" s="393">
        <f>ZMS!H27</f>
        <v>0</v>
      </c>
      <c r="I48" s="393"/>
      <c r="J48" s="364" t="s">
        <v>61</v>
      </c>
      <c r="K48" s="364"/>
      <c r="L48" s="406"/>
      <c r="M48" s="406"/>
      <c r="N48" s="407" t="str">
        <f t="shared" si="0"/>
        <v>Nevykazuje sa</v>
      </c>
      <c r="O48" s="408"/>
      <c r="P48" s="176"/>
    </row>
    <row r="49" spans="2:16" ht="28.5" customHeight="1" x14ac:dyDescent="0.25">
      <c r="B49" s="175"/>
      <c r="C49" s="391" t="s">
        <v>178</v>
      </c>
      <c r="D49" s="392"/>
      <c r="E49" s="392"/>
      <c r="F49" s="392"/>
      <c r="G49" s="392"/>
      <c r="H49" s="393">
        <f>ZMS!H28</f>
        <v>0</v>
      </c>
      <c r="I49" s="393"/>
      <c r="J49" s="364" t="s">
        <v>62</v>
      </c>
      <c r="K49" s="364"/>
      <c r="L49" s="406"/>
      <c r="M49" s="406"/>
      <c r="N49" s="407" t="str">
        <f t="shared" si="0"/>
        <v>Nevykazuje sa</v>
      </c>
      <c r="O49" s="408"/>
      <c r="P49" s="176"/>
    </row>
    <row r="50" spans="2:16" ht="28.5" customHeight="1" x14ac:dyDescent="0.25">
      <c r="B50" s="175"/>
      <c r="C50" s="391" t="s">
        <v>179</v>
      </c>
      <c r="D50" s="392"/>
      <c r="E50" s="392"/>
      <c r="F50" s="392"/>
      <c r="G50" s="392"/>
      <c r="H50" s="393">
        <f>ZMS!H29</f>
        <v>0</v>
      </c>
      <c r="I50" s="393"/>
      <c r="J50" s="364" t="s">
        <v>180</v>
      </c>
      <c r="K50" s="364"/>
      <c r="L50" s="406"/>
      <c r="M50" s="406"/>
      <c r="N50" s="407" t="str">
        <f t="shared" si="0"/>
        <v>Nevykazuje sa</v>
      </c>
      <c r="O50" s="408"/>
      <c r="P50" s="176"/>
    </row>
    <row r="51" spans="2:16" ht="28.5" customHeight="1" x14ac:dyDescent="0.25">
      <c r="B51" s="175"/>
      <c r="C51" s="391" t="s">
        <v>284</v>
      </c>
      <c r="D51" s="392"/>
      <c r="E51" s="392"/>
      <c r="F51" s="392"/>
      <c r="G51" s="392"/>
      <c r="H51" s="393">
        <f>ZMS!H30</f>
        <v>0</v>
      </c>
      <c r="I51" s="393"/>
      <c r="J51" s="364" t="s">
        <v>106</v>
      </c>
      <c r="K51" s="364"/>
      <c r="L51" s="406"/>
      <c r="M51" s="406"/>
      <c r="N51" s="407" t="str">
        <f t="shared" si="0"/>
        <v>Nevykazuje sa</v>
      </c>
      <c r="O51" s="408"/>
      <c r="P51" s="176"/>
    </row>
    <row r="52" spans="2:16" ht="28.5" customHeight="1" thickBot="1" x14ac:dyDescent="0.3">
      <c r="B52" s="175"/>
      <c r="C52" s="384" t="s">
        <v>181</v>
      </c>
      <c r="D52" s="385"/>
      <c r="E52" s="385"/>
      <c r="F52" s="385"/>
      <c r="G52" s="385"/>
      <c r="H52" s="390">
        <f>ZMS!H31</f>
        <v>0</v>
      </c>
      <c r="I52" s="390"/>
      <c r="J52" s="405" t="s">
        <v>182</v>
      </c>
      <c r="K52" s="405"/>
      <c r="L52" s="406"/>
      <c r="M52" s="406"/>
      <c r="N52" s="409" t="str">
        <f t="shared" si="0"/>
        <v>Nevykazuje sa</v>
      </c>
      <c r="O52" s="410"/>
      <c r="P52" s="176"/>
    </row>
    <row r="53" spans="2:16" ht="7.5" customHeight="1" thickBot="1" x14ac:dyDescent="0.3">
      <c r="B53" s="175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76"/>
    </row>
    <row r="54" spans="2:16" ht="19.5" customHeight="1" thickBot="1" x14ac:dyDescent="0.3">
      <c r="B54" s="175"/>
      <c r="C54" s="203" t="s">
        <v>185</v>
      </c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0">
        <f>IFERROR((IF(N45="Nevykazuje sa",0,IF(N45&gt;1,1,N45))+IF(N46="Nevykazuje sa",0,IF(N46&gt;1,1,N46))+IF(N47="Nevykazuje sa",0,IF(N47&gt;1,1,N47))+IF(N50="Nevykazuje sa",0,IF(N50&gt;1,1,N50))+IF(N51="Nevykazuje sa",0,IF(N51&gt;1,1,N51))+IF(N52="Nevykazuje sa",0,IF(N52&gt;1,1,N52)))/(COUNTIFS(H45,"&lt;&gt;0",H45,"&lt;&gt;Nevykazuje sa")+COUNTIFS(H46,"&lt;&gt;0",H46,"&lt;&gt;Nevykazuje sa")+COUNTIFS(H47,"&lt;&gt;0",H47,"&lt;&gt;Nevykazuje sa")+COUNTIFS(H50,"&lt;&gt;0",H50,"&lt;&gt;Nevykazuje sa")+COUNTIFS(H51,"&lt;&gt;0",H51,"&lt;&gt;Nevykazuje sa")+COUNTIFS(H52,"&lt;&gt;0",H52,"&lt;&gt;Nevykazuje sa")),0)</f>
        <v>0</v>
      </c>
      <c r="P54" s="176"/>
    </row>
    <row r="55" spans="2:16" ht="19.5" customHeight="1" thickBot="1" x14ac:dyDescent="0.3">
      <c r="B55" s="175"/>
      <c r="C55" s="203" t="s">
        <v>186</v>
      </c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0">
        <f>IFERROR((IF(N48&gt;1,1,N48)+IF(N49&gt;1,1,N49))/2,0)</f>
        <v>1</v>
      </c>
      <c r="P55" s="176"/>
    </row>
    <row r="56" spans="2:16" x14ac:dyDescent="0.25">
      <c r="B56" s="175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76"/>
    </row>
    <row r="57" spans="2:16" x14ac:dyDescent="0.25">
      <c r="B57" s="175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76"/>
    </row>
    <row r="58" spans="2:16" x14ac:dyDescent="0.25">
      <c r="B58" s="175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76"/>
    </row>
    <row r="59" spans="2:16" ht="22.5" customHeight="1" x14ac:dyDescent="0.25">
      <c r="B59" s="175"/>
      <c r="C59" s="421" t="s">
        <v>135</v>
      </c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176"/>
    </row>
    <row r="60" spans="2:16" x14ac:dyDescent="0.25">
      <c r="B60" s="175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76"/>
    </row>
    <row r="61" spans="2:16" x14ac:dyDescent="0.25">
      <c r="B61" s="175"/>
      <c r="C61" s="197" t="s">
        <v>233</v>
      </c>
      <c r="D61" s="197"/>
      <c r="E61" s="60"/>
      <c r="F61" s="60"/>
      <c r="G61" s="60"/>
      <c r="H61" s="60"/>
      <c r="I61" s="57"/>
      <c r="J61" s="57"/>
      <c r="K61" s="57"/>
      <c r="L61" s="57"/>
      <c r="M61" s="57"/>
      <c r="N61" s="57"/>
      <c r="O61" s="57"/>
      <c r="P61" s="176"/>
    </row>
    <row r="62" spans="2:16" ht="6" customHeight="1" x14ac:dyDescent="0.25">
      <c r="B62" s="175"/>
      <c r="C62" s="182"/>
      <c r="D62" s="182"/>
      <c r="E62" s="182"/>
      <c r="F62" s="182"/>
      <c r="G62" s="182"/>
      <c r="H62" s="182"/>
      <c r="I62" s="182"/>
      <c r="J62" s="182"/>
      <c r="K62" s="182"/>
      <c r="L62" s="60"/>
      <c r="M62" s="60"/>
      <c r="N62" s="182"/>
      <c r="O62" s="182"/>
      <c r="P62" s="176"/>
    </row>
    <row r="63" spans="2:16" x14ac:dyDescent="0.25">
      <c r="B63" s="175"/>
      <c r="C63" s="381" t="s">
        <v>8</v>
      </c>
      <c r="D63" s="381"/>
      <c r="E63" s="381"/>
      <c r="F63" s="381"/>
      <c r="G63" s="13">
        <v>0</v>
      </c>
      <c r="H63" s="2" t="s">
        <v>61</v>
      </c>
      <c r="I63" s="412"/>
      <c r="J63" s="412"/>
      <c r="K63" s="412"/>
      <c r="L63" s="412"/>
      <c r="M63" s="412"/>
      <c r="N63" s="412"/>
      <c r="O63" s="412"/>
      <c r="P63" s="176"/>
    </row>
    <row r="64" spans="2:16" x14ac:dyDescent="0.25">
      <c r="B64" s="175"/>
      <c r="C64" s="381" t="s">
        <v>25</v>
      </c>
      <c r="D64" s="381"/>
      <c r="E64" s="381"/>
      <c r="F64" s="381"/>
      <c r="G64" s="13">
        <v>0</v>
      </c>
      <c r="H64" s="2" t="s">
        <v>61</v>
      </c>
      <c r="I64" s="412"/>
      <c r="J64" s="412"/>
      <c r="K64" s="412"/>
      <c r="L64" s="412"/>
      <c r="M64" s="412"/>
      <c r="N64" s="412"/>
      <c r="O64" s="412"/>
      <c r="P64" s="176"/>
    </row>
    <row r="65" spans="2:18" ht="7.5" customHeight="1" x14ac:dyDescent="0.25">
      <c r="B65" s="175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76"/>
    </row>
    <row r="66" spans="2:18" x14ac:dyDescent="0.25">
      <c r="B66" s="175"/>
      <c r="C66" s="205" t="s">
        <v>46</v>
      </c>
      <c r="D66" s="205"/>
      <c r="E66" s="418" t="s">
        <v>47</v>
      </c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176"/>
    </row>
    <row r="67" spans="2:18" x14ac:dyDescent="0.25">
      <c r="B67" s="175"/>
      <c r="C67" s="205"/>
      <c r="D67" s="205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176"/>
    </row>
    <row r="68" spans="2:18" x14ac:dyDescent="0.25">
      <c r="B68" s="175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76"/>
    </row>
    <row r="69" spans="2:18" x14ac:dyDescent="0.25">
      <c r="B69" s="175"/>
      <c r="C69" s="197" t="s">
        <v>232</v>
      </c>
      <c r="D69" s="197"/>
      <c r="E69" s="60"/>
      <c r="F69" s="60"/>
      <c r="G69" s="60"/>
      <c r="H69" s="60"/>
      <c r="I69" s="57"/>
      <c r="J69" s="57"/>
      <c r="K69" s="57"/>
      <c r="L69" s="57"/>
      <c r="M69" s="57"/>
      <c r="N69" s="57"/>
      <c r="O69" s="57"/>
      <c r="P69" s="176"/>
      <c r="R69" s="174"/>
    </row>
    <row r="70" spans="2:18" ht="6" customHeight="1" x14ac:dyDescent="0.25">
      <c r="B70" s="175"/>
      <c r="C70" s="182"/>
      <c r="D70" s="182"/>
      <c r="E70" s="182"/>
      <c r="F70" s="182"/>
      <c r="G70" s="182"/>
      <c r="H70" s="182"/>
      <c r="I70" s="60"/>
      <c r="J70" s="60"/>
      <c r="K70" s="60"/>
      <c r="L70" s="60"/>
      <c r="M70" s="60"/>
      <c r="N70" s="60"/>
      <c r="O70" s="60"/>
      <c r="P70" s="176"/>
    </row>
    <row r="71" spans="2:18" ht="15.75" thickBot="1" x14ac:dyDescent="0.3">
      <c r="B71" s="175"/>
      <c r="C71" s="213" t="s">
        <v>266</v>
      </c>
      <c r="D71" s="182"/>
      <c r="E71" s="182"/>
      <c r="F71" s="182"/>
      <c r="G71" s="182"/>
      <c r="H71" s="182"/>
      <c r="I71" s="60"/>
      <c r="J71" s="60"/>
      <c r="K71" s="60"/>
      <c r="L71" s="60"/>
      <c r="M71" s="60"/>
      <c r="N71" s="60"/>
      <c r="O71" s="60"/>
      <c r="P71" s="176"/>
    </row>
    <row r="72" spans="2:18" ht="15.75" thickBot="1" x14ac:dyDescent="0.3">
      <c r="B72" s="175"/>
      <c r="C72" s="237" t="s">
        <v>262</v>
      </c>
      <c r="D72" s="238"/>
      <c r="E72" s="238"/>
      <c r="F72" s="239"/>
      <c r="G72" s="386"/>
      <c r="H72" s="387"/>
      <c r="I72" s="387"/>
      <c r="J72" s="387"/>
      <c r="K72" s="387"/>
      <c r="L72" s="387"/>
      <c r="M72" s="387"/>
      <c r="N72" s="387"/>
      <c r="O72" s="388"/>
      <c r="P72" s="176"/>
    </row>
    <row r="73" spans="2:18" ht="15.75" thickBot="1" x14ac:dyDescent="0.3">
      <c r="B73" s="175"/>
      <c r="C73" s="240" t="s">
        <v>263</v>
      </c>
      <c r="D73" s="241"/>
      <c r="E73" s="241"/>
      <c r="F73" s="242"/>
      <c r="G73" s="206"/>
      <c r="H73" s="225" t="str">
        <f>IF(AND(G73="nie",SUM(D77:O77)=0),"     VYPLŇTE ÚDAJE O SPOTREBE VZŤAHUJÚCEJ SA K PROJEKTU","")</f>
        <v/>
      </c>
      <c r="I73" s="60"/>
      <c r="J73" s="60"/>
      <c r="L73" s="60"/>
      <c r="M73" s="60"/>
      <c r="N73" s="60"/>
      <c r="O73" s="60"/>
      <c r="P73" s="176"/>
    </row>
    <row r="74" spans="2:18" ht="7.5" customHeight="1" x14ac:dyDescent="0.25">
      <c r="B74" s="175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76"/>
    </row>
    <row r="75" spans="2:18" s="76" customFormat="1" ht="12.75" x14ac:dyDescent="0.25">
      <c r="B75" s="222"/>
      <c r="C75" s="226" t="s">
        <v>249</v>
      </c>
      <c r="D75" s="226" t="s">
        <v>250</v>
      </c>
      <c r="E75" s="226" t="s">
        <v>251</v>
      </c>
      <c r="F75" s="226" t="s">
        <v>252</v>
      </c>
      <c r="G75" s="226" t="s">
        <v>253</v>
      </c>
      <c r="H75" s="226" t="s">
        <v>254</v>
      </c>
      <c r="I75" s="226" t="s">
        <v>255</v>
      </c>
      <c r="J75" s="226" t="s">
        <v>256</v>
      </c>
      <c r="K75" s="226" t="s">
        <v>257</v>
      </c>
      <c r="L75" s="226" t="s">
        <v>258</v>
      </c>
      <c r="M75" s="226" t="s">
        <v>259</v>
      </c>
      <c r="N75" s="226" t="s">
        <v>260</v>
      </c>
      <c r="O75" s="226" t="s">
        <v>261</v>
      </c>
      <c r="P75" s="86"/>
    </row>
    <row r="76" spans="2:18" x14ac:dyDescent="0.25">
      <c r="B76" s="175"/>
      <c r="C76" s="227" t="s">
        <v>264</v>
      </c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176"/>
    </row>
    <row r="77" spans="2:18" ht="25.5" x14ac:dyDescent="0.25">
      <c r="B77" s="175"/>
      <c r="C77" s="227" t="s">
        <v>265</v>
      </c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176"/>
    </row>
    <row r="78" spans="2:18" x14ac:dyDescent="0.25">
      <c r="B78" s="175"/>
      <c r="C78" s="60"/>
      <c r="D78" s="6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76"/>
    </row>
    <row r="79" spans="2:18" ht="15.75" thickBot="1" x14ac:dyDescent="0.3">
      <c r="B79" s="175"/>
      <c r="C79" s="213" t="s">
        <v>267</v>
      </c>
      <c r="D79" s="182"/>
      <c r="E79" s="182"/>
      <c r="F79" s="182"/>
      <c r="G79" s="182"/>
      <c r="H79" s="182"/>
      <c r="I79" s="60"/>
      <c r="J79" s="60"/>
      <c r="K79" s="60"/>
      <c r="L79" s="60"/>
      <c r="M79" s="60"/>
      <c r="N79" s="60"/>
      <c r="O79" s="60"/>
      <c r="P79" s="176"/>
    </row>
    <row r="80" spans="2:18" ht="15.75" thickBot="1" x14ac:dyDescent="0.3">
      <c r="B80" s="175"/>
      <c r="C80" s="237" t="s">
        <v>262</v>
      </c>
      <c r="D80" s="238"/>
      <c r="E80" s="238"/>
      <c r="F80" s="239"/>
      <c r="G80" s="386"/>
      <c r="H80" s="387"/>
      <c r="I80" s="387"/>
      <c r="J80" s="387"/>
      <c r="K80" s="387"/>
      <c r="L80" s="387"/>
      <c r="M80" s="387"/>
      <c r="N80" s="387"/>
      <c r="O80" s="388"/>
      <c r="P80" s="176"/>
    </row>
    <row r="81" spans="2:16" ht="15.75" thickBot="1" x14ac:dyDescent="0.3">
      <c r="B81" s="175"/>
      <c r="C81" s="240" t="s">
        <v>263</v>
      </c>
      <c r="D81" s="241"/>
      <c r="E81" s="241"/>
      <c r="F81" s="242"/>
      <c r="G81" s="206"/>
      <c r="H81" s="225" t="str">
        <f>IF(AND(G81="nie",SUM(D85:O85)=0),"     VYPLŇTE ÚDAJE O SPOTREBE VZŤAHUJÚCEJ SA K PROJEKTU","")</f>
        <v/>
      </c>
      <c r="I81" s="60"/>
      <c r="J81" s="60"/>
      <c r="K81" s="225" t="str">
        <f>IF(G81="nie","     VYPLŇTE ÚDAJE V STĹPCI E NIŽŠIE","")</f>
        <v/>
      </c>
      <c r="L81" s="60"/>
      <c r="M81" s="60"/>
      <c r="N81" s="60"/>
      <c r="O81" s="60"/>
      <c r="P81" s="176"/>
    </row>
    <row r="82" spans="2:16" ht="7.5" customHeight="1" x14ac:dyDescent="0.25">
      <c r="B82" s="175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76"/>
    </row>
    <row r="83" spans="2:16" x14ac:dyDescent="0.25">
      <c r="B83" s="175"/>
      <c r="C83" s="226" t="s">
        <v>249</v>
      </c>
      <c r="D83" s="226" t="s">
        <v>250</v>
      </c>
      <c r="E83" s="226" t="s">
        <v>251</v>
      </c>
      <c r="F83" s="226" t="s">
        <v>252</v>
      </c>
      <c r="G83" s="226" t="s">
        <v>253</v>
      </c>
      <c r="H83" s="226" t="s">
        <v>254</v>
      </c>
      <c r="I83" s="226" t="s">
        <v>255</v>
      </c>
      <c r="J83" s="226" t="s">
        <v>256</v>
      </c>
      <c r="K83" s="226" t="s">
        <v>257</v>
      </c>
      <c r="L83" s="226" t="s">
        <v>258</v>
      </c>
      <c r="M83" s="226" t="s">
        <v>259</v>
      </c>
      <c r="N83" s="226" t="s">
        <v>260</v>
      </c>
      <c r="O83" s="226" t="s">
        <v>261</v>
      </c>
      <c r="P83" s="176"/>
    </row>
    <row r="84" spans="2:16" x14ac:dyDescent="0.25">
      <c r="B84" s="175"/>
      <c r="C84" s="227" t="s">
        <v>264</v>
      </c>
      <c r="D84" s="223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176"/>
    </row>
    <row r="85" spans="2:16" ht="25.5" x14ac:dyDescent="0.25">
      <c r="B85" s="175"/>
      <c r="C85" s="227" t="s">
        <v>265</v>
      </c>
      <c r="D85" s="223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176"/>
    </row>
    <row r="86" spans="2:16" x14ac:dyDescent="0.25">
      <c r="B86" s="175"/>
      <c r="C86" s="60"/>
      <c r="D86" s="6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76"/>
    </row>
    <row r="87" spans="2:16" ht="15.75" thickBot="1" x14ac:dyDescent="0.3">
      <c r="B87" s="175"/>
      <c r="C87" s="213" t="s">
        <v>268</v>
      </c>
      <c r="D87" s="182"/>
      <c r="E87" s="182"/>
      <c r="F87" s="182"/>
      <c r="G87" s="182"/>
      <c r="H87" s="182"/>
      <c r="I87" s="60"/>
      <c r="J87" s="60"/>
      <c r="K87" s="60"/>
      <c r="L87" s="60"/>
      <c r="M87" s="60"/>
      <c r="N87" s="60"/>
      <c r="O87" s="60"/>
      <c r="P87" s="176"/>
    </row>
    <row r="88" spans="2:16" ht="15.75" thickBot="1" x14ac:dyDescent="0.3">
      <c r="B88" s="175"/>
      <c r="C88" s="237" t="s">
        <v>262</v>
      </c>
      <c r="D88" s="238"/>
      <c r="E88" s="238"/>
      <c r="F88" s="239"/>
      <c r="G88" s="386"/>
      <c r="H88" s="387"/>
      <c r="I88" s="387"/>
      <c r="J88" s="387"/>
      <c r="K88" s="387"/>
      <c r="L88" s="387"/>
      <c r="M88" s="387"/>
      <c r="N88" s="387"/>
      <c r="O88" s="388"/>
      <c r="P88" s="176"/>
    </row>
    <row r="89" spans="2:16" ht="15.75" thickBot="1" x14ac:dyDescent="0.3">
      <c r="B89" s="175"/>
      <c r="C89" s="240" t="s">
        <v>263</v>
      </c>
      <c r="D89" s="241"/>
      <c r="E89" s="241"/>
      <c r="F89" s="242"/>
      <c r="G89" s="206"/>
      <c r="H89" s="225" t="str">
        <f>IF(AND(G89="nie",SUM(D93:O93)=0),"     VYPLŇTE ÚDAJE O SPOTREBE VZŤAHUJÚCEJ SA K PROJEKTU","")</f>
        <v/>
      </c>
      <c r="I89" s="60"/>
      <c r="J89" s="60"/>
      <c r="K89" s="225" t="str">
        <f>IF(G89="nie","     VYPLŇTE ÚDAJE V STĹPCI E NIŽŠIE","")</f>
        <v/>
      </c>
      <c r="L89" s="60"/>
      <c r="M89" s="60"/>
      <c r="N89" s="60"/>
      <c r="O89" s="60"/>
      <c r="P89" s="176"/>
    </row>
    <row r="90" spans="2:16" ht="7.5" customHeight="1" x14ac:dyDescent="0.25">
      <c r="B90" s="175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76"/>
    </row>
    <row r="91" spans="2:16" x14ac:dyDescent="0.25">
      <c r="B91" s="175"/>
      <c r="C91" s="226" t="s">
        <v>249</v>
      </c>
      <c r="D91" s="226" t="s">
        <v>250</v>
      </c>
      <c r="E91" s="226" t="s">
        <v>251</v>
      </c>
      <c r="F91" s="226" t="s">
        <v>252</v>
      </c>
      <c r="G91" s="226" t="s">
        <v>253</v>
      </c>
      <c r="H91" s="226" t="s">
        <v>254</v>
      </c>
      <c r="I91" s="226" t="s">
        <v>255</v>
      </c>
      <c r="J91" s="226" t="s">
        <v>256</v>
      </c>
      <c r="K91" s="226" t="s">
        <v>257</v>
      </c>
      <c r="L91" s="226" t="s">
        <v>258</v>
      </c>
      <c r="M91" s="226" t="s">
        <v>259</v>
      </c>
      <c r="N91" s="226" t="s">
        <v>260</v>
      </c>
      <c r="O91" s="226" t="s">
        <v>261</v>
      </c>
      <c r="P91" s="176"/>
    </row>
    <row r="92" spans="2:16" x14ac:dyDescent="0.25">
      <c r="B92" s="175"/>
      <c r="C92" s="227" t="s">
        <v>264</v>
      </c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176"/>
    </row>
    <row r="93" spans="2:16" ht="25.5" x14ac:dyDescent="0.25">
      <c r="B93" s="175"/>
      <c r="C93" s="227" t="s">
        <v>265</v>
      </c>
      <c r="D93" s="223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176"/>
    </row>
    <row r="94" spans="2:16" x14ac:dyDescent="0.25">
      <c r="B94" s="175"/>
      <c r="C94" s="60"/>
      <c r="D94" s="6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76"/>
    </row>
    <row r="95" spans="2:16" ht="15.75" thickBot="1" x14ac:dyDescent="0.3">
      <c r="B95" s="175"/>
      <c r="C95" s="213" t="s">
        <v>269</v>
      </c>
      <c r="D95" s="182"/>
      <c r="E95" s="182"/>
      <c r="F95" s="182"/>
      <c r="G95" s="182"/>
      <c r="H95" s="182"/>
      <c r="I95" s="60"/>
      <c r="J95" s="60"/>
      <c r="K95" s="60"/>
      <c r="L95" s="60"/>
      <c r="M95" s="60"/>
      <c r="N95" s="60"/>
      <c r="O95" s="60"/>
      <c r="P95" s="176"/>
    </row>
    <row r="96" spans="2:16" ht="15.75" thickBot="1" x14ac:dyDescent="0.3">
      <c r="B96" s="175"/>
      <c r="C96" s="237" t="s">
        <v>262</v>
      </c>
      <c r="D96" s="238"/>
      <c r="E96" s="238"/>
      <c r="F96" s="239"/>
      <c r="G96" s="386"/>
      <c r="H96" s="387"/>
      <c r="I96" s="387"/>
      <c r="J96" s="387"/>
      <c r="K96" s="387"/>
      <c r="L96" s="387"/>
      <c r="M96" s="387"/>
      <c r="N96" s="387"/>
      <c r="O96" s="388"/>
      <c r="P96" s="176"/>
    </row>
    <row r="97" spans="2:19" ht="15.75" thickBot="1" x14ac:dyDescent="0.3">
      <c r="B97" s="175"/>
      <c r="C97" s="240" t="s">
        <v>263</v>
      </c>
      <c r="D97" s="241"/>
      <c r="E97" s="241"/>
      <c r="F97" s="242"/>
      <c r="G97" s="206"/>
      <c r="H97" s="225" t="str">
        <f>IF(AND(G97="nie",SUM(D101:O101)=0),"     VYPLŇTE ÚDAJE O SPOTREBE VZŤAHUJÚCEJ SA K PROJEKTU","")</f>
        <v/>
      </c>
      <c r="I97" s="60"/>
      <c r="J97" s="60"/>
      <c r="K97" s="225" t="str">
        <f>IF(G97="nie","     VYPLŇTE ÚDAJE V STĹPCI E NIŽŠIE","")</f>
        <v/>
      </c>
      <c r="L97" s="60"/>
      <c r="M97" s="60"/>
      <c r="N97" s="60"/>
      <c r="O97" s="60"/>
      <c r="P97" s="176"/>
    </row>
    <row r="98" spans="2:19" ht="7.5" customHeight="1" x14ac:dyDescent="0.25">
      <c r="B98" s="175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76"/>
    </row>
    <row r="99" spans="2:19" x14ac:dyDescent="0.25">
      <c r="B99" s="175"/>
      <c r="C99" s="226" t="s">
        <v>249</v>
      </c>
      <c r="D99" s="226" t="s">
        <v>250</v>
      </c>
      <c r="E99" s="226" t="s">
        <v>251</v>
      </c>
      <c r="F99" s="226" t="s">
        <v>252</v>
      </c>
      <c r="G99" s="226" t="s">
        <v>253</v>
      </c>
      <c r="H99" s="226" t="s">
        <v>254</v>
      </c>
      <c r="I99" s="226" t="s">
        <v>255</v>
      </c>
      <c r="J99" s="226" t="s">
        <v>256</v>
      </c>
      <c r="K99" s="226" t="s">
        <v>257</v>
      </c>
      <c r="L99" s="226" t="s">
        <v>258</v>
      </c>
      <c r="M99" s="226" t="s">
        <v>259</v>
      </c>
      <c r="N99" s="226" t="s">
        <v>260</v>
      </c>
      <c r="O99" s="226" t="s">
        <v>261</v>
      </c>
      <c r="P99" s="176"/>
    </row>
    <row r="100" spans="2:19" x14ac:dyDescent="0.25">
      <c r="B100" s="175"/>
      <c r="C100" s="227" t="s">
        <v>264</v>
      </c>
      <c r="D100" s="223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176"/>
    </row>
    <row r="101" spans="2:19" ht="25.5" x14ac:dyDescent="0.25">
      <c r="B101" s="175"/>
      <c r="C101" s="227" t="s">
        <v>265</v>
      </c>
      <c r="D101" s="223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176"/>
    </row>
    <row r="102" spans="2:19" x14ac:dyDescent="0.25">
      <c r="B102" s="175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76"/>
    </row>
    <row r="103" spans="2:19" x14ac:dyDescent="0.25">
      <c r="B103" s="175"/>
      <c r="C103" s="213" t="s">
        <v>270</v>
      </c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76"/>
    </row>
    <row r="104" spans="2:19" ht="6" customHeight="1" thickBot="1" x14ac:dyDescent="0.3">
      <c r="B104" s="175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76"/>
    </row>
    <row r="105" spans="2:19" x14ac:dyDescent="0.25">
      <c r="B105" s="175"/>
      <c r="C105" s="378" t="s">
        <v>8</v>
      </c>
      <c r="D105" s="379"/>
      <c r="E105" s="379"/>
      <c r="F105" s="379"/>
      <c r="G105" s="229">
        <f>IF(G73="nie",SUM(D77:O77),SUM(D76:O76))</f>
        <v>0</v>
      </c>
      <c r="H105" s="230" t="s">
        <v>61</v>
      </c>
      <c r="I105" s="413"/>
      <c r="J105" s="413"/>
      <c r="K105" s="413"/>
      <c r="L105" s="413"/>
      <c r="M105" s="413"/>
      <c r="N105" s="413"/>
      <c r="O105" s="413"/>
      <c r="P105" s="176"/>
      <c r="R105" s="207"/>
    </row>
    <row r="106" spans="2:19" x14ac:dyDescent="0.25">
      <c r="B106" s="175"/>
      <c r="C106" s="380" t="s">
        <v>9</v>
      </c>
      <c r="D106" s="381"/>
      <c r="E106" s="381"/>
      <c r="F106" s="381"/>
      <c r="G106" s="228">
        <f>IF(G81="nie",SUM(D85:O85),SUM(D84:O84))</f>
        <v>0</v>
      </c>
      <c r="H106" s="231" t="s">
        <v>61</v>
      </c>
      <c r="I106" s="413"/>
      <c r="J106" s="413"/>
      <c r="K106" s="413"/>
      <c r="L106" s="413"/>
      <c r="M106" s="413"/>
      <c r="N106" s="413"/>
      <c r="O106" s="413"/>
      <c r="P106" s="176"/>
      <c r="R106" s="207"/>
    </row>
    <row r="107" spans="2:19" x14ac:dyDescent="0.25">
      <c r="B107" s="175"/>
      <c r="C107" s="380" t="s">
        <v>21</v>
      </c>
      <c r="D107" s="381"/>
      <c r="E107" s="381"/>
      <c r="F107" s="381"/>
      <c r="G107" s="228">
        <f>IF(G89="nie",SUM(D93:O93),SUM(D92:O92))</f>
        <v>0</v>
      </c>
      <c r="H107" s="231" t="s">
        <v>61</v>
      </c>
      <c r="I107" s="413"/>
      <c r="J107" s="413"/>
      <c r="K107" s="413"/>
      <c r="L107" s="413"/>
      <c r="M107" s="413"/>
      <c r="N107" s="413"/>
      <c r="O107" s="413"/>
      <c r="P107" s="176"/>
      <c r="R107" s="208"/>
      <c r="S107" s="208"/>
    </row>
    <row r="108" spans="2:19" ht="15.75" thickBot="1" x14ac:dyDescent="0.3">
      <c r="B108" s="175"/>
      <c r="C108" s="382" t="s">
        <v>41</v>
      </c>
      <c r="D108" s="383"/>
      <c r="E108" s="383"/>
      <c r="F108" s="383"/>
      <c r="G108" s="232">
        <f>IF(G97="nie",SUM(D101:O101),SUM(D100:O100))</f>
        <v>0</v>
      </c>
      <c r="H108" s="172" t="s">
        <v>61</v>
      </c>
      <c r="I108" s="413"/>
      <c r="J108" s="413"/>
      <c r="K108" s="413"/>
      <c r="L108" s="413"/>
      <c r="M108" s="413"/>
      <c r="N108" s="413"/>
      <c r="O108" s="413"/>
      <c r="P108" s="176"/>
      <c r="R108" s="209"/>
    </row>
    <row r="109" spans="2:19" ht="7.5" customHeight="1" x14ac:dyDescent="0.25">
      <c r="B109" s="175"/>
      <c r="C109" s="182"/>
      <c r="D109" s="182"/>
      <c r="E109" s="210"/>
      <c r="F109" s="210"/>
      <c r="G109" s="182"/>
      <c r="H109" s="182"/>
      <c r="I109" s="182"/>
      <c r="J109" s="182"/>
      <c r="K109" s="182"/>
      <c r="L109" s="182"/>
      <c r="M109" s="182"/>
      <c r="N109" s="182"/>
      <c r="O109" s="182"/>
      <c r="P109" s="176"/>
    </row>
    <row r="110" spans="2:19" x14ac:dyDescent="0.25">
      <c r="B110" s="175"/>
      <c r="C110" s="205" t="s">
        <v>48</v>
      </c>
      <c r="D110" s="205" t="s">
        <v>49</v>
      </c>
      <c r="F110" s="205"/>
      <c r="G110" s="205"/>
      <c r="H110" s="205"/>
      <c r="I110" s="205"/>
      <c r="J110" s="205"/>
      <c r="K110" s="205"/>
      <c r="L110" s="182"/>
      <c r="M110" s="182"/>
      <c r="N110" s="182"/>
      <c r="O110" s="182"/>
      <c r="P110" s="176"/>
    </row>
    <row r="111" spans="2:19" x14ac:dyDescent="0.25">
      <c r="B111" s="175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76"/>
    </row>
    <row r="112" spans="2:19" x14ac:dyDescent="0.25">
      <c r="B112" s="175"/>
      <c r="C112" s="211" t="s">
        <v>236</v>
      </c>
      <c r="D112" s="211"/>
      <c r="E112" s="212"/>
      <c r="F112" s="212"/>
      <c r="G112" s="212"/>
      <c r="H112" s="212"/>
      <c r="I112" s="161"/>
      <c r="J112" s="161"/>
      <c r="K112" s="161"/>
      <c r="L112" s="161"/>
      <c r="M112" s="161"/>
      <c r="N112" s="161"/>
      <c r="O112" s="161"/>
      <c r="P112" s="176"/>
    </row>
    <row r="113" spans="2:16" ht="15.75" thickBot="1" x14ac:dyDescent="0.3">
      <c r="B113" s="175"/>
      <c r="C113" s="213"/>
      <c r="D113" s="213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76"/>
    </row>
    <row r="114" spans="2:16" x14ac:dyDescent="0.25">
      <c r="B114" s="175"/>
      <c r="C114" s="376" t="s">
        <v>76</v>
      </c>
      <c r="D114" s="377"/>
      <c r="E114" s="377"/>
      <c r="F114" s="370"/>
      <c r="G114" s="369" t="s">
        <v>187</v>
      </c>
      <c r="H114" s="370"/>
      <c r="I114" s="369" t="s">
        <v>77</v>
      </c>
      <c r="J114" s="370"/>
      <c r="K114" s="233" t="s">
        <v>271</v>
      </c>
      <c r="L114" s="182"/>
      <c r="M114" s="182"/>
      <c r="N114" s="182"/>
      <c r="O114" s="182"/>
      <c r="P114" s="176"/>
    </row>
    <row r="115" spans="2:16" ht="15" customHeight="1" x14ac:dyDescent="0.25">
      <c r="B115" s="175"/>
      <c r="C115" s="371" t="s">
        <v>8</v>
      </c>
      <c r="D115" s="372"/>
      <c r="E115" s="372"/>
      <c r="F115" s="373"/>
      <c r="G115" s="427">
        <f>'1.NMS'!G115</f>
        <v>0</v>
      </c>
      <c r="H115" s="428"/>
      <c r="I115" s="365">
        <f>G115-G105/(0.93*0.99*0.4)</f>
        <v>0</v>
      </c>
      <c r="J115" s="366"/>
      <c r="K115" s="214" t="s">
        <v>61</v>
      </c>
      <c r="P115" s="176"/>
    </row>
    <row r="116" spans="2:16" x14ac:dyDescent="0.25">
      <c r="B116" s="175"/>
      <c r="C116" s="371" t="s">
        <v>9</v>
      </c>
      <c r="D116" s="372"/>
      <c r="E116" s="372"/>
      <c r="F116" s="373"/>
      <c r="G116" s="427">
        <f>'1.NMS'!G116</f>
        <v>0</v>
      </c>
      <c r="H116" s="428"/>
      <c r="I116" s="365">
        <f>G116-G106/(0.99*0.985)</f>
        <v>0</v>
      </c>
      <c r="J116" s="366"/>
      <c r="K116" s="214" t="s">
        <v>61</v>
      </c>
      <c r="P116" s="176"/>
    </row>
    <row r="117" spans="2:16" ht="15" customHeight="1" x14ac:dyDescent="0.25">
      <c r="B117" s="175"/>
      <c r="C117" s="371" t="s">
        <v>21</v>
      </c>
      <c r="D117" s="372"/>
      <c r="E117" s="372"/>
      <c r="F117" s="373"/>
      <c r="G117" s="427">
        <f>'1.NMS'!G117</f>
        <v>0</v>
      </c>
      <c r="H117" s="428"/>
      <c r="I117" s="365">
        <f>IF(G117=0,0,IF(O117="Teplá voda",G117-G107/(0.94*0.925*0.985*0.88),IF(O117="Horúca voda",G117-G107/(0.94*0.9*0.985*0.88),"Vyplň bunku O117")))</f>
        <v>0</v>
      </c>
      <c r="J117" s="366"/>
      <c r="K117" s="214" t="s">
        <v>61</v>
      </c>
      <c r="L117" s="414" t="s">
        <v>188</v>
      </c>
      <c r="M117" s="414"/>
      <c r="N117" s="414"/>
      <c r="O117" s="429"/>
      <c r="P117" s="176"/>
    </row>
    <row r="118" spans="2:16" ht="15.75" thickBot="1" x14ac:dyDescent="0.3">
      <c r="B118" s="175"/>
      <c r="C118" s="371" t="s">
        <v>40</v>
      </c>
      <c r="D118" s="372"/>
      <c r="E118" s="372"/>
      <c r="F118" s="373"/>
      <c r="G118" s="427">
        <f>'1.NMS'!G118</f>
        <v>0</v>
      </c>
      <c r="H118" s="428"/>
      <c r="I118" s="367">
        <f>G118-G108</f>
        <v>0</v>
      </c>
      <c r="J118" s="368"/>
      <c r="K118" s="215" t="s">
        <v>61</v>
      </c>
      <c r="L118" s="414"/>
      <c r="M118" s="414"/>
      <c r="N118" s="414"/>
      <c r="O118" s="429"/>
      <c r="P118" s="176"/>
    </row>
    <row r="119" spans="2:16" x14ac:dyDescent="0.25">
      <c r="B119" s="175"/>
      <c r="C119" s="182"/>
      <c r="D119" s="182"/>
      <c r="E119" s="182"/>
      <c r="F119" s="182"/>
      <c r="G119" s="182"/>
      <c r="H119" s="182"/>
      <c r="I119" s="182"/>
      <c r="J119" s="182"/>
      <c r="K119" s="182"/>
      <c r="L119" s="60"/>
      <c r="M119" s="60"/>
      <c r="N119" s="182"/>
      <c r="O119" s="182"/>
      <c r="P119" s="176"/>
    </row>
    <row r="120" spans="2:16" x14ac:dyDescent="0.25">
      <c r="B120" s="175"/>
      <c r="C120" s="211" t="s">
        <v>237</v>
      </c>
      <c r="D120" s="211"/>
      <c r="E120" s="212"/>
      <c r="F120" s="212"/>
      <c r="G120" s="212"/>
      <c r="H120" s="212"/>
      <c r="I120" s="161"/>
      <c r="J120" s="161"/>
      <c r="K120" s="161"/>
      <c r="L120" s="161"/>
      <c r="M120" s="161"/>
      <c r="N120" s="161"/>
      <c r="O120" s="161"/>
      <c r="P120" s="176"/>
    </row>
    <row r="121" spans="2:16" ht="15" customHeight="1" x14ac:dyDescent="0.25">
      <c r="B121" s="175"/>
      <c r="C121" s="182"/>
      <c r="D121" s="182"/>
      <c r="E121" s="182"/>
      <c r="F121" s="182"/>
      <c r="G121" s="182"/>
      <c r="H121" s="182"/>
      <c r="I121" s="182"/>
      <c r="J121" s="182"/>
      <c r="K121" s="182"/>
      <c r="L121" s="60"/>
      <c r="M121" s="60"/>
      <c r="N121" s="182"/>
      <c r="O121" s="182"/>
      <c r="P121" s="176"/>
    </row>
    <row r="122" spans="2:16" ht="47.25" customHeight="1" x14ac:dyDescent="0.25">
      <c r="B122" s="175"/>
      <c r="C122" s="362" t="s">
        <v>226</v>
      </c>
      <c r="D122" s="362"/>
      <c r="E122" s="362"/>
      <c r="F122" s="362" t="s">
        <v>57</v>
      </c>
      <c r="G122" s="362"/>
      <c r="H122" s="235" t="s">
        <v>272</v>
      </c>
      <c r="I122" s="362" t="s">
        <v>227</v>
      </c>
      <c r="J122" s="362"/>
      <c r="K122" s="362"/>
      <c r="O122" s="72"/>
      <c r="P122" s="176"/>
    </row>
    <row r="123" spans="2:16" x14ac:dyDescent="0.25">
      <c r="B123" s="175"/>
      <c r="C123" s="426">
        <f>'1.NMS'!$C$123</f>
        <v>0</v>
      </c>
      <c r="D123" s="426"/>
      <c r="E123" s="426"/>
      <c r="F123" s="364" t="s">
        <v>79</v>
      </c>
      <c r="G123" s="364"/>
      <c r="H123" s="234">
        <f>IFERROR(C123/H48,0)</f>
        <v>0</v>
      </c>
      <c r="I123" s="364">
        <f>L33*H123</f>
        <v>0</v>
      </c>
      <c r="J123" s="364"/>
      <c r="K123" s="364"/>
      <c r="O123" s="182"/>
      <c r="P123" s="176"/>
    </row>
    <row r="124" spans="2:16" ht="7.5" customHeight="1" x14ac:dyDescent="0.25">
      <c r="B124" s="175"/>
      <c r="C124" s="182"/>
      <c r="D124" s="182"/>
      <c r="E124" s="182"/>
      <c r="F124" s="182"/>
      <c r="G124" s="182"/>
      <c r="H124" s="182"/>
      <c r="I124" s="182"/>
      <c r="J124" s="182"/>
      <c r="K124" s="182"/>
      <c r="L124" s="60"/>
      <c r="M124" s="60"/>
      <c r="N124" s="182"/>
      <c r="O124" s="182"/>
      <c r="P124" s="176"/>
    </row>
    <row r="125" spans="2:16" ht="18" x14ac:dyDescent="0.25">
      <c r="B125" s="175"/>
      <c r="C125" s="205" t="s">
        <v>50</v>
      </c>
      <c r="D125" s="205" t="s">
        <v>234</v>
      </c>
      <c r="F125" s="205"/>
      <c r="G125" s="205"/>
      <c r="H125" s="205"/>
      <c r="I125" s="205"/>
      <c r="J125" s="205"/>
      <c r="K125" s="205"/>
      <c r="L125" s="216"/>
      <c r="M125" s="216"/>
      <c r="N125" s="182"/>
      <c r="O125" s="182"/>
      <c r="P125" s="176"/>
    </row>
    <row r="126" spans="2:16" x14ac:dyDescent="0.25">
      <c r="B126" s="175"/>
      <c r="C126" s="182"/>
      <c r="D126" s="182"/>
      <c r="E126" s="182"/>
      <c r="F126" s="182"/>
      <c r="G126" s="182"/>
      <c r="H126" s="182"/>
      <c r="I126" s="182"/>
      <c r="J126" s="182"/>
      <c r="K126" s="182"/>
      <c r="L126" s="60"/>
      <c r="M126" s="60"/>
      <c r="N126" s="182"/>
      <c r="O126" s="182"/>
      <c r="P126" s="176"/>
    </row>
    <row r="127" spans="2:16" x14ac:dyDescent="0.25">
      <c r="B127" s="175"/>
      <c r="C127" s="211" t="s">
        <v>238</v>
      </c>
      <c r="D127" s="211"/>
      <c r="E127" s="212"/>
      <c r="F127" s="212"/>
      <c r="G127" s="212"/>
      <c r="H127" s="212"/>
      <c r="I127" s="161"/>
      <c r="J127" s="161"/>
      <c r="K127" s="161"/>
      <c r="L127" s="161"/>
      <c r="M127" s="161"/>
      <c r="N127" s="161"/>
      <c r="O127" s="161"/>
      <c r="P127" s="176"/>
    </row>
    <row r="128" spans="2:16" ht="15.75" thickBot="1" x14ac:dyDescent="0.3">
      <c r="B128" s="175"/>
      <c r="C128" s="182"/>
      <c r="D128" s="182"/>
      <c r="E128" s="182"/>
      <c r="F128" s="182"/>
      <c r="G128" s="182"/>
      <c r="H128" s="182"/>
      <c r="I128" s="182"/>
      <c r="J128" s="182"/>
      <c r="K128" s="182"/>
      <c r="L128" s="60"/>
      <c r="M128" s="60"/>
      <c r="N128" s="182"/>
      <c r="O128" s="182"/>
      <c r="P128" s="176"/>
    </row>
    <row r="129" spans="2:16" ht="45" customHeight="1" x14ac:dyDescent="0.25">
      <c r="B129" s="175"/>
      <c r="C129" s="354" t="s">
        <v>75</v>
      </c>
      <c r="D129" s="355"/>
      <c r="E129" s="355"/>
      <c r="F129" s="358" t="s">
        <v>57</v>
      </c>
      <c r="G129" s="359"/>
      <c r="H129" s="236" t="s">
        <v>44</v>
      </c>
      <c r="I129" s="416" t="s">
        <v>72</v>
      </c>
      <c r="J129" s="358"/>
      <c r="K129" s="417"/>
      <c r="O129" s="72"/>
      <c r="P129" s="176"/>
    </row>
    <row r="130" spans="2:16" ht="15.75" thickBot="1" x14ac:dyDescent="0.3">
      <c r="B130" s="175"/>
      <c r="C130" s="424">
        <f>'1.NMS'!$C$130</f>
        <v>0</v>
      </c>
      <c r="D130" s="425"/>
      <c r="E130" s="425"/>
      <c r="F130" s="360" t="s">
        <v>79</v>
      </c>
      <c r="G130" s="361"/>
      <c r="H130" s="162">
        <f>IFERROR(C130/H48,0)</f>
        <v>0</v>
      </c>
      <c r="I130" s="405">
        <f>L33*H130</f>
        <v>0</v>
      </c>
      <c r="J130" s="360"/>
      <c r="K130" s="415"/>
      <c r="O130" s="182"/>
      <c r="P130" s="176"/>
    </row>
    <row r="131" spans="2:16" ht="7.5" customHeight="1" x14ac:dyDescent="0.25">
      <c r="B131" s="175"/>
      <c r="C131" s="182"/>
      <c r="D131" s="182"/>
      <c r="E131" s="182"/>
      <c r="F131" s="182"/>
      <c r="G131" s="182"/>
      <c r="H131" s="182"/>
      <c r="I131" s="182"/>
      <c r="J131" s="182"/>
      <c r="K131" s="182"/>
      <c r="L131" s="60"/>
      <c r="M131" s="60"/>
      <c r="N131" s="182"/>
      <c r="O131" s="182"/>
      <c r="P131" s="176"/>
    </row>
    <row r="132" spans="2:16" x14ac:dyDescent="0.25">
      <c r="B132" s="175"/>
      <c r="C132" s="205" t="s">
        <v>51</v>
      </c>
      <c r="D132" s="205"/>
      <c r="E132" s="205" t="s">
        <v>52</v>
      </c>
      <c r="F132" s="205"/>
      <c r="G132" s="205"/>
      <c r="H132" s="205"/>
      <c r="I132" s="205"/>
      <c r="J132" s="205"/>
      <c r="K132" s="205"/>
      <c r="L132" s="216"/>
      <c r="M132" s="216"/>
      <c r="N132" s="182"/>
      <c r="O132" s="182"/>
      <c r="P132" s="176"/>
    </row>
    <row r="133" spans="2:16" x14ac:dyDescent="0.25">
      <c r="B133" s="175"/>
      <c r="C133" s="182"/>
      <c r="D133" s="182"/>
      <c r="E133" s="182"/>
      <c r="F133" s="182"/>
      <c r="G133" s="182"/>
      <c r="H133" s="182"/>
      <c r="I133" s="182"/>
      <c r="J133" s="182"/>
      <c r="K133" s="182"/>
      <c r="L133" s="60"/>
      <c r="M133" s="60"/>
      <c r="N133" s="182"/>
      <c r="O133" s="182"/>
      <c r="P133" s="176"/>
    </row>
    <row r="134" spans="2:16" x14ac:dyDescent="0.25">
      <c r="B134" s="175"/>
      <c r="C134" s="211" t="s">
        <v>239</v>
      </c>
      <c r="D134" s="211"/>
      <c r="E134" s="212"/>
      <c r="F134" s="212"/>
      <c r="G134" s="212"/>
      <c r="H134" s="212"/>
      <c r="I134" s="161"/>
      <c r="J134" s="161"/>
      <c r="K134" s="161"/>
      <c r="L134" s="161"/>
      <c r="M134" s="161"/>
      <c r="N134" s="161"/>
      <c r="O134" s="161"/>
      <c r="P134" s="176"/>
    </row>
    <row r="135" spans="2:16" ht="15.75" thickBot="1" x14ac:dyDescent="0.3">
      <c r="B135" s="175"/>
      <c r="C135" s="182"/>
      <c r="D135" s="182"/>
      <c r="E135" s="182"/>
      <c r="F135" s="182"/>
      <c r="G135" s="182"/>
      <c r="H135" s="182"/>
      <c r="I135" s="182"/>
      <c r="J135" s="182"/>
      <c r="K135" s="182"/>
      <c r="L135" s="60"/>
      <c r="M135" s="60"/>
      <c r="N135" s="182"/>
      <c r="O135" s="182"/>
      <c r="P135" s="176"/>
    </row>
    <row r="136" spans="2:16" ht="45" customHeight="1" x14ac:dyDescent="0.25">
      <c r="B136" s="175"/>
      <c r="C136" s="354" t="s">
        <v>74</v>
      </c>
      <c r="D136" s="355"/>
      <c r="E136" s="355"/>
      <c r="F136" s="358" t="s">
        <v>57</v>
      </c>
      <c r="G136" s="359"/>
      <c r="H136" s="236" t="s">
        <v>45</v>
      </c>
      <c r="I136" s="416" t="s">
        <v>73</v>
      </c>
      <c r="J136" s="358"/>
      <c r="K136" s="417"/>
      <c r="O136" s="72"/>
      <c r="P136" s="176"/>
    </row>
    <row r="137" spans="2:16" ht="15.75" thickBot="1" x14ac:dyDescent="0.3">
      <c r="B137" s="175"/>
      <c r="C137" s="424">
        <f>'1.NMS'!$C$137</f>
        <v>0</v>
      </c>
      <c r="D137" s="425"/>
      <c r="E137" s="425"/>
      <c r="F137" s="360" t="s">
        <v>79</v>
      </c>
      <c r="G137" s="361"/>
      <c r="H137" s="162">
        <f>IFERROR(C137/H48,0)</f>
        <v>0</v>
      </c>
      <c r="I137" s="405">
        <f>L33*H137</f>
        <v>0</v>
      </c>
      <c r="J137" s="360"/>
      <c r="K137" s="415"/>
      <c r="O137" s="182"/>
      <c r="P137" s="176"/>
    </row>
    <row r="138" spans="2:16" ht="7.5" customHeight="1" x14ac:dyDescent="0.25">
      <c r="B138" s="175"/>
      <c r="C138" s="182"/>
      <c r="D138" s="182"/>
      <c r="E138" s="182"/>
      <c r="F138" s="182"/>
      <c r="G138" s="182"/>
      <c r="H138" s="182"/>
      <c r="I138" s="182"/>
      <c r="J138" s="182"/>
      <c r="K138" s="182"/>
      <c r="L138" s="60"/>
      <c r="M138" s="60"/>
      <c r="N138" s="182"/>
      <c r="O138" s="182"/>
      <c r="P138" s="176"/>
    </row>
    <row r="139" spans="2:16" x14ac:dyDescent="0.25">
      <c r="B139" s="175"/>
      <c r="C139" s="205" t="s">
        <v>53</v>
      </c>
      <c r="D139" s="205"/>
      <c r="E139" s="205" t="s">
        <v>54</v>
      </c>
      <c r="F139" s="205"/>
      <c r="G139" s="205"/>
      <c r="H139" s="205"/>
      <c r="I139" s="205"/>
      <c r="J139" s="205"/>
      <c r="K139" s="205"/>
      <c r="L139" s="216"/>
      <c r="M139" s="216"/>
      <c r="N139" s="182"/>
      <c r="O139" s="182"/>
      <c r="P139" s="176"/>
    </row>
    <row r="140" spans="2:16" x14ac:dyDescent="0.25">
      <c r="B140" s="175"/>
      <c r="C140" s="182"/>
      <c r="D140" s="182"/>
      <c r="E140" s="182"/>
      <c r="F140" s="182"/>
      <c r="G140" s="182"/>
      <c r="H140" s="182"/>
      <c r="I140" s="182"/>
      <c r="J140" s="182"/>
      <c r="K140" s="182"/>
      <c r="L140" s="60"/>
      <c r="M140" s="60"/>
      <c r="N140" s="182"/>
      <c r="O140" s="182"/>
      <c r="P140" s="176"/>
    </row>
    <row r="141" spans="2:16" x14ac:dyDescent="0.25">
      <c r="B141" s="175"/>
      <c r="C141" s="211" t="s">
        <v>240</v>
      </c>
      <c r="D141" s="211"/>
      <c r="E141" s="212"/>
      <c r="F141" s="212"/>
      <c r="G141" s="212"/>
      <c r="H141" s="212"/>
      <c r="I141" s="161"/>
      <c r="J141" s="161"/>
      <c r="K141" s="161"/>
      <c r="L141" s="161"/>
      <c r="M141" s="161"/>
      <c r="N141" s="161"/>
      <c r="O141" s="161"/>
      <c r="P141" s="176"/>
    </row>
    <row r="142" spans="2:16" ht="15.75" thickBot="1" x14ac:dyDescent="0.3">
      <c r="B142" s="175"/>
      <c r="C142" s="182"/>
      <c r="D142" s="182"/>
      <c r="E142" s="182"/>
      <c r="F142" s="182"/>
      <c r="G142" s="182"/>
      <c r="H142" s="182"/>
      <c r="I142" s="182"/>
      <c r="J142" s="182"/>
      <c r="K142" s="182"/>
      <c r="L142" s="60"/>
      <c r="M142" s="60"/>
      <c r="N142" s="182"/>
      <c r="O142" s="182"/>
      <c r="P142" s="176"/>
    </row>
    <row r="143" spans="2:16" ht="45" customHeight="1" x14ac:dyDescent="0.25">
      <c r="B143" s="175"/>
      <c r="C143" s="354" t="s">
        <v>228</v>
      </c>
      <c r="D143" s="355"/>
      <c r="E143" s="355"/>
      <c r="F143" s="358" t="s">
        <v>57</v>
      </c>
      <c r="G143" s="359"/>
      <c r="H143" s="236" t="s">
        <v>229</v>
      </c>
      <c r="I143" s="416" t="s">
        <v>230</v>
      </c>
      <c r="J143" s="358"/>
      <c r="K143" s="417"/>
      <c r="O143" s="72"/>
      <c r="P143" s="176"/>
    </row>
    <row r="144" spans="2:16" ht="15.75" thickBot="1" x14ac:dyDescent="0.3">
      <c r="B144" s="175"/>
      <c r="C144" s="424">
        <f>'1.NMS'!$C$144</f>
        <v>0</v>
      </c>
      <c r="D144" s="425"/>
      <c r="E144" s="425"/>
      <c r="F144" s="360" t="s">
        <v>79</v>
      </c>
      <c r="G144" s="361"/>
      <c r="H144" s="162">
        <f>IFERROR(C144/H48,0)</f>
        <v>0</v>
      </c>
      <c r="I144" s="405">
        <f>L33*H144</f>
        <v>0</v>
      </c>
      <c r="J144" s="360"/>
      <c r="K144" s="415"/>
      <c r="O144" s="182"/>
      <c r="P144" s="176"/>
    </row>
    <row r="145" spans="2:16" ht="7.5" customHeight="1" x14ac:dyDescent="0.25">
      <c r="B145" s="175"/>
      <c r="C145" s="182"/>
      <c r="D145" s="182"/>
      <c r="E145" s="182"/>
      <c r="F145" s="182"/>
      <c r="G145" s="182"/>
      <c r="H145" s="182"/>
      <c r="I145" s="182"/>
      <c r="J145" s="182"/>
      <c r="K145" s="182"/>
      <c r="L145" s="60"/>
      <c r="M145" s="60"/>
      <c r="N145" s="182"/>
      <c r="O145" s="182"/>
      <c r="P145" s="176"/>
    </row>
    <row r="146" spans="2:16" ht="18" x14ac:dyDescent="0.25">
      <c r="B146" s="175"/>
      <c r="C146" s="205" t="s">
        <v>55</v>
      </c>
      <c r="D146" s="205"/>
      <c r="E146" s="205" t="s">
        <v>235</v>
      </c>
      <c r="F146" s="205"/>
      <c r="G146" s="205"/>
      <c r="H146" s="205"/>
      <c r="I146" s="205"/>
      <c r="J146" s="205"/>
      <c r="K146" s="205"/>
      <c r="L146" s="216"/>
      <c r="M146" s="216"/>
      <c r="N146" s="182"/>
      <c r="O146" s="182"/>
      <c r="P146" s="176"/>
    </row>
    <row r="147" spans="2:16" x14ac:dyDescent="0.25">
      <c r="B147" s="175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76"/>
    </row>
    <row r="148" spans="2:16" x14ac:dyDescent="0.25">
      <c r="B148" s="175"/>
      <c r="C148" s="56" t="s">
        <v>170</v>
      </c>
      <c r="D148" s="56"/>
      <c r="E148" s="56"/>
      <c r="F148" s="56"/>
      <c r="G148" s="56"/>
      <c r="H148" s="182"/>
      <c r="I148" s="182"/>
      <c r="J148" s="182"/>
      <c r="K148" s="182"/>
      <c r="L148" s="182"/>
      <c r="M148" s="182"/>
      <c r="N148" s="182"/>
      <c r="O148" s="182"/>
      <c r="P148" s="176"/>
    </row>
    <row r="149" spans="2:16" x14ac:dyDescent="0.25">
      <c r="B149" s="175"/>
      <c r="C149" s="244" t="s">
        <v>171</v>
      </c>
      <c r="D149" s="244"/>
      <c r="E149" s="244"/>
      <c r="F149" s="244"/>
      <c r="G149" s="244"/>
      <c r="H149" s="182"/>
      <c r="I149" s="182"/>
      <c r="J149" s="182"/>
      <c r="K149" s="182"/>
      <c r="L149" s="182"/>
      <c r="M149" s="182"/>
      <c r="N149" s="182"/>
      <c r="O149" s="182"/>
      <c r="P149" s="176"/>
    </row>
    <row r="150" spans="2:16" x14ac:dyDescent="0.25">
      <c r="B150" s="175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76"/>
    </row>
    <row r="151" spans="2:16" x14ac:dyDescent="0.25">
      <c r="B151" s="175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76"/>
    </row>
    <row r="152" spans="2:16" x14ac:dyDescent="0.25">
      <c r="B152" s="175"/>
      <c r="C152" s="182" t="s">
        <v>83</v>
      </c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76"/>
    </row>
    <row r="153" spans="2:16" x14ac:dyDescent="0.25">
      <c r="B153" s="175"/>
      <c r="C153" s="182"/>
      <c r="D153" s="182"/>
      <c r="E153" s="322" t="s">
        <v>27</v>
      </c>
      <c r="F153" s="322"/>
      <c r="G153" s="322"/>
      <c r="H153" s="322"/>
      <c r="I153" s="322"/>
      <c r="J153" s="173"/>
      <c r="K153" s="182"/>
      <c r="L153" s="322" t="s">
        <v>30</v>
      </c>
      <c r="M153" s="322"/>
      <c r="N153" s="322"/>
      <c r="O153" s="182"/>
      <c r="P153" s="176"/>
    </row>
    <row r="154" spans="2:16" x14ac:dyDescent="0.25">
      <c r="B154" s="175"/>
      <c r="C154" s="182"/>
      <c r="D154" s="182"/>
      <c r="E154" s="322" t="s">
        <v>26</v>
      </c>
      <c r="F154" s="322"/>
      <c r="G154" s="322"/>
      <c r="H154" s="322"/>
      <c r="I154" s="322"/>
      <c r="J154" s="173"/>
      <c r="K154" s="182"/>
      <c r="L154" s="322" t="s">
        <v>26</v>
      </c>
      <c r="M154" s="322"/>
      <c r="N154" s="322"/>
      <c r="O154" s="182"/>
      <c r="P154" s="176"/>
    </row>
    <row r="155" spans="2:16" x14ac:dyDescent="0.25">
      <c r="B155" s="175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76"/>
    </row>
    <row r="156" spans="2:16" x14ac:dyDescent="0.25">
      <c r="B156" s="175"/>
      <c r="C156" s="182" t="s">
        <v>34</v>
      </c>
      <c r="D156" s="182"/>
      <c r="E156" s="411" t="s">
        <v>291</v>
      </c>
      <c r="F156" s="411"/>
      <c r="G156" s="411"/>
      <c r="H156" s="411"/>
      <c r="I156" s="411"/>
      <c r="J156" s="411"/>
      <c r="K156" s="411"/>
      <c r="L156" s="411"/>
      <c r="M156" s="411"/>
      <c r="N156" s="411"/>
      <c r="O156" s="411"/>
      <c r="P156" s="176"/>
    </row>
    <row r="157" spans="2:16" x14ac:dyDescent="0.25">
      <c r="B157" s="175"/>
      <c r="C157" s="182"/>
      <c r="D157" s="182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  <c r="O157" s="411"/>
      <c r="P157" s="176"/>
    </row>
    <row r="158" spans="2:16" x14ac:dyDescent="0.25">
      <c r="B158" s="175"/>
      <c r="C158" s="182"/>
      <c r="D158" s="182"/>
      <c r="E158" s="411"/>
      <c r="F158" s="411"/>
      <c r="G158" s="411"/>
      <c r="H158" s="411"/>
      <c r="I158" s="411"/>
      <c r="J158" s="411"/>
      <c r="K158" s="411"/>
      <c r="L158" s="411"/>
      <c r="M158" s="411"/>
      <c r="N158" s="411"/>
      <c r="O158" s="411"/>
      <c r="P158" s="176"/>
    </row>
    <row r="159" spans="2:16" ht="6" customHeight="1" x14ac:dyDescent="0.25">
      <c r="B159" s="175"/>
      <c r="C159" s="182"/>
      <c r="D159" s="182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176"/>
    </row>
    <row r="160" spans="2:16" x14ac:dyDescent="0.25">
      <c r="B160" s="175"/>
      <c r="C160" s="218" t="s">
        <v>42</v>
      </c>
      <c r="D160" s="218"/>
      <c r="E160" s="411" t="s">
        <v>43</v>
      </c>
      <c r="F160" s="411"/>
      <c r="G160" s="411"/>
      <c r="H160" s="411"/>
      <c r="I160" s="411"/>
      <c r="J160" s="411"/>
      <c r="K160" s="411"/>
      <c r="L160" s="411"/>
      <c r="M160" s="411"/>
      <c r="N160" s="411"/>
      <c r="O160" s="411"/>
      <c r="P160" s="176"/>
    </row>
    <row r="161" spans="2:16" ht="15.75" thickBot="1" x14ac:dyDescent="0.3">
      <c r="B161" s="219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1"/>
    </row>
  </sheetData>
  <mergeCells count="163">
    <mergeCell ref="I64:O64"/>
    <mergeCell ref="C107:F107"/>
    <mergeCell ref="I107:O107"/>
    <mergeCell ref="C108:F108"/>
    <mergeCell ref="I108:O108"/>
    <mergeCell ref="C114:F114"/>
    <mergeCell ref="G114:H114"/>
    <mergeCell ref="I114:J114"/>
    <mergeCell ref="C115:F115"/>
    <mergeCell ref="G115:H115"/>
    <mergeCell ref="I115:J115"/>
    <mergeCell ref="C7:O9"/>
    <mergeCell ref="C11:O13"/>
    <mergeCell ref="C25:O25"/>
    <mergeCell ref="C29:G29"/>
    <mergeCell ref="H29:I29"/>
    <mergeCell ref="J29:K29"/>
    <mergeCell ref="L29:M29"/>
    <mergeCell ref="N29:O29"/>
    <mergeCell ref="C30:G30"/>
    <mergeCell ref="H30:I30"/>
    <mergeCell ref="J30:K30"/>
    <mergeCell ref="L30:M30"/>
    <mergeCell ref="N30:O30"/>
    <mergeCell ref="C31:G31"/>
    <mergeCell ref="H31:I31"/>
    <mergeCell ref="J31:K31"/>
    <mergeCell ref="L31:M31"/>
    <mergeCell ref="N31:O31"/>
    <mergeCell ref="C105:F105"/>
    <mergeCell ref="I105:O105"/>
    <mergeCell ref="C32:G32"/>
    <mergeCell ref="C34:G34"/>
    <mergeCell ref="C36:G36"/>
    <mergeCell ref="C38:G38"/>
    <mergeCell ref="C45:G45"/>
    <mergeCell ref="C47:G47"/>
    <mergeCell ref="C49:G49"/>
    <mergeCell ref="C51:G51"/>
    <mergeCell ref="H51:I51"/>
    <mergeCell ref="J51:K51"/>
    <mergeCell ref="C59:O59"/>
    <mergeCell ref="C63:F63"/>
    <mergeCell ref="I63:O63"/>
    <mergeCell ref="C64:F64"/>
    <mergeCell ref="H32:I32"/>
    <mergeCell ref="J32:K32"/>
    <mergeCell ref="L32:M32"/>
    <mergeCell ref="N32:O32"/>
    <mergeCell ref="C33:G33"/>
    <mergeCell ref="H33:I33"/>
    <mergeCell ref="J33:K33"/>
    <mergeCell ref="L33:M33"/>
    <mergeCell ref="N33:O33"/>
    <mergeCell ref="H34:I34"/>
    <mergeCell ref="J34:K34"/>
    <mergeCell ref="L34:M34"/>
    <mergeCell ref="N34:O34"/>
    <mergeCell ref="C35:G35"/>
    <mergeCell ref="H35:I35"/>
    <mergeCell ref="J35:K35"/>
    <mergeCell ref="L35:M35"/>
    <mergeCell ref="N35:O35"/>
    <mergeCell ref="H36:I36"/>
    <mergeCell ref="J36:K36"/>
    <mergeCell ref="L36:M36"/>
    <mergeCell ref="N36:O36"/>
    <mergeCell ref="C37:G37"/>
    <mergeCell ref="H37:I37"/>
    <mergeCell ref="J37:K37"/>
    <mergeCell ref="L37:M37"/>
    <mergeCell ref="N37:O37"/>
    <mergeCell ref="H38:I38"/>
    <mergeCell ref="J38:K38"/>
    <mergeCell ref="L38:M38"/>
    <mergeCell ref="N38:O38"/>
    <mergeCell ref="C44:G44"/>
    <mergeCell ref="H44:I44"/>
    <mergeCell ref="J44:K44"/>
    <mergeCell ref="L44:M44"/>
    <mergeCell ref="N44:O44"/>
    <mergeCell ref="H45:I45"/>
    <mergeCell ref="J45:K45"/>
    <mergeCell ref="L45:M45"/>
    <mergeCell ref="N45:O45"/>
    <mergeCell ref="C46:G46"/>
    <mergeCell ref="H46:I46"/>
    <mergeCell ref="J46:K46"/>
    <mergeCell ref="L46:M46"/>
    <mergeCell ref="N46:O46"/>
    <mergeCell ref="H47:I47"/>
    <mergeCell ref="J47:K47"/>
    <mergeCell ref="L47:M47"/>
    <mergeCell ref="N47:O47"/>
    <mergeCell ref="C48:G48"/>
    <mergeCell ref="H48:I48"/>
    <mergeCell ref="J48:K48"/>
    <mergeCell ref="L48:M48"/>
    <mergeCell ref="N48:O48"/>
    <mergeCell ref="L51:M51"/>
    <mergeCell ref="N51:O51"/>
    <mergeCell ref="C52:G52"/>
    <mergeCell ref="H52:I52"/>
    <mergeCell ref="J52:K52"/>
    <mergeCell ref="L52:M52"/>
    <mergeCell ref="N52:O52"/>
    <mergeCell ref="H49:I49"/>
    <mergeCell ref="J49:K49"/>
    <mergeCell ref="L49:M49"/>
    <mergeCell ref="N49:O49"/>
    <mergeCell ref="C50:G50"/>
    <mergeCell ref="H50:I50"/>
    <mergeCell ref="J50:K50"/>
    <mergeCell ref="L50:M50"/>
    <mergeCell ref="N50:O50"/>
    <mergeCell ref="C116:F116"/>
    <mergeCell ref="G116:H116"/>
    <mergeCell ref="I116:J116"/>
    <mergeCell ref="C117:F117"/>
    <mergeCell ref="G117:H117"/>
    <mergeCell ref="I117:J117"/>
    <mergeCell ref="E66:O67"/>
    <mergeCell ref="G72:O72"/>
    <mergeCell ref="G80:O80"/>
    <mergeCell ref="G88:O88"/>
    <mergeCell ref="G96:O96"/>
    <mergeCell ref="C106:F106"/>
    <mergeCell ref="I106:O106"/>
    <mergeCell ref="C122:E122"/>
    <mergeCell ref="F122:G122"/>
    <mergeCell ref="I122:K122"/>
    <mergeCell ref="C123:E123"/>
    <mergeCell ref="F123:G123"/>
    <mergeCell ref="I123:K123"/>
    <mergeCell ref="L117:N118"/>
    <mergeCell ref="O117:O118"/>
    <mergeCell ref="C118:F118"/>
    <mergeCell ref="G118:H118"/>
    <mergeCell ref="I118:J118"/>
    <mergeCell ref="C136:E136"/>
    <mergeCell ref="F136:G136"/>
    <mergeCell ref="I136:K136"/>
    <mergeCell ref="C137:E137"/>
    <mergeCell ref="F137:G137"/>
    <mergeCell ref="I137:K137"/>
    <mergeCell ref="C129:E129"/>
    <mergeCell ref="F129:G129"/>
    <mergeCell ref="I129:K129"/>
    <mergeCell ref="C130:E130"/>
    <mergeCell ref="F130:G130"/>
    <mergeCell ref="I130:K130"/>
    <mergeCell ref="E160:O160"/>
    <mergeCell ref="E153:I153"/>
    <mergeCell ref="L153:N153"/>
    <mergeCell ref="E154:I154"/>
    <mergeCell ref="L154:N154"/>
    <mergeCell ref="E156:O158"/>
    <mergeCell ref="C143:E143"/>
    <mergeCell ref="F143:G143"/>
    <mergeCell ref="I143:K143"/>
    <mergeCell ref="C144:E144"/>
    <mergeCell ref="F144:G144"/>
    <mergeCell ref="I144:K144"/>
  </mergeCells>
  <dataValidations count="2">
    <dataValidation type="list" allowBlank="1" showInputMessage="1" showErrorMessage="1" sqref="S3">
      <formula1>Rok</formula1>
    </dataValidation>
    <dataValidation type="list" allowBlank="1" showInputMessage="1" showErrorMessage="1" sqref="S4">
      <formula1>$AB$3:$AB$7</formula1>
    </dataValidation>
  </dataValidations>
  <pageMargins left="0.25" right="0.25" top="0.75" bottom="0.75" header="0.3" footer="0.3"/>
  <pageSetup paperSize="9" scale="79" orientation="portrait" r:id="rId1"/>
  <rowBreaks count="2" manualBreakCount="2">
    <brk id="62" max="12" man="1"/>
    <brk id="100" max="12" man="1"/>
  </rowBreaks>
  <colBreaks count="1" manualBreakCount="1">
    <brk id="12" max="11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Číselníky!$C$9:$C$12</xm:f>
          </x14:formula1>
          <xm:sqref>G96 G72 G80 G88</xm:sqref>
        </x14:dataValidation>
        <x14:dataValidation type="list" allowBlank="1" showInputMessage="1" showErrorMessage="1">
          <x14:formula1>
            <xm:f>Číselníky!$B$2:$B$3</xm:f>
          </x14:formula1>
          <xm:sqref>O117:O118</xm:sqref>
        </x14:dataValidation>
        <x14:dataValidation type="list" allowBlank="1" showInputMessage="1" showErrorMessage="1">
          <x14:formula1>
            <xm:f>Číselníky!$B$15:$B$16</xm:f>
          </x14:formula1>
          <xm:sqref>G73 G81 G89 G97</xm:sqref>
        </x14:dataValidation>
        <x14:dataValidation type="list" allowBlank="1" showInputMessage="1" showErrorMessage="1">
          <x14:formula1>
            <xm:f>Číselníky!$C$2:$C$6</xm:f>
          </x14:formula1>
          <xm:sqref>I63:O64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/>
  <dimension ref="B1:AV161"/>
  <sheetViews>
    <sheetView zoomScale="90" zoomScaleNormal="90" workbookViewId="0">
      <selection activeCell="T3" sqref="T3"/>
    </sheetView>
  </sheetViews>
  <sheetFormatPr defaultColWidth="9.140625" defaultRowHeight="15" x14ac:dyDescent="0.25"/>
  <cols>
    <col min="1" max="1" width="5.7109375" style="177" customWidth="1"/>
    <col min="2" max="2" width="2.28515625" style="177" customWidth="1"/>
    <col min="3" max="3" width="21.5703125" style="177" customWidth="1"/>
    <col min="4" max="15" width="10.140625" style="177" customWidth="1"/>
    <col min="16" max="16" width="2.28515625" style="177" customWidth="1"/>
    <col min="17" max="17" width="5.7109375" style="177" customWidth="1"/>
    <col min="18" max="18" width="42" style="177" customWidth="1"/>
    <col min="19" max="19" width="10" style="177" customWidth="1"/>
    <col min="20" max="23" width="9.140625" style="177"/>
    <col min="24" max="24" width="9.42578125" style="177" bestFit="1" customWidth="1"/>
    <col min="25" max="25" width="9.42578125" style="177" customWidth="1"/>
    <col min="26" max="26" width="15.140625" style="177" customWidth="1"/>
    <col min="27" max="27" width="56.140625" style="177" customWidth="1"/>
    <col min="28" max="16384" width="9.140625" style="177"/>
  </cols>
  <sheetData>
    <row r="1" spans="2:48" ht="15.75" thickBot="1" x14ac:dyDescent="0.3">
      <c r="T1" s="178"/>
      <c r="U1" s="178"/>
      <c r="V1" s="178"/>
      <c r="W1" s="178"/>
      <c r="X1" s="178"/>
      <c r="Y1" s="178"/>
      <c r="AB1" s="178"/>
      <c r="AC1" s="178"/>
      <c r="AD1" s="178"/>
      <c r="AE1" s="178"/>
      <c r="AF1" s="178"/>
      <c r="AG1" s="178"/>
      <c r="AH1" s="178"/>
      <c r="AI1" s="178"/>
      <c r="AJ1" s="178"/>
      <c r="AK1" s="178"/>
      <c r="AL1" s="178"/>
      <c r="AM1" s="178"/>
      <c r="AN1" s="178"/>
      <c r="AO1" s="178"/>
      <c r="AP1" s="178"/>
      <c r="AQ1" s="178"/>
      <c r="AR1" s="178"/>
      <c r="AS1" s="178"/>
      <c r="AT1" s="178"/>
      <c r="AU1" s="178"/>
      <c r="AV1" s="178"/>
    </row>
    <row r="2" spans="2:48" ht="11.25" customHeight="1" x14ac:dyDescent="0.25"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80"/>
      <c r="P2" s="181"/>
      <c r="R2" s="178" t="s">
        <v>56</v>
      </c>
      <c r="S2" s="178" t="s">
        <v>58</v>
      </c>
      <c r="T2" s="178"/>
      <c r="U2" s="178" t="s">
        <v>7</v>
      </c>
      <c r="V2" s="178" t="s">
        <v>12</v>
      </c>
      <c r="W2" s="178" t="s">
        <v>13</v>
      </c>
      <c r="X2" s="178" t="s">
        <v>19</v>
      </c>
      <c r="Y2" s="178" t="s">
        <v>23</v>
      </c>
      <c r="Z2" s="178" t="s">
        <v>22</v>
      </c>
      <c r="AA2" s="178" t="s">
        <v>24</v>
      </c>
      <c r="AB2" s="178" t="s">
        <v>35</v>
      </c>
      <c r="AC2" s="178"/>
      <c r="AD2" s="178"/>
      <c r="AE2" s="178"/>
      <c r="AF2" s="178"/>
      <c r="AG2" s="178"/>
      <c r="AH2" s="178"/>
      <c r="AI2" s="178"/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</row>
    <row r="3" spans="2:48" x14ac:dyDescent="0.25">
      <c r="B3" s="175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76"/>
      <c r="R3" s="183"/>
      <c r="S3" s="183"/>
      <c r="T3" s="184"/>
      <c r="V3" s="185"/>
      <c r="W3" s="186"/>
      <c r="AJ3" s="178"/>
      <c r="AK3" s="178"/>
      <c r="AL3" s="178"/>
      <c r="AM3" s="178"/>
      <c r="AN3" s="178"/>
      <c r="AO3" s="178"/>
      <c r="AP3" s="178"/>
      <c r="AQ3" s="178"/>
      <c r="AR3" s="178"/>
      <c r="AS3" s="178"/>
      <c r="AT3" s="178"/>
      <c r="AU3" s="178"/>
      <c r="AV3" s="178"/>
    </row>
    <row r="4" spans="2:48" x14ac:dyDescent="0.25">
      <c r="B4" s="175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76"/>
      <c r="R4" s="183"/>
      <c r="S4" s="183"/>
      <c r="T4" s="184"/>
      <c r="V4" s="185"/>
      <c r="W4" s="186"/>
      <c r="AJ4" s="178"/>
      <c r="AK4" s="178"/>
      <c r="AL4" s="178"/>
      <c r="AM4" s="178"/>
      <c r="AN4" s="178"/>
      <c r="AO4" s="178"/>
      <c r="AP4" s="178"/>
      <c r="AQ4" s="178"/>
      <c r="AR4" s="178"/>
      <c r="AS4" s="178"/>
      <c r="AT4" s="178"/>
      <c r="AU4" s="178"/>
      <c r="AV4" s="178"/>
    </row>
    <row r="5" spans="2:48" x14ac:dyDescent="0.25">
      <c r="B5" s="175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76"/>
      <c r="R5" s="184"/>
      <c r="S5" s="184"/>
      <c r="T5" s="184"/>
      <c r="W5" s="186"/>
      <c r="Z5" s="187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</row>
    <row r="6" spans="2:48" x14ac:dyDescent="0.25">
      <c r="B6" s="175"/>
      <c r="C6" s="182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76"/>
      <c r="R6" s="184"/>
      <c r="S6" s="188"/>
      <c r="T6" s="184"/>
      <c r="AJ6" s="178"/>
      <c r="AK6" s="178"/>
      <c r="AL6" s="178"/>
      <c r="AM6" s="178"/>
      <c r="AN6" s="178"/>
      <c r="AO6" s="178"/>
      <c r="AP6" s="178"/>
      <c r="AQ6" s="178"/>
      <c r="AR6" s="178"/>
      <c r="AS6" s="178"/>
      <c r="AT6" s="178"/>
      <c r="AU6" s="178"/>
      <c r="AV6" s="178"/>
    </row>
    <row r="7" spans="2:48" ht="15" customHeight="1" x14ac:dyDescent="0.25">
      <c r="B7" s="175"/>
      <c r="C7" s="331" t="str">
        <f>CONCATENATE("Vyhlásenie k ", S4, " Následnej monitorovacej správe obsahujúci údaje o vyrobenom množstve energie v zariadeniach OZE, spotrebovaných palívách za kalendárny rok ", S3, " podľa energonosičov a emisné faktory pre výpočet produkcie emisií zo spotrebovanej energie za rok ", S3, ".")</f>
        <v>Vyhlásenie k  Následnej monitorovacej správe obsahujúci údaje o vyrobenom množstve energie v zariadeniach OZE, spotrebovaných palívách za kalendárny rok  podľa energonosičov a emisné faktory pre výpočet produkcie emisií zo spotrebovanej energie za rok .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  <c r="O7" s="331"/>
      <c r="P7" s="176"/>
      <c r="R7" s="184"/>
      <c r="S7" s="188"/>
      <c r="T7" s="184"/>
      <c r="AJ7" s="178"/>
      <c r="AK7" s="178"/>
      <c r="AL7" s="178"/>
      <c r="AM7" s="178"/>
      <c r="AN7" s="178"/>
      <c r="AO7" s="178"/>
      <c r="AP7" s="178"/>
      <c r="AQ7" s="178"/>
      <c r="AR7" s="178"/>
      <c r="AS7" s="178"/>
      <c r="AT7" s="178"/>
      <c r="AU7" s="178"/>
      <c r="AV7" s="178"/>
    </row>
    <row r="8" spans="2:48" x14ac:dyDescent="0.25">
      <c r="B8" s="175"/>
      <c r="C8" s="331"/>
      <c r="D8" s="331"/>
      <c r="E8" s="331"/>
      <c r="F8" s="331"/>
      <c r="G8" s="331"/>
      <c r="H8" s="331"/>
      <c r="I8" s="331"/>
      <c r="J8" s="331"/>
      <c r="K8" s="331"/>
      <c r="L8" s="331"/>
      <c r="M8" s="331"/>
      <c r="N8" s="331"/>
      <c r="O8" s="331"/>
      <c r="P8" s="176"/>
      <c r="S8" s="187"/>
      <c r="AJ8" s="178"/>
      <c r="AK8" s="178"/>
      <c r="AL8" s="178"/>
      <c r="AM8" s="178"/>
      <c r="AN8" s="178"/>
      <c r="AO8" s="178"/>
      <c r="AP8" s="178"/>
      <c r="AQ8" s="178"/>
      <c r="AR8" s="178"/>
      <c r="AS8" s="178"/>
      <c r="AT8" s="178"/>
      <c r="AU8" s="178"/>
      <c r="AV8" s="178"/>
    </row>
    <row r="9" spans="2:48" x14ac:dyDescent="0.25">
      <c r="B9" s="175"/>
      <c r="C9" s="331"/>
      <c r="D9" s="331"/>
      <c r="E9" s="331"/>
      <c r="F9" s="331"/>
      <c r="G9" s="331"/>
      <c r="H9" s="331"/>
      <c r="I9" s="331"/>
      <c r="J9" s="331"/>
      <c r="K9" s="331"/>
      <c r="L9" s="331"/>
      <c r="M9" s="331"/>
      <c r="N9" s="331"/>
      <c r="O9" s="331"/>
      <c r="P9" s="176"/>
      <c r="S9" s="187"/>
      <c r="AJ9" s="178"/>
      <c r="AK9" s="178"/>
      <c r="AL9" s="178"/>
      <c r="AM9" s="178"/>
      <c r="AN9" s="178"/>
      <c r="AO9" s="178"/>
      <c r="AP9" s="178"/>
      <c r="AQ9" s="178"/>
      <c r="AR9" s="178"/>
      <c r="AS9" s="178"/>
      <c r="AT9" s="178"/>
      <c r="AU9" s="178"/>
      <c r="AV9" s="178"/>
    </row>
    <row r="10" spans="2:48" x14ac:dyDescent="0.25">
      <c r="B10" s="175"/>
      <c r="C10" s="168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76"/>
      <c r="S10" s="187"/>
      <c r="AJ10" s="178"/>
      <c r="AK10" s="178"/>
      <c r="AL10" s="178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</row>
    <row r="11" spans="2:48" ht="15" customHeight="1" x14ac:dyDescent="0.25">
      <c r="B11" s="175"/>
      <c r="C11" s="422" t="s">
        <v>39</v>
      </c>
      <c r="D11" s="422"/>
      <c r="E11" s="422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176"/>
      <c r="S11" s="187"/>
      <c r="AJ11" s="178"/>
      <c r="AK11" s="178"/>
      <c r="AL11" s="178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</row>
    <row r="12" spans="2:48" ht="15" customHeight="1" x14ac:dyDescent="0.25">
      <c r="B12" s="175"/>
      <c r="C12" s="422"/>
      <c r="D12" s="422"/>
      <c r="E12" s="422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176"/>
      <c r="S12" s="187"/>
      <c r="AJ12" s="178"/>
      <c r="AK12" s="178"/>
      <c r="AL12" s="178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</row>
    <row r="13" spans="2:48" x14ac:dyDescent="0.25">
      <c r="B13" s="175"/>
      <c r="C13" s="422"/>
      <c r="D13" s="422"/>
      <c r="E13" s="422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176"/>
      <c r="S13" s="187"/>
      <c r="AJ13" s="178"/>
      <c r="AK13" s="178"/>
      <c r="AL13" s="178"/>
      <c r="AM13" s="178"/>
      <c r="AN13" s="178"/>
      <c r="AO13" s="178"/>
      <c r="AP13" s="178"/>
      <c r="AQ13" s="178"/>
      <c r="AR13" s="178"/>
      <c r="AS13" s="178"/>
      <c r="AT13" s="178"/>
      <c r="AU13" s="178"/>
      <c r="AV13" s="178"/>
    </row>
    <row r="14" spans="2:48" ht="13.5" customHeight="1" thickBot="1" x14ac:dyDescent="0.3">
      <c r="B14" s="175"/>
      <c r="C14" s="182"/>
      <c r="D14" s="182"/>
      <c r="E14" s="182"/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76"/>
      <c r="S14" s="187"/>
      <c r="AJ14" s="178"/>
      <c r="AK14" s="178"/>
      <c r="AL14" s="178"/>
      <c r="AM14" s="178"/>
      <c r="AN14" s="178"/>
      <c r="AO14" s="178"/>
      <c r="AP14" s="178"/>
      <c r="AQ14" s="178"/>
      <c r="AR14" s="178"/>
      <c r="AS14" s="178"/>
      <c r="AT14" s="178"/>
      <c r="AU14" s="178"/>
      <c r="AV14" s="178"/>
    </row>
    <row r="15" spans="2:48" x14ac:dyDescent="0.25">
      <c r="B15" s="175"/>
      <c r="C15" s="189" t="s">
        <v>0</v>
      </c>
      <c r="D15" s="190"/>
      <c r="E15" s="191"/>
      <c r="F15" s="191"/>
      <c r="G15" s="191"/>
      <c r="H15" s="191"/>
      <c r="I15" s="191"/>
      <c r="J15" s="191"/>
      <c r="K15" s="191"/>
      <c r="L15" s="191"/>
      <c r="M15" s="191"/>
      <c r="N15" s="191"/>
      <c r="O15" s="192"/>
      <c r="P15" s="176"/>
      <c r="S15" s="187"/>
      <c r="AJ15" s="178"/>
      <c r="AK15" s="178"/>
      <c r="AL15" s="178"/>
      <c r="AM15" s="178"/>
      <c r="AN15" s="178"/>
      <c r="AO15" s="178"/>
      <c r="AP15" s="178"/>
      <c r="AQ15" s="178"/>
      <c r="AR15" s="178"/>
      <c r="AS15" s="178"/>
      <c r="AT15" s="178"/>
      <c r="AU15" s="178"/>
      <c r="AV15" s="178"/>
    </row>
    <row r="16" spans="2:48" x14ac:dyDescent="0.25">
      <c r="B16" s="175"/>
      <c r="C16" s="193" t="s">
        <v>1</v>
      </c>
      <c r="D16" s="182" t="str">
        <f>ZMS!D12</f>
        <v>Kvalita životného prostredia</v>
      </c>
      <c r="E16" s="197"/>
      <c r="F16" s="197"/>
      <c r="G16" s="182"/>
      <c r="H16" s="182"/>
      <c r="I16" s="182"/>
      <c r="J16" s="182"/>
      <c r="K16" s="182"/>
      <c r="L16" s="182"/>
      <c r="M16" s="182"/>
      <c r="N16" s="182"/>
      <c r="O16" s="176"/>
      <c r="P16" s="176"/>
      <c r="S16" s="187"/>
      <c r="AJ16" s="178"/>
      <c r="AK16" s="178"/>
      <c r="AL16" s="178"/>
      <c r="AM16" s="178"/>
      <c r="AN16" s="178"/>
      <c r="AO16" s="178"/>
      <c r="AP16" s="178"/>
      <c r="AQ16" s="178"/>
      <c r="AR16" s="178"/>
      <c r="AS16" s="178"/>
      <c r="AT16" s="178"/>
      <c r="AU16" s="178"/>
      <c r="AV16" s="178"/>
    </row>
    <row r="17" spans="2:48" x14ac:dyDescent="0.25">
      <c r="B17" s="175"/>
      <c r="C17" s="193" t="s">
        <v>2</v>
      </c>
      <c r="D17" s="182" t="str">
        <f>ZMS!D13</f>
        <v>4. Energeticky efektívne nízkouhlíkové hospodárstvo vo všetkých sektoroch</v>
      </c>
      <c r="E17" s="197"/>
      <c r="F17" s="197"/>
      <c r="G17" s="182"/>
      <c r="H17" s="182"/>
      <c r="I17" s="182"/>
      <c r="J17" s="182"/>
      <c r="K17" s="182"/>
      <c r="L17" s="182"/>
      <c r="M17" s="182"/>
      <c r="N17" s="182"/>
      <c r="O17" s="176"/>
      <c r="P17" s="176"/>
      <c r="S17" s="187"/>
      <c r="AJ17" s="178"/>
      <c r="AK17" s="178"/>
      <c r="AL17" s="178"/>
      <c r="AM17" s="178"/>
      <c r="AN17" s="178"/>
      <c r="AO17" s="178"/>
      <c r="AP17" s="178"/>
      <c r="AQ17" s="178"/>
      <c r="AR17" s="178"/>
      <c r="AS17" s="178"/>
      <c r="AT17" s="178"/>
      <c r="AU17" s="178"/>
      <c r="AV17" s="178"/>
    </row>
    <row r="18" spans="2:48" x14ac:dyDescent="0.25">
      <c r="B18" s="175"/>
      <c r="C18" s="193" t="s">
        <v>3</v>
      </c>
      <c r="D18" s="57" t="str">
        <f>ZMS!D14</f>
        <v>4.3.1 Zníženie spotreby energie pri prevádzke verejných budov</v>
      </c>
      <c r="E18" s="197"/>
      <c r="F18" s="197"/>
      <c r="G18" s="182"/>
      <c r="H18" s="57"/>
      <c r="I18" s="57"/>
      <c r="J18" s="57"/>
      <c r="K18" s="57"/>
      <c r="L18" s="57"/>
      <c r="M18" s="57"/>
      <c r="N18" s="57"/>
      <c r="O18" s="176"/>
      <c r="P18" s="176"/>
      <c r="S18" s="187"/>
      <c r="AJ18" s="178"/>
      <c r="AK18" s="178"/>
      <c r="AL18" s="178"/>
      <c r="AM18" s="178"/>
      <c r="AN18" s="178"/>
      <c r="AO18" s="178"/>
      <c r="AP18" s="178"/>
      <c r="AQ18" s="178"/>
      <c r="AR18" s="178"/>
      <c r="AS18" s="178"/>
      <c r="AT18" s="178"/>
      <c r="AU18" s="178"/>
      <c r="AV18" s="178"/>
    </row>
    <row r="19" spans="2:48" x14ac:dyDescent="0.25">
      <c r="B19" s="175"/>
      <c r="C19" s="193" t="s">
        <v>4</v>
      </c>
      <c r="D19" s="182">
        <f>ZMS!D15</f>
        <v>0</v>
      </c>
      <c r="E19" s="197"/>
      <c r="F19" s="197"/>
      <c r="G19" s="182"/>
      <c r="H19" s="182"/>
      <c r="I19" s="57"/>
      <c r="J19" s="57"/>
      <c r="K19" s="57"/>
      <c r="L19" s="57"/>
      <c r="M19" s="57"/>
      <c r="N19" s="57"/>
      <c r="O19" s="58"/>
      <c r="P19" s="176"/>
      <c r="S19" s="187"/>
      <c r="AJ19" s="178"/>
      <c r="AK19" s="178"/>
      <c r="AL19" s="178"/>
      <c r="AM19" s="178"/>
      <c r="AN19" s="178"/>
      <c r="AO19" s="178"/>
      <c r="AP19" s="178"/>
      <c r="AQ19" s="178"/>
      <c r="AR19" s="178"/>
      <c r="AS19" s="178"/>
      <c r="AT19" s="178"/>
      <c r="AU19" s="178"/>
      <c r="AV19" s="178"/>
    </row>
    <row r="20" spans="2:48" x14ac:dyDescent="0.25">
      <c r="B20" s="175"/>
      <c r="C20" s="193" t="s">
        <v>59</v>
      </c>
      <c r="D20" s="182">
        <f>ZMS!D16</f>
        <v>0</v>
      </c>
      <c r="E20" s="197"/>
      <c r="F20" s="197"/>
      <c r="G20" s="182"/>
      <c r="H20" s="182"/>
      <c r="I20" s="57"/>
      <c r="J20" s="57"/>
      <c r="K20" s="57"/>
      <c r="L20" s="57"/>
      <c r="M20" s="57"/>
      <c r="N20" s="57"/>
      <c r="O20" s="58"/>
      <c r="P20" s="176"/>
      <c r="AJ20" s="178"/>
      <c r="AK20" s="178"/>
      <c r="AL20" s="178"/>
      <c r="AM20" s="178"/>
      <c r="AN20" s="178"/>
      <c r="AO20" s="178"/>
      <c r="AP20" s="178"/>
      <c r="AQ20" s="178"/>
      <c r="AR20" s="178"/>
      <c r="AS20" s="178"/>
      <c r="AT20" s="178"/>
      <c r="AU20" s="178"/>
      <c r="AV20" s="178"/>
    </row>
    <row r="21" spans="2:48" x14ac:dyDescent="0.25">
      <c r="B21" s="175"/>
      <c r="C21" s="193" t="s">
        <v>5</v>
      </c>
      <c r="D21" s="194">
        <f>ZMS!D17</f>
        <v>0</v>
      </c>
      <c r="E21" s="197"/>
      <c r="F21" s="197"/>
      <c r="G21" s="182"/>
      <c r="H21" s="194"/>
      <c r="I21" s="57"/>
      <c r="J21" s="57"/>
      <c r="K21" s="57"/>
      <c r="L21" s="57"/>
      <c r="M21" s="57"/>
      <c r="N21" s="57"/>
      <c r="O21" s="58"/>
      <c r="P21" s="176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  <c r="AC21" s="178"/>
      <c r="AD21" s="178"/>
      <c r="AE21" s="178"/>
      <c r="AF21" s="178"/>
      <c r="AG21" s="178"/>
      <c r="AH21" s="178"/>
      <c r="AI21" s="178"/>
      <c r="AJ21" s="178"/>
      <c r="AK21" s="178"/>
      <c r="AL21" s="178"/>
      <c r="AM21" s="178"/>
      <c r="AN21" s="178"/>
      <c r="AO21" s="178"/>
      <c r="AP21" s="178"/>
      <c r="AQ21" s="178"/>
      <c r="AR21" s="178"/>
      <c r="AS21" s="178"/>
      <c r="AT21" s="178"/>
      <c r="AU21" s="178"/>
      <c r="AV21" s="178"/>
    </row>
    <row r="22" spans="2:48" ht="15.75" thickBot="1" x14ac:dyDescent="0.3">
      <c r="B22" s="175"/>
      <c r="C22" s="195" t="s">
        <v>60</v>
      </c>
      <c r="D22" s="196">
        <f>ZMS!D18</f>
        <v>0</v>
      </c>
      <c r="E22" s="243"/>
      <c r="F22" s="243"/>
      <c r="G22" s="220"/>
      <c r="H22" s="196"/>
      <c r="I22" s="158"/>
      <c r="J22" s="158"/>
      <c r="K22" s="158"/>
      <c r="L22" s="158"/>
      <c r="M22" s="158"/>
      <c r="N22" s="158"/>
      <c r="O22" s="159"/>
      <c r="P22" s="176"/>
      <c r="R22" s="178" t="s">
        <v>11</v>
      </c>
      <c r="S22" s="178">
        <v>0.99</v>
      </c>
      <c r="T22" s="178"/>
      <c r="U22" s="178"/>
      <c r="V22" s="178"/>
      <c r="W22" s="178"/>
      <c r="X22" s="178"/>
      <c r="Y22" s="178"/>
      <c r="Z22" s="178"/>
      <c r="AA22" s="178"/>
      <c r="AB22" s="178"/>
      <c r="AC22" s="178"/>
      <c r="AD22" s="178"/>
      <c r="AE22" s="178"/>
      <c r="AF22" s="178"/>
      <c r="AG22" s="178"/>
      <c r="AH22" s="178"/>
      <c r="AI22" s="178"/>
      <c r="AJ22" s="178"/>
      <c r="AK22" s="178"/>
      <c r="AL22" s="178"/>
      <c r="AM22" s="178"/>
      <c r="AN22" s="178"/>
      <c r="AO22" s="178"/>
      <c r="AP22" s="178"/>
      <c r="AQ22" s="178"/>
      <c r="AR22" s="178"/>
      <c r="AS22" s="178"/>
      <c r="AT22" s="178"/>
      <c r="AU22" s="178"/>
      <c r="AV22" s="178"/>
    </row>
    <row r="23" spans="2:48" ht="15.75" thickBot="1" x14ac:dyDescent="0.3">
      <c r="B23" s="175"/>
      <c r="C23" s="306" t="s">
        <v>278</v>
      </c>
      <c r="D23" s="307"/>
      <c r="E23" s="306"/>
      <c r="F23" s="306"/>
      <c r="G23" s="308"/>
      <c r="H23" s="182"/>
      <c r="I23" s="57"/>
      <c r="J23" s="57"/>
      <c r="K23" s="57"/>
      <c r="L23" s="57"/>
      <c r="M23" s="57"/>
      <c r="N23" s="57"/>
      <c r="O23" s="57"/>
      <c r="P23" s="176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178"/>
      <c r="AO23" s="178"/>
      <c r="AP23" s="178"/>
      <c r="AQ23" s="178"/>
      <c r="AR23" s="178"/>
      <c r="AS23" s="178"/>
      <c r="AT23" s="178"/>
      <c r="AU23" s="178"/>
      <c r="AV23" s="178"/>
    </row>
    <row r="24" spans="2:48" x14ac:dyDescent="0.25">
      <c r="B24" s="175"/>
      <c r="C24" s="182"/>
      <c r="D24" s="182"/>
      <c r="E24" s="182"/>
      <c r="F24" s="182"/>
      <c r="G24" s="182"/>
      <c r="H24" s="182"/>
      <c r="I24" s="57"/>
      <c r="J24" s="57"/>
      <c r="K24" s="57"/>
      <c r="L24" s="57"/>
      <c r="M24" s="57"/>
      <c r="N24" s="57"/>
      <c r="O24" s="57"/>
      <c r="P24" s="176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  <c r="AC24" s="178"/>
      <c r="AD24" s="178"/>
      <c r="AE24" s="178"/>
      <c r="AF24" s="178"/>
      <c r="AG24" s="178"/>
      <c r="AH24" s="178"/>
      <c r="AI24" s="178"/>
      <c r="AJ24" s="178"/>
      <c r="AK24" s="178"/>
      <c r="AL24" s="178"/>
      <c r="AM24" s="178"/>
      <c r="AN24" s="178"/>
      <c r="AO24" s="178"/>
      <c r="AP24" s="178"/>
      <c r="AQ24" s="178"/>
      <c r="AR24" s="178"/>
      <c r="AS24" s="178"/>
      <c r="AT24" s="178"/>
      <c r="AU24" s="178"/>
      <c r="AV24" s="178"/>
    </row>
    <row r="25" spans="2:48" ht="22.5" customHeight="1" x14ac:dyDescent="0.25">
      <c r="B25" s="175"/>
      <c r="C25" s="421" t="s">
        <v>231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176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  <c r="AC25" s="178"/>
      <c r="AD25" s="178"/>
      <c r="AE25" s="178"/>
      <c r="AF25" s="178"/>
      <c r="AG25" s="178"/>
      <c r="AH25" s="178"/>
      <c r="AI25" s="178"/>
      <c r="AJ25" s="178"/>
      <c r="AK25" s="178"/>
      <c r="AL25" s="178"/>
      <c r="AM25" s="178"/>
      <c r="AN25" s="178"/>
      <c r="AO25" s="178"/>
      <c r="AP25" s="178"/>
      <c r="AQ25" s="178"/>
      <c r="AR25" s="178"/>
      <c r="AS25" s="178"/>
      <c r="AT25" s="178"/>
      <c r="AU25" s="178"/>
      <c r="AV25" s="178"/>
    </row>
    <row r="26" spans="2:48" ht="7.5" customHeight="1" x14ac:dyDescent="0.25">
      <c r="B26" s="175"/>
      <c r="C26" s="182"/>
      <c r="D26" s="182"/>
      <c r="E26" s="182"/>
      <c r="F26" s="182"/>
      <c r="G26" s="182"/>
      <c r="H26" s="182"/>
      <c r="I26" s="57"/>
      <c r="J26" s="57"/>
      <c r="K26" s="57"/>
      <c r="L26" s="57"/>
      <c r="M26" s="57"/>
      <c r="N26" s="57"/>
      <c r="O26" s="57"/>
      <c r="P26" s="176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178"/>
      <c r="AG26" s="178"/>
      <c r="AH26" s="178"/>
      <c r="AI26" s="178"/>
      <c r="AJ26" s="178"/>
      <c r="AK26" s="178"/>
      <c r="AL26" s="178"/>
      <c r="AM26" s="178"/>
      <c r="AN26" s="178"/>
      <c r="AO26" s="178"/>
      <c r="AP26" s="178"/>
      <c r="AQ26" s="178"/>
      <c r="AR26" s="178"/>
      <c r="AS26" s="178"/>
      <c r="AT26" s="178"/>
      <c r="AU26" s="178"/>
      <c r="AV26" s="178"/>
    </row>
    <row r="27" spans="2:48" x14ac:dyDescent="0.25">
      <c r="B27" s="175"/>
      <c r="C27" s="197" t="s">
        <v>184</v>
      </c>
      <c r="D27" s="197"/>
      <c r="E27" s="60"/>
      <c r="F27" s="60"/>
      <c r="G27" s="60"/>
      <c r="H27" s="60"/>
      <c r="I27" s="57"/>
      <c r="J27" s="57"/>
      <c r="K27" s="57"/>
      <c r="L27" s="57"/>
      <c r="M27" s="57"/>
      <c r="N27" s="57"/>
      <c r="O27" s="57"/>
      <c r="P27" s="176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78"/>
      <c r="AF27" s="178"/>
      <c r="AG27" s="178"/>
      <c r="AH27" s="178"/>
      <c r="AI27" s="178"/>
      <c r="AJ27" s="178"/>
      <c r="AK27" s="178"/>
      <c r="AL27" s="178"/>
      <c r="AM27" s="178"/>
      <c r="AN27" s="178"/>
      <c r="AO27" s="178"/>
      <c r="AP27" s="178"/>
      <c r="AQ27" s="178"/>
      <c r="AR27" s="178"/>
      <c r="AS27" s="178"/>
      <c r="AT27" s="178"/>
      <c r="AU27" s="178"/>
      <c r="AV27" s="178"/>
    </row>
    <row r="28" spans="2:48" ht="6" customHeight="1" thickBot="1" x14ac:dyDescent="0.3">
      <c r="B28" s="175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76"/>
      <c r="R28" s="178" t="s">
        <v>10</v>
      </c>
      <c r="S28" s="178">
        <v>0.98499999999999999</v>
      </c>
      <c r="T28" s="178"/>
      <c r="U28" s="178"/>
      <c r="V28" s="178"/>
      <c r="W28" s="178"/>
      <c r="X28" s="178"/>
      <c r="Y28" s="178"/>
      <c r="Z28" s="178"/>
      <c r="AA28" s="178"/>
      <c r="AB28" s="178"/>
      <c r="AC28" s="178"/>
      <c r="AD28" s="178"/>
      <c r="AE28" s="178"/>
      <c r="AF28" s="178"/>
      <c r="AG28" s="178"/>
      <c r="AH28" s="178"/>
      <c r="AI28" s="178"/>
      <c r="AJ28" s="178"/>
      <c r="AK28" s="178"/>
      <c r="AL28" s="178"/>
      <c r="AM28" s="178"/>
      <c r="AN28" s="178"/>
      <c r="AO28" s="178"/>
      <c r="AP28" s="178"/>
      <c r="AQ28" s="178"/>
      <c r="AR28" s="178"/>
      <c r="AS28" s="178"/>
      <c r="AT28" s="178"/>
      <c r="AU28" s="178"/>
      <c r="AV28" s="178"/>
    </row>
    <row r="29" spans="2:48" ht="60" customHeight="1" x14ac:dyDescent="0.25">
      <c r="B29" s="175"/>
      <c r="C29" s="398" t="s">
        <v>64</v>
      </c>
      <c r="D29" s="399"/>
      <c r="E29" s="399"/>
      <c r="F29" s="399"/>
      <c r="G29" s="399"/>
      <c r="H29" s="399" t="s">
        <v>28</v>
      </c>
      <c r="I29" s="399"/>
      <c r="J29" s="399" t="s">
        <v>20</v>
      </c>
      <c r="K29" s="399"/>
      <c r="L29" s="399" t="s">
        <v>31</v>
      </c>
      <c r="M29" s="399"/>
      <c r="N29" s="399" t="s">
        <v>29</v>
      </c>
      <c r="O29" s="423"/>
      <c r="P29" s="176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78"/>
      <c r="AF29" s="178"/>
      <c r="AG29" s="178"/>
      <c r="AH29" s="178"/>
      <c r="AI29" s="178"/>
      <c r="AJ29" s="178"/>
      <c r="AK29" s="178"/>
      <c r="AL29" s="178"/>
      <c r="AM29" s="178"/>
      <c r="AN29" s="178"/>
      <c r="AO29" s="178"/>
      <c r="AP29" s="178"/>
      <c r="AQ29" s="178"/>
      <c r="AR29" s="178"/>
      <c r="AS29" s="178"/>
      <c r="AT29" s="178"/>
      <c r="AU29" s="178"/>
      <c r="AV29" s="178"/>
    </row>
    <row r="30" spans="2:48" ht="30" customHeight="1" x14ac:dyDescent="0.25">
      <c r="B30" s="175"/>
      <c r="C30" s="391" t="s">
        <v>65</v>
      </c>
      <c r="D30" s="392"/>
      <c r="E30" s="392"/>
      <c r="F30" s="392"/>
      <c r="G30" s="392"/>
      <c r="H30" s="396">
        <f>'1.NMS'!H30:I30</f>
        <v>0</v>
      </c>
      <c r="I30" s="396"/>
      <c r="J30" s="364" t="s">
        <v>61</v>
      </c>
      <c r="K30" s="364"/>
      <c r="L30" s="394">
        <f>G63</f>
        <v>0</v>
      </c>
      <c r="M30" s="394"/>
      <c r="N30" s="401" t="str">
        <f>IFERROR(IF(H30=0,"Nevykazuje sa",L30/H30),0)</f>
        <v>Nevykazuje sa</v>
      </c>
      <c r="O30" s="402"/>
      <c r="P30" s="176"/>
      <c r="R30" s="178" t="s">
        <v>32</v>
      </c>
      <c r="T30" s="178"/>
      <c r="U30" s="178"/>
      <c r="V30" s="178"/>
      <c r="W30" s="178"/>
      <c r="X30" s="178"/>
      <c r="Y30" s="178"/>
      <c r="Z30" s="178"/>
      <c r="AA30" s="178"/>
      <c r="AB30" s="178"/>
      <c r="AC30" s="178"/>
      <c r="AD30" s="178"/>
      <c r="AE30" s="178"/>
      <c r="AF30" s="178"/>
      <c r="AG30" s="178"/>
      <c r="AH30" s="178"/>
      <c r="AI30" s="178"/>
      <c r="AJ30" s="178"/>
      <c r="AK30" s="178"/>
      <c r="AL30" s="178"/>
      <c r="AM30" s="178"/>
      <c r="AN30" s="178"/>
      <c r="AO30" s="178"/>
      <c r="AP30" s="178"/>
      <c r="AQ30" s="178"/>
      <c r="AR30" s="178"/>
      <c r="AS30" s="178"/>
      <c r="AT30" s="178"/>
      <c r="AU30" s="178"/>
      <c r="AV30" s="178"/>
    </row>
    <row r="31" spans="2:48" ht="30" customHeight="1" x14ac:dyDescent="0.25">
      <c r="B31" s="175"/>
      <c r="C31" s="391" t="s">
        <v>66</v>
      </c>
      <c r="D31" s="392"/>
      <c r="E31" s="392"/>
      <c r="F31" s="392"/>
      <c r="G31" s="392"/>
      <c r="H31" s="396">
        <f>'1.NMS'!H31:I31</f>
        <v>0</v>
      </c>
      <c r="I31" s="396"/>
      <c r="J31" s="364" t="s">
        <v>61</v>
      </c>
      <c r="K31" s="364"/>
      <c r="L31" s="394">
        <f>G64</f>
        <v>0</v>
      </c>
      <c r="M31" s="394"/>
      <c r="N31" s="401" t="str">
        <f>IFERROR(IF(H31=0,"Nevykazuje sa",L31/H31),0)</f>
        <v>Nevykazuje sa</v>
      </c>
      <c r="O31" s="402"/>
      <c r="P31" s="176"/>
      <c r="T31" s="178"/>
      <c r="U31" s="178"/>
      <c r="V31" s="178"/>
      <c r="W31" s="178"/>
      <c r="X31" s="178"/>
      <c r="Y31" s="178"/>
      <c r="Z31" s="178"/>
      <c r="AA31" s="178"/>
      <c r="AB31" s="178"/>
      <c r="AC31" s="178"/>
      <c r="AD31" s="178"/>
      <c r="AE31" s="178"/>
      <c r="AF31" s="178"/>
      <c r="AG31" s="178"/>
      <c r="AH31" s="17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/>
    </row>
    <row r="32" spans="2:48" ht="30" customHeight="1" x14ac:dyDescent="0.25">
      <c r="B32" s="175"/>
      <c r="C32" s="391" t="s">
        <v>67</v>
      </c>
      <c r="D32" s="392"/>
      <c r="E32" s="392"/>
      <c r="F32" s="392"/>
      <c r="G32" s="392"/>
      <c r="H32" s="396">
        <f>'1.NMS'!H32:I32</f>
        <v>0</v>
      </c>
      <c r="I32" s="396"/>
      <c r="J32" s="364" t="s">
        <v>80</v>
      </c>
      <c r="K32" s="364"/>
      <c r="L32" s="394">
        <f>IF(H48-L33&lt;0,0,C123-I123)</f>
        <v>0</v>
      </c>
      <c r="M32" s="394"/>
      <c r="N32" s="401" t="str">
        <f>IFERROR(IF(H32=0,"Nevykazuje sa",L32/H32),0)</f>
        <v>Nevykazuje sa</v>
      </c>
      <c r="O32" s="402"/>
      <c r="P32" s="176"/>
    </row>
    <row r="33" spans="2:16" ht="30" customHeight="1" x14ac:dyDescent="0.25">
      <c r="B33" s="175"/>
      <c r="C33" s="391" t="s">
        <v>68</v>
      </c>
      <c r="D33" s="392"/>
      <c r="E33" s="392"/>
      <c r="F33" s="392"/>
      <c r="G33" s="392"/>
      <c r="H33" s="396">
        <f>'1.NMS'!H33:I33</f>
        <v>0</v>
      </c>
      <c r="I33" s="396"/>
      <c r="J33" s="364" t="s">
        <v>61</v>
      </c>
      <c r="K33" s="364"/>
      <c r="L33" s="394">
        <f>SUM(G105:G108)</f>
        <v>0</v>
      </c>
      <c r="M33" s="394"/>
      <c r="N33" s="401" t="s">
        <v>183</v>
      </c>
      <c r="O33" s="402"/>
      <c r="P33" s="176"/>
    </row>
    <row r="34" spans="2:16" ht="30" customHeight="1" x14ac:dyDescent="0.25">
      <c r="B34" s="175"/>
      <c r="C34" s="391" t="s">
        <v>69</v>
      </c>
      <c r="D34" s="392"/>
      <c r="E34" s="392"/>
      <c r="F34" s="392"/>
      <c r="G34" s="392"/>
      <c r="H34" s="396">
        <f>'1.NMS'!H34:I34</f>
        <v>0</v>
      </c>
      <c r="I34" s="396"/>
      <c r="J34" s="364" t="s">
        <v>62</v>
      </c>
      <c r="K34" s="364"/>
      <c r="L34" s="394">
        <f>IF(H48-L33&lt;0,0,(H48-L33)*1000)</f>
        <v>0</v>
      </c>
      <c r="M34" s="394"/>
      <c r="N34" s="401" t="str">
        <f>IFERROR(IF(H34=0,"Nevykazuje sa",L34/H34),0)</f>
        <v>Nevykazuje sa</v>
      </c>
      <c r="O34" s="402"/>
      <c r="P34" s="176"/>
    </row>
    <row r="35" spans="2:16" ht="15" customHeight="1" x14ac:dyDescent="0.25">
      <c r="B35" s="175"/>
      <c r="C35" s="391" t="s">
        <v>81</v>
      </c>
      <c r="D35" s="392"/>
      <c r="E35" s="392"/>
      <c r="F35" s="392"/>
      <c r="G35" s="392"/>
      <c r="H35" s="396">
        <f>'1.NMS'!H35:I35</f>
        <v>0</v>
      </c>
      <c r="I35" s="396"/>
      <c r="J35" s="364" t="s">
        <v>63</v>
      </c>
      <c r="K35" s="364"/>
      <c r="L35" s="394">
        <f>IF(H48-L33&lt;0,0,C130-I130)</f>
        <v>0</v>
      </c>
      <c r="M35" s="394"/>
      <c r="N35" s="401" t="str">
        <f>IFERROR(IF(H35=0,"Nevykazuje sa",L35/H35),0)</f>
        <v>Nevykazuje sa</v>
      </c>
      <c r="O35" s="402"/>
      <c r="P35" s="176"/>
    </row>
    <row r="36" spans="2:16" ht="15" customHeight="1" x14ac:dyDescent="0.25">
      <c r="B36" s="175"/>
      <c r="C36" s="391" t="s">
        <v>70</v>
      </c>
      <c r="D36" s="392"/>
      <c r="E36" s="392"/>
      <c r="F36" s="392"/>
      <c r="G36" s="392"/>
      <c r="H36" s="396">
        <f>'1.NMS'!H36:I36</f>
        <v>0</v>
      </c>
      <c r="I36" s="396"/>
      <c r="J36" s="364" t="s">
        <v>63</v>
      </c>
      <c r="K36" s="364"/>
      <c r="L36" s="394">
        <f>IF(H48-L33&lt;0,0,C137-I137)</f>
        <v>0</v>
      </c>
      <c r="M36" s="394"/>
      <c r="N36" s="401" t="str">
        <f>IFERROR(IF(H36=0,"Nevykazuje sa",L36/H36),0)</f>
        <v>Nevykazuje sa</v>
      </c>
      <c r="O36" s="402"/>
      <c r="P36" s="176"/>
    </row>
    <row r="37" spans="2:16" ht="19.5" customHeight="1" x14ac:dyDescent="0.25">
      <c r="B37" s="175"/>
      <c r="C37" s="391" t="s">
        <v>82</v>
      </c>
      <c r="D37" s="392"/>
      <c r="E37" s="392"/>
      <c r="F37" s="392"/>
      <c r="G37" s="392"/>
      <c r="H37" s="396">
        <f>'1.NMS'!H37:I37</f>
        <v>0</v>
      </c>
      <c r="I37" s="396"/>
      <c r="J37" s="364" t="s">
        <v>63</v>
      </c>
      <c r="K37" s="364"/>
      <c r="L37" s="394">
        <f>IF(H48-L33&lt;0,0,C144-I144)</f>
        <v>0</v>
      </c>
      <c r="M37" s="394"/>
      <c r="N37" s="401" t="str">
        <f>IFERROR(IF(H37=0,"Nevykazuje sa",L37/H37),0)</f>
        <v>Nevykazuje sa</v>
      </c>
      <c r="O37" s="402"/>
      <c r="P37" s="176"/>
    </row>
    <row r="38" spans="2:16" ht="30" customHeight="1" thickBot="1" x14ac:dyDescent="0.3">
      <c r="B38" s="175"/>
      <c r="C38" s="384" t="s">
        <v>71</v>
      </c>
      <c r="D38" s="385"/>
      <c r="E38" s="385"/>
      <c r="F38" s="385"/>
      <c r="G38" s="385"/>
      <c r="H38" s="397">
        <f>'1.NMS'!H38:I38</f>
        <v>0</v>
      </c>
      <c r="I38" s="397"/>
      <c r="J38" s="405" t="s">
        <v>62</v>
      </c>
      <c r="K38" s="405"/>
      <c r="L38" s="395">
        <f>IFERROR(I115+I116+I117+I118,"Vyplň bunku L77")</f>
        <v>0</v>
      </c>
      <c r="M38" s="395"/>
      <c r="N38" s="403" t="str">
        <f>IFERROR(IF(H38=0,"Nevykazuje sa",L38/H38),0)</f>
        <v>Nevykazuje sa</v>
      </c>
      <c r="O38" s="404"/>
      <c r="P38" s="176"/>
    </row>
    <row r="39" spans="2:16" ht="7.5" customHeight="1" thickBot="1" x14ac:dyDescent="0.3">
      <c r="B39" s="175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  <c r="P39" s="176"/>
    </row>
    <row r="40" spans="2:16" ht="24.75" customHeight="1" thickBot="1" x14ac:dyDescent="0.3">
      <c r="B40" s="175"/>
      <c r="C40" s="198" t="s">
        <v>78</v>
      </c>
      <c r="D40" s="199"/>
      <c r="E40" s="199"/>
      <c r="F40" s="199"/>
      <c r="G40" s="199"/>
      <c r="H40" s="199"/>
      <c r="I40" s="199"/>
      <c r="J40" s="199"/>
      <c r="K40" s="199"/>
      <c r="L40" s="199"/>
      <c r="M40" s="199"/>
      <c r="N40" s="199"/>
      <c r="O40" s="200">
        <f>IFERROR((IF(N30="Nevykazuje sa",0,IF(N30&gt;1,1,N30))+IF(N31="Nevykazuje sa",0,IF(N31&gt;1,1,N31))+IF(N32="Nevykazuje sa",0,IF(N32&gt;1,1,N32))+IF(N34="Nevykazuje sa",0,IF(N34&gt;1,1,N34))+IF(N35="Nevykazuje sa",0,IF(N35&gt;1,1,N35))+IF(N36="Nevykazuje sa",0,IF(N36&gt;1,1,N36))+IF(N37="Nevykazuje sa",0,IF(N37&gt;1,1,N37))+IF(N38="Nevykazuje sa",0,IF(N38&gt;1,1,N38)))/(COUNTIFS(H30,"&lt;&gt;0",H30,"&lt;&gt;Nevykazuje sa")+COUNTIFS(H31,"&lt;&gt;0",H31,"&lt;&gt;Nevykazuje sa")+COUNTIFS(H32,"&lt;&gt;0",H32,"&lt;&gt;Nevykazuje sa")+COUNTIFS(H34,"&lt;&gt;0",H34,"&lt;&gt;Nevykazuje sa")+COUNTIFS(H35,"&lt;&gt;0",H35,"&lt;&gt;Nevykazuje sa")+COUNTIFS(H36,"&lt;&gt;0",H36,"&lt;&gt;Nevykazuje sa")+COUNTIFS(H37,"&lt;&gt;0",H37,"&lt;&gt;Nevykazuje sa")+COUNTIFS(H38,"&lt;&gt;0",H38,"&lt;&gt;Nevykazuje sa")),0)</f>
        <v>0</v>
      </c>
      <c r="P40" s="176"/>
    </row>
    <row r="41" spans="2:16" x14ac:dyDescent="0.25">
      <c r="B41" s="175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76"/>
    </row>
    <row r="42" spans="2:16" x14ac:dyDescent="0.25">
      <c r="B42" s="175"/>
      <c r="C42" s="201" t="s">
        <v>172</v>
      </c>
      <c r="D42" s="201"/>
      <c r="E42" s="202"/>
      <c r="F42" s="202"/>
      <c r="G42" s="202"/>
      <c r="H42" s="202"/>
      <c r="I42" s="160"/>
      <c r="J42" s="160"/>
      <c r="K42" s="160"/>
      <c r="L42" s="160"/>
      <c r="M42" s="160"/>
      <c r="N42" s="160"/>
      <c r="O42" s="160"/>
      <c r="P42" s="176"/>
    </row>
    <row r="43" spans="2:16" ht="6" customHeight="1" thickBot="1" x14ac:dyDescent="0.3">
      <c r="B43" s="175"/>
      <c r="C43" s="182"/>
      <c r="D43" s="182"/>
      <c r="E43" s="182"/>
      <c r="F43" s="182"/>
      <c r="G43" s="182"/>
      <c r="H43" s="182"/>
      <c r="I43" s="182"/>
      <c r="J43" s="182"/>
      <c r="K43" s="182"/>
      <c r="L43" s="182"/>
      <c r="M43" s="182"/>
      <c r="N43" s="182"/>
      <c r="O43" s="182"/>
      <c r="P43" s="176"/>
    </row>
    <row r="44" spans="2:16" ht="45" customHeight="1" x14ac:dyDescent="0.25">
      <c r="B44" s="175"/>
      <c r="C44" s="338" t="s">
        <v>64</v>
      </c>
      <c r="D44" s="339"/>
      <c r="E44" s="339"/>
      <c r="F44" s="339"/>
      <c r="G44" s="339"/>
      <c r="H44" s="339" t="s">
        <v>28</v>
      </c>
      <c r="I44" s="339"/>
      <c r="J44" s="339" t="s">
        <v>20</v>
      </c>
      <c r="K44" s="339"/>
      <c r="L44" s="339" t="s">
        <v>31</v>
      </c>
      <c r="M44" s="339"/>
      <c r="N44" s="339" t="s">
        <v>29</v>
      </c>
      <c r="O44" s="400"/>
      <c r="P44" s="176"/>
    </row>
    <row r="45" spans="2:16" ht="28.5" customHeight="1" x14ac:dyDescent="0.25">
      <c r="B45" s="175"/>
      <c r="C45" s="391" t="s">
        <v>173</v>
      </c>
      <c r="D45" s="392"/>
      <c r="E45" s="392"/>
      <c r="F45" s="392"/>
      <c r="G45" s="392"/>
      <c r="H45" s="393">
        <f>ZMS!H24</f>
        <v>0</v>
      </c>
      <c r="I45" s="393"/>
      <c r="J45" s="364" t="s">
        <v>97</v>
      </c>
      <c r="K45" s="364"/>
      <c r="L45" s="406"/>
      <c r="M45" s="406"/>
      <c r="N45" s="407" t="str">
        <f t="shared" ref="N45:N52" si="0">IFERROR(IF(H45=0,"Nevykazuje sa",L45/H45),0)</f>
        <v>Nevykazuje sa</v>
      </c>
      <c r="O45" s="408"/>
      <c r="P45" s="176"/>
    </row>
    <row r="46" spans="2:16" ht="28.5" customHeight="1" x14ac:dyDescent="0.25">
      <c r="B46" s="175"/>
      <c r="C46" s="391" t="s">
        <v>174</v>
      </c>
      <c r="D46" s="392"/>
      <c r="E46" s="392"/>
      <c r="F46" s="392"/>
      <c r="G46" s="392"/>
      <c r="H46" s="393">
        <f>ZMS!H25</f>
        <v>0</v>
      </c>
      <c r="I46" s="393"/>
      <c r="J46" s="364" t="s">
        <v>97</v>
      </c>
      <c r="K46" s="364"/>
      <c r="L46" s="406"/>
      <c r="M46" s="406"/>
      <c r="N46" s="407" t="str">
        <f t="shared" si="0"/>
        <v>Nevykazuje sa</v>
      </c>
      <c r="O46" s="408"/>
      <c r="P46" s="176"/>
    </row>
    <row r="47" spans="2:16" ht="28.5" customHeight="1" x14ac:dyDescent="0.25">
      <c r="B47" s="175"/>
      <c r="C47" s="391" t="s">
        <v>175</v>
      </c>
      <c r="D47" s="392"/>
      <c r="E47" s="392"/>
      <c r="F47" s="392"/>
      <c r="G47" s="392"/>
      <c r="H47" s="393">
        <f>ZMS!H26</f>
        <v>0</v>
      </c>
      <c r="I47" s="393"/>
      <c r="J47" s="364" t="s">
        <v>176</v>
      </c>
      <c r="K47" s="364"/>
      <c r="L47" s="406"/>
      <c r="M47" s="406"/>
      <c r="N47" s="407" t="str">
        <f t="shared" si="0"/>
        <v>Nevykazuje sa</v>
      </c>
      <c r="O47" s="408"/>
      <c r="P47" s="176"/>
    </row>
    <row r="48" spans="2:16" ht="28.5" customHeight="1" x14ac:dyDescent="0.25">
      <c r="B48" s="175"/>
      <c r="C48" s="391" t="s">
        <v>177</v>
      </c>
      <c r="D48" s="392"/>
      <c r="E48" s="392"/>
      <c r="F48" s="392"/>
      <c r="G48" s="392"/>
      <c r="H48" s="393">
        <f>ZMS!H27</f>
        <v>0</v>
      </c>
      <c r="I48" s="393"/>
      <c r="J48" s="364" t="s">
        <v>61</v>
      </c>
      <c r="K48" s="364"/>
      <c r="L48" s="406"/>
      <c r="M48" s="406"/>
      <c r="N48" s="407" t="str">
        <f t="shared" si="0"/>
        <v>Nevykazuje sa</v>
      </c>
      <c r="O48" s="408"/>
      <c r="P48" s="176"/>
    </row>
    <row r="49" spans="2:16" ht="28.5" customHeight="1" x14ac:dyDescent="0.25">
      <c r="B49" s="175"/>
      <c r="C49" s="391" t="s">
        <v>178</v>
      </c>
      <c r="D49" s="392"/>
      <c r="E49" s="392"/>
      <c r="F49" s="392"/>
      <c r="G49" s="392"/>
      <c r="H49" s="393">
        <f>ZMS!H28</f>
        <v>0</v>
      </c>
      <c r="I49" s="393"/>
      <c r="J49" s="364" t="s">
        <v>62</v>
      </c>
      <c r="K49" s="364"/>
      <c r="L49" s="406"/>
      <c r="M49" s="406"/>
      <c r="N49" s="407" t="str">
        <f t="shared" si="0"/>
        <v>Nevykazuje sa</v>
      </c>
      <c r="O49" s="408"/>
      <c r="P49" s="176"/>
    </row>
    <row r="50" spans="2:16" ht="28.5" customHeight="1" x14ac:dyDescent="0.25">
      <c r="B50" s="175"/>
      <c r="C50" s="391" t="s">
        <v>179</v>
      </c>
      <c r="D50" s="392"/>
      <c r="E50" s="392"/>
      <c r="F50" s="392"/>
      <c r="G50" s="392"/>
      <c r="H50" s="393">
        <f>ZMS!H29</f>
        <v>0</v>
      </c>
      <c r="I50" s="393"/>
      <c r="J50" s="364" t="s">
        <v>180</v>
      </c>
      <c r="K50" s="364"/>
      <c r="L50" s="406"/>
      <c r="M50" s="406"/>
      <c r="N50" s="407" t="str">
        <f t="shared" si="0"/>
        <v>Nevykazuje sa</v>
      </c>
      <c r="O50" s="408"/>
      <c r="P50" s="176"/>
    </row>
    <row r="51" spans="2:16" ht="28.5" customHeight="1" x14ac:dyDescent="0.25">
      <c r="B51" s="175"/>
      <c r="C51" s="391" t="s">
        <v>284</v>
      </c>
      <c r="D51" s="392"/>
      <c r="E51" s="392"/>
      <c r="F51" s="392"/>
      <c r="G51" s="392"/>
      <c r="H51" s="393">
        <f>ZMS!H30</f>
        <v>0</v>
      </c>
      <c r="I51" s="393"/>
      <c r="J51" s="364" t="s">
        <v>106</v>
      </c>
      <c r="K51" s="364"/>
      <c r="L51" s="406"/>
      <c r="M51" s="406"/>
      <c r="N51" s="407" t="str">
        <f t="shared" si="0"/>
        <v>Nevykazuje sa</v>
      </c>
      <c r="O51" s="408"/>
      <c r="P51" s="176"/>
    </row>
    <row r="52" spans="2:16" ht="28.5" customHeight="1" thickBot="1" x14ac:dyDescent="0.3">
      <c r="B52" s="175"/>
      <c r="C52" s="384" t="s">
        <v>181</v>
      </c>
      <c r="D52" s="385"/>
      <c r="E52" s="385"/>
      <c r="F52" s="385"/>
      <c r="G52" s="385"/>
      <c r="H52" s="390">
        <f>ZMS!H31</f>
        <v>0</v>
      </c>
      <c r="I52" s="390"/>
      <c r="J52" s="405" t="s">
        <v>182</v>
      </c>
      <c r="K52" s="405"/>
      <c r="L52" s="389"/>
      <c r="M52" s="389"/>
      <c r="N52" s="409" t="str">
        <f t="shared" si="0"/>
        <v>Nevykazuje sa</v>
      </c>
      <c r="O52" s="410"/>
      <c r="P52" s="176"/>
    </row>
    <row r="53" spans="2:16" ht="7.5" customHeight="1" thickBot="1" x14ac:dyDescent="0.3">
      <c r="B53" s="175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76"/>
    </row>
    <row r="54" spans="2:16" ht="19.5" customHeight="1" thickBot="1" x14ac:dyDescent="0.3">
      <c r="B54" s="175"/>
      <c r="C54" s="203" t="s">
        <v>185</v>
      </c>
      <c r="D54" s="204"/>
      <c r="E54" s="204"/>
      <c r="F54" s="204"/>
      <c r="G54" s="204"/>
      <c r="H54" s="204"/>
      <c r="I54" s="204"/>
      <c r="J54" s="204"/>
      <c r="K54" s="204"/>
      <c r="L54" s="204"/>
      <c r="M54" s="204"/>
      <c r="N54" s="204"/>
      <c r="O54" s="200">
        <f>IFERROR((IF(N45="Nevykazuje sa",0,IF(N45&gt;1,1,N45))+IF(N46="Nevykazuje sa",0,IF(N46&gt;1,1,N46))+IF(N47="Nevykazuje sa",0,IF(N47&gt;1,1,N47))+IF(N50="Nevykazuje sa",0,IF(N50&gt;1,1,N50))+IF(N51="Nevykazuje sa",0,IF(N51&gt;1,1,N51))+IF(N52="Nevykazuje sa",0,IF(N52&gt;1,1,N52)))/(COUNTIFS(H45,"&lt;&gt;0",H45,"&lt;&gt;Nevykazuje sa")+COUNTIFS(H46,"&lt;&gt;0",H46,"&lt;&gt;Nevykazuje sa")+COUNTIFS(H47,"&lt;&gt;0",H47,"&lt;&gt;Nevykazuje sa")+COUNTIFS(H50,"&lt;&gt;0",H50,"&lt;&gt;Nevykazuje sa")+COUNTIFS(H51,"&lt;&gt;0",H51,"&lt;&gt;Nevykazuje sa")+COUNTIFS(H52,"&lt;&gt;0",H52,"&lt;&gt;Nevykazuje sa")),0)</f>
        <v>0</v>
      </c>
      <c r="P54" s="176"/>
    </row>
    <row r="55" spans="2:16" ht="19.5" customHeight="1" thickBot="1" x14ac:dyDescent="0.3">
      <c r="B55" s="175"/>
      <c r="C55" s="203" t="s">
        <v>186</v>
      </c>
      <c r="D55" s="204"/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0">
        <f>IFERROR((IF(N48&gt;1,1,N48)+IF(N49&gt;1,1,N49))/2,0)</f>
        <v>1</v>
      </c>
      <c r="P55" s="176"/>
    </row>
    <row r="56" spans="2:16" x14ac:dyDescent="0.25">
      <c r="B56" s="175"/>
      <c r="C56" s="182"/>
      <c r="D56" s="182"/>
      <c r="E56" s="182"/>
      <c r="F56" s="182"/>
      <c r="G56" s="182"/>
      <c r="H56" s="182"/>
      <c r="I56" s="182"/>
      <c r="J56" s="182"/>
      <c r="K56" s="182"/>
      <c r="L56" s="182"/>
      <c r="M56" s="182"/>
      <c r="N56" s="182"/>
      <c r="O56" s="182"/>
      <c r="P56" s="176"/>
    </row>
    <row r="57" spans="2:16" x14ac:dyDescent="0.25">
      <c r="B57" s="175"/>
      <c r="C57" s="182"/>
      <c r="D57" s="182"/>
      <c r="E57" s="182"/>
      <c r="F57" s="182"/>
      <c r="G57" s="182"/>
      <c r="H57" s="182"/>
      <c r="I57" s="182"/>
      <c r="J57" s="182"/>
      <c r="K57" s="182"/>
      <c r="L57" s="182"/>
      <c r="M57" s="182"/>
      <c r="N57" s="182"/>
      <c r="O57" s="182"/>
      <c r="P57" s="176"/>
    </row>
    <row r="58" spans="2:16" x14ac:dyDescent="0.25">
      <c r="B58" s="175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76"/>
    </row>
    <row r="59" spans="2:16" ht="22.5" customHeight="1" x14ac:dyDescent="0.25">
      <c r="B59" s="175"/>
      <c r="C59" s="421" t="s">
        <v>135</v>
      </c>
      <c r="D59" s="421"/>
      <c r="E59" s="421"/>
      <c r="F59" s="421"/>
      <c r="G59" s="421"/>
      <c r="H59" s="421"/>
      <c r="I59" s="421"/>
      <c r="J59" s="421"/>
      <c r="K59" s="421"/>
      <c r="L59" s="421"/>
      <c r="M59" s="421"/>
      <c r="N59" s="421"/>
      <c r="O59" s="421"/>
      <c r="P59" s="176"/>
    </row>
    <row r="60" spans="2:16" x14ac:dyDescent="0.25">
      <c r="B60" s="175"/>
      <c r="C60" s="182"/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76"/>
    </row>
    <row r="61" spans="2:16" x14ac:dyDescent="0.25">
      <c r="B61" s="175"/>
      <c r="C61" s="197" t="s">
        <v>233</v>
      </c>
      <c r="D61" s="197"/>
      <c r="E61" s="60"/>
      <c r="F61" s="60"/>
      <c r="G61" s="60"/>
      <c r="H61" s="60"/>
      <c r="I61" s="57"/>
      <c r="J61" s="57"/>
      <c r="K61" s="57"/>
      <c r="L61" s="57"/>
      <c r="M61" s="57"/>
      <c r="N61" s="57"/>
      <c r="O61" s="57"/>
      <c r="P61" s="176"/>
    </row>
    <row r="62" spans="2:16" ht="6" customHeight="1" x14ac:dyDescent="0.25">
      <c r="B62" s="175"/>
      <c r="C62" s="182"/>
      <c r="D62" s="182"/>
      <c r="E62" s="182"/>
      <c r="F62" s="182"/>
      <c r="G62" s="182"/>
      <c r="H62" s="182"/>
      <c r="I62" s="182"/>
      <c r="J62" s="182"/>
      <c r="K62" s="182"/>
      <c r="L62" s="60"/>
      <c r="M62" s="60"/>
      <c r="N62" s="182"/>
      <c r="O62" s="182"/>
      <c r="P62" s="176"/>
    </row>
    <row r="63" spans="2:16" x14ac:dyDescent="0.25">
      <c r="B63" s="175"/>
      <c r="C63" s="381" t="s">
        <v>8</v>
      </c>
      <c r="D63" s="381"/>
      <c r="E63" s="381"/>
      <c r="F63" s="381"/>
      <c r="G63" s="13">
        <v>0</v>
      </c>
      <c r="H63" s="2" t="s">
        <v>61</v>
      </c>
      <c r="I63" s="412"/>
      <c r="J63" s="412"/>
      <c r="K63" s="412"/>
      <c r="L63" s="412"/>
      <c r="M63" s="412"/>
      <c r="N63" s="412"/>
      <c r="O63" s="412"/>
      <c r="P63" s="176"/>
    </row>
    <row r="64" spans="2:16" x14ac:dyDescent="0.25">
      <c r="B64" s="175"/>
      <c r="C64" s="381" t="s">
        <v>25</v>
      </c>
      <c r="D64" s="381"/>
      <c r="E64" s="381"/>
      <c r="F64" s="381"/>
      <c r="G64" s="13">
        <v>0</v>
      </c>
      <c r="H64" s="2" t="s">
        <v>61</v>
      </c>
      <c r="I64" s="412"/>
      <c r="J64" s="412"/>
      <c r="K64" s="412"/>
      <c r="L64" s="412"/>
      <c r="M64" s="412"/>
      <c r="N64" s="412"/>
      <c r="O64" s="412"/>
      <c r="P64" s="176"/>
    </row>
    <row r="65" spans="2:18" ht="7.5" customHeight="1" x14ac:dyDescent="0.25">
      <c r="B65" s="175"/>
      <c r="C65" s="182"/>
      <c r="D65" s="182"/>
      <c r="E65" s="182"/>
      <c r="F65" s="182"/>
      <c r="G65" s="182"/>
      <c r="H65" s="182"/>
      <c r="I65" s="182"/>
      <c r="J65" s="182"/>
      <c r="K65" s="182"/>
      <c r="L65" s="182"/>
      <c r="M65" s="182"/>
      <c r="N65" s="182"/>
      <c r="O65" s="182"/>
      <c r="P65" s="176"/>
    </row>
    <row r="66" spans="2:18" x14ac:dyDescent="0.25">
      <c r="B66" s="175"/>
      <c r="C66" s="205" t="s">
        <v>46</v>
      </c>
      <c r="D66" s="205"/>
      <c r="E66" s="418" t="s">
        <v>47</v>
      </c>
      <c r="F66" s="418"/>
      <c r="G66" s="418"/>
      <c r="H66" s="418"/>
      <c r="I66" s="418"/>
      <c r="J66" s="418"/>
      <c r="K66" s="418"/>
      <c r="L66" s="418"/>
      <c r="M66" s="418"/>
      <c r="N66" s="418"/>
      <c r="O66" s="418"/>
      <c r="P66" s="176"/>
    </row>
    <row r="67" spans="2:18" x14ac:dyDescent="0.25">
      <c r="B67" s="175"/>
      <c r="C67" s="205"/>
      <c r="D67" s="205"/>
      <c r="E67" s="418"/>
      <c r="F67" s="418"/>
      <c r="G67" s="418"/>
      <c r="H67" s="418"/>
      <c r="I67" s="418"/>
      <c r="J67" s="418"/>
      <c r="K67" s="418"/>
      <c r="L67" s="418"/>
      <c r="M67" s="418"/>
      <c r="N67" s="418"/>
      <c r="O67" s="418"/>
      <c r="P67" s="176"/>
    </row>
    <row r="68" spans="2:18" x14ac:dyDescent="0.25">
      <c r="B68" s="175"/>
      <c r="C68" s="182"/>
      <c r="D68" s="182"/>
      <c r="E68" s="182"/>
      <c r="F68" s="182"/>
      <c r="G68" s="182"/>
      <c r="H68" s="182"/>
      <c r="I68" s="182"/>
      <c r="J68" s="182"/>
      <c r="K68" s="182"/>
      <c r="L68" s="182"/>
      <c r="M68" s="182"/>
      <c r="N68" s="182"/>
      <c r="O68" s="182"/>
      <c r="P68" s="176"/>
    </row>
    <row r="69" spans="2:18" x14ac:dyDescent="0.25">
      <c r="B69" s="175"/>
      <c r="C69" s="197" t="s">
        <v>232</v>
      </c>
      <c r="D69" s="197"/>
      <c r="E69" s="60"/>
      <c r="F69" s="60"/>
      <c r="G69" s="60"/>
      <c r="H69" s="60"/>
      <c r="I69" s="57"/>
      <c r="J69" s="57"/>
      <c r="K69" s="57"/>
      <c r="L69" s="57"/>
      <c r="M69" s="57"/>
      <c r="N69" s="57"/>
      <c r="O69" s="57"/>
      <c r="P69" s="176"/>
      <c r="R69" s="174"/>
    </row>
    <row r="70" spans="2:18" ht="6" customHeight="1" x14ac:dyDescent="0.25">
      <c r="B70" s="175"/>
      <c r="C70" s="182"/>
      <c r="D70" s="182"/>
      <c r="E70" s="182"/>
      <c r="F70" s="182"/>
      <c r="G70" s="182"/>
      <c r="H70" s="182"/>
      <c r="I70" s="60"/>
      <c r="J70" s="60"/>
      <c r="K70" s="60"/>
      <c r="L70" s="60"/>
      <c r="M70" s="60"/>
      <c r="N70" s="60"/>
      <c r="O70" s="60"/>
      <c r="P70" s="176"/>
    </row>
    <row r="71" spans="2:18" ht="15.75" thickBot="1" x14ac:dyDescent="0.3">
      <c r="B71" s="175"/>
      <c r="C71" s="213" t="s">
        <v>266</v>
      </c>
      <c r="D71" s="182"/>
      <c r="E71" s="182"/>
      <c r="F71" s="182"/>
      <c r="G71" s="182"/>
      <c r="H71" s="182"/>
      <c r="I71" s="60"/>
      <c r="J71" s="60"/>
      <c r="K71" s="60"/>
      <c r="L71" s="60"/>
      <c r="M71" s="60"/>
      <c r="N71" s="60"/>
      <c r="O71" s="60"/>
      <c r="P71" s="176"/>
    </row>
    <row r="72" spans="2:18" ht="15.75" thickBot="1" x14ac:dyDescent="0.3">
      <c r="B72" s="175"/>
      <c r="C72" s="237" t="s">
        <v>262</v>
      </c>
      <c r="D72" s="238"/>
      <c r="E72" s="238"/>
      <c r="F72" s="239"/>
      <c r="G72" s="386"/>
      <c r="H72" s="387"/>
      <c r="I72" s="387"/>
      <c r="J72" s="387"/>
      <c r="K72" s="387"/>
      <c r="L72" s="387"/>
      <c r="M72" s="387"/>
      <c r="N72" s="387"/>
      <c r="O72" s="388"/>
      <c r="P72" s="176"/>
    </row>
    <row r="73" spans="2:18" ht="15.75" thickBot="1" x14ac:dyDescent="0.3">
      <c r="B73" s="175"/>
      <c r="C73" s="240" t="s">
        <v>263</v>
      </c>
      <c r="D73" s="241"/>
      <c r="E73" s="241"/>
      <c r="F73" s="242"/>
      <c r="G73" s="206"/>
      <c r="H73" s="225" t="str">
        <f>IF(AND(G73="nie",SUM(D77:O77)=0),"     VYPLŇTE ÚDAJE O SPOTREBE VZŤAHUJÚCEJ SA K PROJEKTU","")</f>
        <v/>
      </c>
      <c r="I73" s="60"/>
      <c r="J73" s="60"/>
      <c r="L73" s="60"/>
      <c r="M73" s="60"/>
      <c r="N73" s="60"/>
      <c r="O73" s="60"/>
      <c r="P73" s="176"/>
    </row>
    <row r="74" spans="2:18" ht="7.5" customHeight="1" x14ac:dyDescent="0.25">
      <c r="B74" s="175"/>
      <c r="C74" s="182"/>
      <c r="D74" s="182"/>
      <c r="E74" s="182"/>
      <c r="F74" s="182"/>
      <c r="G74" s="182"/>
      <c r="H74" s="182"/>
      <c r="I74" s="182"/>
      <c r="J74" s="182"/>
      <c r="K74" s="182"/>
      <c r="L74" s="182"/>
      <c r="M74" s="182"/>
      <c r="N74" s="182"/>
      <c r="O74" s="182"/>
      <c r="P74" s="176"/>
    </row>
    <row r="75" spans="2:18" s="76" customFormat="1" ht="12.75" x14ac:dyDescent="0.25">
      <c r="B75" s="222"/>
      <c r="C75" s="226" t="s">
        <v>249</v>
      </c>
      <c r="D75" s="226" t="s">
        <v>250</v>
      </c>
      <c r="E75" s="226" t="s">
        <v>251</v>
      </c>
      <c r="F75" s="226" t="s">
        <v>252</v>
      </c>
      <c r="G75" s="226" t="s">
        <v>253</v>
      </c>
      <c r="H75" s="226" t="s">
        <v>254</v>
      </c>
      <c r="I75" s="226" t="s">
        <v>255</v>
      </c>
      <c r="J75" s="226" t="s">
        <v>256</v>
      </c>
      <c r="K75" s="226" t="s">
        <v>257</v>
      </c>
      <c r="L75" s="226" t="s">
        <v>258</v>
      </c>
      <c r="M75" s="226" t="s">
        <v>259</v>
      </c>
      <c r="N75" s="226" t="s">
        <v>260</v>
      </c>
      <c r="O75" s="226" t="s">
        <v>261</v>
      </c>
      <c r="P75" s="86"/>
    </row>
    <row r="76" spans="2:18" x14ac:dyDescent="0.25">
      <c r="B76" s="175"/>
      <c r="C76" s="227" t="s">
        <v>264</v>
      </c>
      <c r="D76" s="223"/>
      <c r="E76" s="224"/>
      <c r="F76" s="224"/>
      <c r="G76" s="224"/>
      <c r="H76" s="224"/>
      <c r="I76" s="224"/>
      <c r="J76" s="224"/>
      <c r="K76" s="224"/>
      <c r="L76" s="224"/>
      <c r="M76" s="224"/>
      <c r="N76" s="224"/>
      <c r="O76" s="224"/>
      <c r="P76" s="176"/>
    </row>
    <row r="77" spans="2:18" ht="25.5" x14ac:dyDescent="0.25">
      <c r="B77" s="175"/>
      <c r="C77" s="227" t="s">
        <v>265</v>
      </c>
      <c r="D77" s="223"/>
      <c r="E77" s="224"/>
      <c r="F77" s="224"/>
      <c r="G77" s="224"/>
      <c r="H77" s="224"/>
      <c r="I77" s="224"/>
      <c r="J77" s="224"/>
      <c r="K77" s="224"/>
      <c r="L77" s="224"/>
      <c r="M77" s="224"/>
      <c r="N77" s="224"/>
      <c r="O77" s="224"/>
      <c r="P77" s="176"/>
    </row>
    <row r="78" spans="2:18" x14ac:dyDescent="0.25">
      <c r="B78" s="175"/>
      <c r="C78" s="60"/>
      <c r="D78" s="60"/>
      <c r="E78" s="182"/>
      <c r="F78" s="182"/>
      <c r="G78" s="182"/>
      <c r="H78" s="182"/>
      <c r="I78" s="182"/>
      <c r="J78" s="182"/>
      <c r="K78" s="182"/>
      <c r="L78" s="182"/>
      <c r="M78" s="182"/>
      <c r="N78" s="182"/>
      <c r="O78" s="182"/>
      <c r="P78" s="176"/>
    </row>
    <row r="79" spans="2:18" ht="15.75" thickBot="1" x14ac:dyDescent="0.3">
      <c r="B79" s="175"/>
      <c r="C79" s="213" t="s">
        <v>267</v>
      </c>
      <c r="D79" s="182"/>
      <c r="E79" s="182"/>
      <c r="F79" s="182"/>
      <c r="G79" s="182"/>
      <c r="H79" s="182"/>
      <c r="I79" s="60"/>
      <c r="J79" s="60"/>
      <c r="K79" s="60"/>
      <c r="L79" s="60"/>
      <c r="M79" s="60"/>
      <c r="N79" s="60"/>
      <c r="O79" s="60"/>
      <c r="P79" s="176"/>
    </row>
    <row r="80" spans="2:18" ht="15.75" thickBot="1" x14ac:dyDescent="0.3">
      <c r="B80" s="175"/>
      <c r="C80" s="237" t="s">
        <v>262</v>
      </c>
      <c r="D80" s="238"/>
      <c r="E80" s="238"/>
      <c r="F80" s="239"/>
      <c r="G80" s="386"/>
      <c r="H80" s="387"/>
      <c r="I80" s="387"/>
      <c r="J80" s="387"/>
      <c r="K80" s="387"/>
      <c r="L80" s="387"/>
      <c r="M80" s="387"/>
      <c r="N80" s="387"/>
      <c r="O80" s="388"/>
      <c r="P80" s="176"/>
    </row>
    <row r="81" spans="2:16" ht="15.75" thickBot="1" x14ac:dyDescent="0.3">
      <c r="B81" s="175"/>
      <c r="C81" s="240" t="s">
        <v>263</v>
      </c>
      <c r="D81" s="241"/>
      <c r="E81" s="241"/>
      <c r="F81" s="242"/>
      <c r="G81" s="206"/>
      <c r="H81" s="225" t="str">
        <f>IF(AND(G81="nie",SUM(D85:O85)=0),"     VYPLŇTE ÚDAJE O SPOTREBE VZŤAHUJÚCEJ SA K PROJEKTU","")</f>
        <v/>
      </c>
      <c r="I81" s="60"/>
      <c r="J81" s="60"/>
      <c r="K81" s="225" t="str">
        <f>IF(G81="nie","     VYPLŇTE ÚDAJE V STĹPCI E NIŽŠIE","")</f>
        <v/>
      </c>
      <c r="L81" s="60"/>
      <c r="M81" s="60"/>
      <c r="N81" s="60"/>
      <c r="O81" s="60"/>
      <c r="P81" s="176"/>
    </row>
    <row r="82" spans="2:16" ht="7.5" customHeight="1" x14ac:dyDescent="0.25">
      <c r="B82" s="175"/>
      <c r="C82" s="182"/>
      <c r="D82" s="182"/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76"/>
    </row>
    <row r="83" spans="2:16" x14ac:dyDescent="0.25">
      <c r="B83" s="175"/>
      <c r="C83" s="226" t="s">
        <v>249</v>
      </c>
      <c r="D83" s="226" t="s">
        <v>250</v>
      </c>
      <c r="E83" s="226" t="s">
        <v>251</v>
      </c>
      <c r="F83" s="226" t="s">
        <v>252</v>
      </c>
      <c r="G83" s="226" t="s">
        <v>253</v>
      </c>
      <c r="H83" s="226" t="s">
        <v>254</v>
      </c>
      <c r="I83" s="226" t="s">
        <v>255</v>
      </c>
      <c r="J83" s="226" t="s">
        <v>256</v>
      </c>
      <c r="K83" s="226" t="s">
        <v>257</v>
      </c>
      <c r="L83" s="226" t="s">
        <v>258</v>
      </c>
      <c r="M83" s="226" t="s">
        <v>259</v>
      </c>
      <c r="N83" s="226" t="s">
        <v>260</v>
      </c>
      <c r="O83" s="226" t="s">
        <v>261</v>
      </c>
      <c r="P83" s="176"/>
    </row>
    <row r="84" spans="2:16" x14ac:dyDescent="0.25">
      <c r="B84" s="175"/>
      <c r="C84" s="227" t="s">
        <v>264</v>
      </c>
      <c r="D84" s="223"/>
      <c r="E84" s="224"/>
      <c r="F84" s="224"/>
      <c r="G84" s="224"/>
      <c r="H84" s="224"/>
      <c r="I84" s="224"/>
      <c r="J84" s="224"/>
      <c r="K84" s="224"/>
      <c r="L84" s="224"/>
      <c r="M84" s="224"/>
      <c r="N84" s="224"/>
      <c r="O84" s="224"/>
      <c r="P84" s="176"/>
    </row>
    <row r="85" spans="2:16" ht="25.5" x14ac:dyDescent="0.25">
      <c r="B85" s="175"/>
      <c r="C85" s="227" t="s">
        <v>265</v>
      </c>
      <c r="D85" s="223"/>
      <c r="E85" s="224"/>
      <c r="F85" s="224"/>
      <c r="G85" s="224"/>
      <c r="H85" s="224"/>
      <c r="I85" s="224"/>
      <c r="J85" s="224"/>
      <c r="K85" s="224"/>
      <c r="L85" s="224"/>
      <c r="M85" s="224"/>
      <c r="N85" s="224"/>
      <c r="O85" s="224"/>
      <c r="P85" s="176"/>
    </row>
    <row r="86" spans="2:16" x14ac:dyDescent="0.25">
      <c r="B86" s="175"/>
      <c r="C86" s="60"/>
      <c r="D86" s="60"/>
      <c r="E86" s="182"/>
      <c r="F86" s="182"/>
      <c r="G86" s="182"/>
      <c r="H86" s="182"/>
      <c r="I86" s="182"/>
      <c r="J86" s="182"/>
      <c r="K86" s="182"/>
      <c r="L86" s="182"/>
      <c r="M86" s="182"/>
      <c r="N86" s="182"/>
      <c r="O86" s="182"/>
      <c r="P86" s="176"/>
    </row>
    <row r="87" spans="2:16" ht="15.75" thickBot="1" x14ac:dyDescent="0.3">
      <c r="B87" s="175"/>
      <c r="C87" s="213" t="s">
        <v>268</v>
      </c>
      <c r="D87" s="182"/>
      <c r="E87" s="182"/>
      <c r="F87" s="182"/>
      <c r="G87" s="182"/>
      <c r="H87" s="182"/>
      <c r="I87" s="60"/>
      <c r="J87" s="60"/>
      <c r="K87" s="60"/>
      <c r="L87" s="60"/>
      <c r="M87" s="60"/>
      <c r="N87" s="60"/>
      <c r="O87" s="60"/>
      <c r="P87" s="176"/>
    </row>
    <row r="88" spans="2:16" ht="15.75" thickBot="1" x14ac:dyDescent="0.3">
      <c r="B88" s="175"/>
      <c r="C88" s="237" t="s">
        <v>262</v>
      </c>
      <c r="D88" s="238"/>
      <c r="E88" s="238"/>
      <c r="F88" s="239"/>
      <c r="G88" s="386"/>
      <c r="H88" s="387"/>
      <c r="I88" s="387"/>
      <c r="J88" s="387"/>
      <c r="K88" s="387"/>
      <c r="L88" s="387"/>
      <c r="M88" s="387"/>
      <c r="N88" s="387"/>
      <c r="O88" s="388"/>
      <c r="P88" s="176"/>
    </row>
    <row r="89" spans="2:16" ht="15.75" thickBot="1" x14ac:dyDescent="0.3">
      <c r="B89" s="175"/>
      <c r="C89" s="240" t="s">
        <v>263</v>
      </c>
      <c r="D89" s="241"/>
      <c r="E89" s="241"/>
      <c r="F89" s="242"/>
      <c r="G89" s="206"/>
      <c r="H89" s="225" t="str">
        <f>IF(AND(G89="nie",SUM(D93:O93)=0),"     VYPLŇTE ÚDAJE O SPOTREBE VZŤAHUJÚCEJ SA K PROJEKTU","")</f>
        <v/>
      </c>
      <c r="I89" s="60"/>
      <c r="J89" s="60"/>
      <c r="K89" s="225" t="str">
        <f>IF(G89="nie","     VYPLŇTE ÚDAJE V STĹPCI E NIŽŠIE","")</f>
        <v/>
      </c>
      <c r="L89" s="60"/>
      <c r="M89" s="60"/>
      <c r="N89" s="60"/>
      <c r="O89" s="60"/>
      <c r="P89" s="176"/>
    </row>
    <row r="90" spans="2:16" ht="7.5" customHeight="1" x14ac:dyDescent="0.25">
      <c r="B90" s="175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76"/>
    </row>
    <row r="91" spans="2:16" x14ac:dyDescent="0.25">
      <c r="B91" s="175"/>
      <c r="C91" s="226" t="s">
        <v>249</v>
      </c>
      <c r="D91" s="226" t="s">
        <v>250</v>
      </c>
      <c r="E91" s="226" t="s">
        <v>251</v>
      </c>
      <c r="F91" s="226" t="s">
        <v>252</v>
      </c>
      <c r="G91" s="226" t="s">
        <v>253</v>
      </c>
      <c r="H91" s="226" t="s">
        <v>254</v>
      </c>
      <c r="I91" s="226" t="s">
        <v>255</v>
      </c>
      <c r="J91" s="226" t="s">
        <v>256</v>
      </c>
      <c r="K91" s="226" t="s">
        <v>257</v>
      </c>
      <c r="L91" s="226" t="s">
        <v>258</v>
      </c>
      <c r="M91" s="226" t="s">
        <v>259</v>
      </c>
      <c r="N91" s="226" t="s">
        <v>260</v>
      </c>
      <c r="O91" s="226" t="s">
        <v>261</v>
      </c>
      <c r="P91" s="176"/>
    </row>
    <row r="92" spans="2:16" x14ac:dyDescent="0.25">
      <c r="B92" s="175"/>
      <c r="C92" s="227" t="s">
        <v>264</v>
      </c>
      <c r="D92" s="223"/>
      <c r="E92" s="224"/>
      <c r="F92" s="224"/>
      <c r="G92" s="224"/>
      <c r="H92" s="224"/>
      <c r="I92" s="224"/>
      <c r="J92" s="224"/>
      <c r="K92" s="224"/>
      <c r="L92" s="224"/>
      <c r="M92" s="224"/>
      <c r="N92" s="224"/>
      <c r="O92" s="224"/>
      <c r="P92" s="176"/>
    </row>
    <row r="93" spans="2:16" ht="25.5" x14ac:dyDescent="0.25">
      <c r="B93" s="175"/>
      <c r="C93" s="227" t="s">
        <v>265</v>
      </c>
      <c r="D93" s="223"/>
      <c r="E93" s="224"/>
      <c r="F93" s="224"/>
      <c r="G93" s="224"/>
      <c r="H93" s="224"/>
      <c r="I93" s="224"/>
      <c r="J93" s="224"/>
      <c r="K93" s="224"/>
      <c r="L93" s="224"/>
      <c r="M93" s="224"/>
      <c r="N93" s="224"/>
      <c r="O93" s="224"/>
      <c r="P93" s="176"/>
    </row>
    <row r="94" spans="2:16" x14ac:dyDescent="0.25">
      <c r="B94" s="175"/>
      <c r="C94" s="60"/>
      <c r="D94" s="60"/>
      <c r="E94" s="182"/>
      <c r="F94" s="182"/>
      <c r="G94" s="182"/>
      <c r="H94" s="182"/>
      <c r="I94" s="182"/>
      <c r="J94" s="182"/>
      <c r="K94" s="182"/>
      <c r="L94" s="182"/>
      <c r="M94" s="182"/>
      <c r="N94" s="182"/>
      <c r="O94" s="182"/>
      <c r="P94" s="176"/>
    </row>
    <row r="95" spans="2:16" ht="15.75" thickBot="1" x14ac:dyDescent="0.3">
      <c r="B95" s="175"/>
      <c r="C95" s="213" t="s">
        <v>269</v>
      </c>
      <c r="D95" s="182"/>
      <c r="E95" s="182"/>
      <c r="F95" s="182"/>
      <c r="G95" s="182"/>
      <c r="H95" s="182"/>
      <c r="I95" s="60"/>
      <c r="J95" s="60"/>
      <c r="K95" s="60"/>
      <c r="L95" s="60"/>
      <c r="M95" s="60"/>
      <c r="N95" s="60"/>
      <c r="O95" s="60"/>
      <c r="P95" s="176"/>
    </row>
    <row r="96" spans="2:16" ht="15.75" thickBot="1" x14ac:dyDescent="0.3">
      <c r="B96" s="175"/>
      <c r="C96" s="237" t="s">
        <v>262</v>
      </c>
      <c r="D96" s="238"/>
      <c r="E96" s="238"/>
      <c r="F96" s="239"/>
      <c r="G96" s="386"/>
      <c r="H96" s="387"/>
      <c r="I96" s="387"/>
      <c r="J96" s="387"/>
      <c r="K96" s="387"/>
      <c r="L96" s="387"/>
      <c r="M96" s="387"/>
      <c r="N96" s="387"/>
      <c r="O96" s="388"/>
      <c r="P96" s="176"/>
    </row>
    <row r="97" spans="2:19" ht="15.75" thickBot="1" x14ac:dyDescent="0.3">
      <c r="B97" s="175"/>
      <c r="C97" s="240" t="s">
        <v>263</v>
      </c>
      <c r="D97" s="241"/>
      <c r="E97" s="241"/>
      <c r="F97" s="242"/>
      <c r="G97" s="206"/>
      <c r="H97" s="225" t="str">
        <f>IF(AND(G97="nie",SUM(D101:O101)=0),"     VYPLŇTE ÚDAJE O SPOTREBE VZŤAHUJÚCEJ SA K PROJEKTU","")</f>
        <v/>
      </c>
      <c r="I97" s="60"/>
      <c r="J97" s="60"/>
      <c r="K97" s="225" t="str">
        <f>IF(G97="nie","     VYPLŇTE ÚDAJE V STĹPCI E NIŽŠIE","")</f>
        <v/>
      </c>
      <c r="L97" s="60"/>
      <c r="M97" s="60"/>
      <c r="N97" s="60"/>
      <c r="O97" s="60"/>
      <c r="P97" s="176"/>
    </row>
    <row r="98" spans="2:19" ht="7.5" customHeight="1" x14ac:dyDescent="0.25">
      <c r="B98" s="175"/>
      <c r="C98" s="182"/>
      <c r="D98" s="182"/>
      <c r="E98" s="182"/>
      <c r="F98" s="182"/>
      <c r="G98" s="182"/>
      <c r="H98" s="182"/>
      <c r="I98" s="182"/>
      <c r="J98" s="182"/>
      <c r="K98" s="182"/>
      <c r="L98" s="182"/>
      <c r="M98" s="182"/>
      <c r="N98" s="182"/>
      <c r="O98" s="182"/>
      <c r="P98" s="176"/>
    </row>
    <row r="99" spans="2:19" x14ac:dyDescent="0.25">
      <c r="B99" s="175"/>
      <c r="C99" s="226" t="s">
        <v>249</v>
      </c>
      <c r="D99" s="226" t="s">
        <v>250</v>
      </c>
      <c r="E99" s="226" t="s">
        <v>251</v>
      </c>
      <c r="F99" s="226" t="s">
        <v>252</v>
      </c>
      <c r="G99" s="226" t="s">
        <v>253</v>
      </c>
      <c r="H99" s="226" t="s">
        <v>254</v>
      </c>
      <c r="I99" s="226" t="s">
        <v>255</v>
      </c>
      <c r="J99" s="226" t="s">
        <v>256</v>
      </c>
      <c r="K99" s="226" t="s">
        <v>257</v>
      </c>
      <c r="L99" s="226" t="s">
        <v>258</v>
      </c>
      <c r="M99" s="226" t="s">
        <v>259</v>
      </c>
      <c r="N99" s="226" t="s">
        <v>260</v>
      </c>
      <c r="O99" s="226" t="s">
        <v>261</v>
      </c>
      <c r="P99" s="176"/>
    </row>
    <row r="100" spans="2:19" x14ac:dyDescent="0.25">
      <c r="B100" s="175"/>
      <c r="C100" s="227" t="s">
        <v>264</v>
      </c>
      <c r="D100" s="223"/>
      <c r="E100" s="224"/>
      <c r="F100" s="224"/>
      <c r="G100" s="224"/>
      <c r="H100" s="224"/>
      <c r="I100" s="224"/>
      <c r="J100" s="224"/>
      <c r="K100" s="224"/>
      <c r="L100" s="224"/>
      <c r="M100" s="224"/>
      <c r="N100" s="224"/>
      <c r="O100" s="224"/>
      <c r="P100" s="176"/>
    </row>
    <row r="101" spans="2:19" ht="25.5" x14ac:dyDescent="0.25">
      <c r="B101" s="175"/>
      <c r="C101" s="227" t="s">
        <v>265</v>
      </c>
      <c r="D101" s="223"/>
      <c r="E101" s="224"/>
      <c r="F101" s="224"/>
      <c r="G101" s="224"/>
      <c r="H101" s="224"/>
      <c r="I101" s="224"/>
      <c r="J101" s="224"/>
      <c r="K101" s="224"/>
      <c r="L101" s="224"/>
      <c r="M101" s="224"/>
      <c r="N101" s="224"/>
      <c r="O101" s="224"/>
      <c r="P101" s="176"/>
    </row>
    <row r="102" spans="2:19" x14ac:dyDescent="0.25">
      <c r="B102" s="175"/>
      <c r="C102" s="182"/>
      <c r="D102" s="182"/>
      <c r="E102" s="182"/>
      <c r="F102" s="182"/>
      <c r="G102" s="182"/>
      <c r="H102" s="182"/>
      <c r="I102" s="182"/>
      <c r="J102" s="182"/>
      <c r="K102" s="182"/>
      <c r="L102" s="182"/>
      <c r="M102" s="182"/>
      <c r="N102" s="182"/>
      <c r="O102" s="182"/>
      <c r="P102" s="176"/>
    </row>
    <row r="103" spans="2:19" x14ac:dyDescent="0.25">
      <c r="B103" s="175"/>
      <c r="C103" s="213" t="s">
        <v>270</v>
      </c>
      <c r="D103" s="182"/>
      <c r="E103" s="182"/>
      <c r="F103" s="182"/>
      <c r="G103" s="182"/>
      <c r="H103" s="182"/>
      <c r="I103" s="182"/>
      <c r="J103" s="182"/>
      <c r="K103" s="182"/>
      <c r="L103" s="182"/>
      <c r="M103" s="182"/>
      <c r="N103" s="182"/>
      <c r="O103" s="182"/>
      <c r="P103" s="176"/>
    </row>
    <row r="104" spans="2:19" ht="6" customHeight="1" thickBot="1" x14ac:dyDescent="0.3">
      <c r="B104" s="175"/>
      <c r="C104" s="182"/>
      <c r="D104" s="182"/>
      <c r="E104" s="182"/>
      <c r="F104" s="182"/>
      <c r="G104" s="182"/>
      <c r="H104" s="182"/>
      <c r="I104" s="182"/>
      <c r="J104" s="182"/>
      <c r="K104" s="182"/>
      <c r="L104" s="182"/>
      <c r="M104" s="182"/>
      <c r="N104" s="182"/>
      <c r="O104" s="182"/>
      <c r="P104" s="176"/>
    </row>
    <row r="105" spans="2:19" x14ac:dyDescent="0.25">
      <c r="B105" s="175"/>
      <c r="C105" s="378" t="s">
        <v>8</v>
      </c>
      <c r="D105" s="379"/>
      <c r="E105" s="379"/>
      <c r="F105" s="379"/>
      <c r="G105" s="229">
        <f>IF(G73="nie",SUM(D77:O77),SUM(D76:O76))</f>
        <v>0</v>
      </c>
      <c r="H105" s="230" t="s">
        <v>61</v>
      </c>
      <c r="I105" s="413"/>
      <c r="J105" s="413"/>
      <c r="K105" s="413"/>
      <c r="L105" s="413"/>
      <c r="M105" s="413"/>
      <c r="N105" s="413"/>
      <c r="O105" s="413"/>
      <c r="P105" s="176"/>
      <c r="R105" s="207"/>
    </row>
    <row r="106" spans="2:19" x14ac:dyDescent="0.25">
      <c r="B106" s="175"/>
      <c r="C106" s="380" t="s">
        <v>9</v>
      </c>
      <c r="D106" s="381"/>
      <c r="E106" s="381"/>
      <c r="F106" s="381"/>
      <c r="G106" s="228">
        <f>IF(G81="nie",SUM(D85:O85),SUM(D84:O84))</f>
        <v>0</v>
      </c>
      <c r="H106" s="231" t="s">
        <v>61</v>
      </c>
      <c r="I106" s="413"/>
      <c r="J106" s="413"/>
      <c r="K106" s="413"/>
      <c r="L106" s="413"/>
      <c r="M106" s="413"/>
      <c r="N106" s="413"/>
      <c r="O106" s="413"/>
      <c r="P106" s="176"/>
      <c r="R106" s="207"/>
    </row>
    <row r="107" spans="2:19" x14ac:dyDescent="0.25">
      <c r="B107" s="175"/>
      <c r="C107" s="380" t="s">
        <v>21</v>
      </c>
      <c r="D107" s="381"/>
      <c r="E107" s="381"/>
      <c r="F107" s="381"/>
      <c r="G107" s="228">
        <f>IF(G89="nie",SUM(D93:O93),SUM(D92:O92))</f>
        <v>0</v>
      </c>
      <c r="H107" s="231" t="s">
        <v>61</v>
      </c>
      <c r="I107" s="413"/>
      <c r="J107" s="413"/>
      <c r="K107" s="413"/>
      <c r="L107" s="413"/>
      <c r="M107" s="413"/>
      <c r="N107" s="413"/>
      <c r="O107" s="413"/>
      <c r="P107" s="176"/>
      <c r="R107" s="208"/>
      <c r="S107" s="208"/>
    </row>
    <row r="108" spans="2:19" ht="15.75" thickBot="1" x14ac:dyDescent="0.3">
      <c r="B108" s="175"/>
      <c r="C108" s="382" t="s">
        <v>41</v>
      </c>
      <c r="D108" s="383"/>
      <c r="E108" s="383"/>
      <c r="F108" s="383"/>
      <c r="G108" s="232">
        <f>IF(G97="nie",SUM(D101:O101),SUM(D100:O100))</f>
        <v>0</v>
      </c>
      <c r="H108" s="172" t="s">
        <v>61</v>
      </c>
      <c r="I108" s="413"/>
      <c r="J108" s="413"/>
      <c r="K108" s="413"/>
      <c r="L108" s="413"/>
      <c r="M108" s="413"/>
      <c r="N108" s="413"/>
      <c r="O108" s="413"/>
      <c r="P108" s="176"/>
      <c r="R108" s="209"/>
    </row>
    <row r="109" spans="2:19" ht="7.5" customHeight="1" x14ac:dyDescent="0.25">
      <c r="B109" s="175"/>
      <c r="C109" s="182"/>
      <c r="D109" s="182"/>
      <c r="E109" s="210"/>
      <c r="F109" s="210"/>
      <c r="G109" s="182"/>
      <c r="H109" s="182"/>
      <c r="I109" s="182"/>
      <c r="J109" s="182"/>
      <c r="K109" s="182"/>
      <c r="L109" s="182"/>
      <c r="M109" s="182"/>
      <c r="N109" s="182"/>
      <c r="O109" s="182"/>
      <c r="P109" s="176"/>
    </row>
    <row r="110" spans="2:19" x14ac:dyDescent="0.25">
      <c r="B110" s="175"/>
      <c r="C110" s="205" t="s">
        <v>48</v>
      </c>
      <c r="D110" s="205" t="s">
        <v>49</v>
      </c>
      <c r="F110" s="205"/>
      <c r="G110" s="205"/>
      <c r="H110" s="205"/>
      <c r="I110" s="205"/>
      <c r="J110" s="205"/>
      <c r="K110" s="205"/>
      <c r="L110" s="182"/>
      <c r="M110" s="182"/>
      <c r="N110" s="182"/>
      <c r="O110" s="182"/>
      <c r="P110" s="176"/>
    </row>
    <row r="111" spans="2:19" x14ac:dyDescent="0.25">
      <c r="B111" s="175"/>
      <c r="C111" s="182"/>
      <c r="D111" s="182"/>
      <c r="E111" s="182"/>
      <c r="F111" s="182"/>
      <c r="G111" s="182"/>
      <c r="H111" s="182"/>
      <c r="I111" s="182"/>
      <c r="J111" s="182"/>
      <c r="K111" s="182"/>
      <c r="L111" s="182"/>
      <c r="M111" s="182"/>
      <c r="N111" s="182"/>
      <c r="O111" s="182"/>
      <c r="P111" s="176"/>
    </row>
    <row r="112" spans="2:19" x14ac:dyDescent="0.25">
      <c r="B112" s="175"/>
      <c r="C112" s="211" t="s">
        <v>236</v>
      </c>
      <c r="D112" s="211"/>
      <c r="E112" s="212"/>
      <c r="F112" s="212"/>
      <c r="G112" s="212"/>
      <c r="H112" s="212"/>
      <c r="I112" s="161"/>
      <c r="J112" s="161"/>
      <c r="K112" s="161"/>
      <c r="L112" s="161"/>
      <c r="M112" s="161"/>
      <c r="N112" s="161"/>
      <c r="O112" s="161"/>
      <c r="P112" s="176"/>
    </row>
    <row r="113" spans="2:16" ht="15.75" thickBot="1" x14ac:dyDescent="0.3">
      <c r="B113" s="175"/>
      <c r="C113" s="213"/>
      <c r="D113" s="213"/>
      <c r="E113" s="182"/>
      <c r="F113" s="182"/>
      <c r="G113" s="182"/>
      <c r="H113" s="182"/>
      <c r="I113" s="182"/>
      <c r="J113" s="182"/>
      <c r="K113" s="182"/>
      <c r="L113" s="182"/>
      <c r="M113" s="182"/>
      <c r="N113" s="182"/>
      <c r="O113" s="182"/>
      <c r="P113" s="176"/>
    </row>
    <row r="114" spans="2:16" x14ac:dyDescent="0.25">
      <c r="B114" s="175"/>
      <c r="C114" s="376" t="s">
        <v>76</v>
      </c>
      <c r="D114" s="377"/>
      <c r="E114" s="377"/>
      <c r="F114" s="370"/>
      <c r="G114" s="369" t="s">
        <v>187</v>
      </c>
      <c r="H114" s="370"/>
      <c r="I114" s="369" t="s">
        <v>77</v>
      </c>
      <c r="J114" s="370"/>
      <c r="K114" s="233" t="s">
        <v>271</v>
      </c>
      <c r="L114" s="182"/>
      <c r="M114" s="182"/>
      <c r="N114" s="182"/>
      <c r="O114" s="182"/>
      <c r="P114" s="176"/>
    </row>
    <row r="115" spans="2:16" ht="15" customHeight="1" x14ac:dyDescent="0.25">
      <c r="B115" s="175"/>
      <c r="C115" s="371" t="s">
        <v>8</v>
      </c>
      <c r="D115" s="372"/>
      <c r="E115" s="372"/>
      <c r="F115" s="373"/>
      <c r="G115" s="427">
        <f>'1.NMS'!G115</f>
        <v>0</v>
      </c>
      <c r="H115" s="428"/>
      <c r="I115" s="365">
        <f>G115-G105/(0.93*0.99*0.4)</f>
        <v>0</v>
      </c>
      <c r="J115" s="366"/>
      <c r="K115" s="214" t="s">
        <v>61</v>
      </c>
      <c r="P115" s="176"/>
    </row>
    <row r="116" spans="2:16" x14ac:dyDescent="0.25">
      <c r="B116" s="175"/>
      <c r="C116" s="371" t="s">
        <v>9</v>
      </c>
      <c r="D116" s="372"/>
      <c r="E116" s="372"/>
      <c r="F116" s="373"/>
      <c r="G116" s="427">
        <f>'1.NMS'!G116</f>
        <v>0</v>
      </c>
      <c r="H116" s="428"/>
      <c r="I116" s="365">
        <f>G116-G106/(0.99*0.985)</f>
        <v>0</v>
      </c>
      <c r="J116" s="366"/>
      <c r="K116" s="214" t="s">
        <v>61</v>
      </c>
      <c r="P116" s="176"/>
    </row>
    <row r="117" spans="2:16" ht="15" customHeight="1" x14ac:dyDescent="0.25">
      <c r="B117" s="175"/>
      <c r="C117" s="371" t="s">
        <v>21</v>
      </c>
      <c r="D117" s="372"/>
      <c r="E117" s="372"/>
      <c r="F117" s="373"/>
      <c r="G117" s="427">
        <f>'1.NMS'!G117</f>
        <v>0</v>
      </c>
      <c r="H117" s="428"/>
      <c r="I117" s="365">
        <f>IF(G117=0,0,IF(O117="Teplá voda",G117-G107/(0.94*0.925*0.985*0.88),IF(O117="Horúca voda",G117-G107/(0.94*0.9*0.985*0.88),"Vyplň bunku O117")))</f>
        <v>0</v>
      </c>
      <c r="J117" s="366"/>
      <c r="K117" s="214" t="s">
        <v>61</v>
      </c>
      <c r="L117" s="414" t="s">
        <v>188</v>
      </c>
      <c r="M117" s="414"/>
      <c r="N117" s="414"/>
      <c r="O117" s="429"/>
      <c r="P117" s="176"/>
    </row>
    <row r="118" spans="2:16" ht="15.75" thickBot="1" x14ac:dyDescent="0.3">
      <c r="B118" s="175"/>
      <c r="C118" s="371" t="s">
        <v>40</v>
      </c>
      <c r="D118" s="372"/>
      <c r="E118" s="372"/>
      <c r="F118" s="373"/>
      <c r="G118" s="427">
        <f>'1.NMS'!G118</f>
        <v>0</v>
      </c>
      <c r="H118" s="428"/>
      <c r="I118" s="367">
        <f>G118-G108</f>
        <v>0</v>
      </c>
      <c r="J118" s="368"/>
      <c r="K118" s="215" t="s">
        <v>61</v>
      </c>
      <c r="L118" s="414"/>
      <c r="M118" s="414"/>
      <c r="N118" s="414"/>
      <c r="O118" s="429"/>
      <c r="P118" s="176"/>
    </row>
    <row r="119" spans="2:16" x14ac:dyDescent="0.25">
      <c r="B119" s="175"/>
      <c r="C119" s="182"/>
      <c r="D119" s="182"/>
      <c r="E119" s="182"/>
      <c r="F119" s="182"/>
      <c r="G119" s="182"/>
      <c r="H119" s="182"/>
      <c r="I119" s="182"/>
      <c r="J119" s="182"/>
      <c r="K119" s="182"/>
      <c r="L119" s="60"/>
      <c r="M119" s="60"/>
      <c r="N119" s="182"/>
      <c r="O119" s="182"/>
      <c r="P119" s="176"/>
    </row>
    <row r="120" spans="2:16" x14ac:dyDescent="0.25">
      <c r="B120" s="175"/>
      <c r="C120" s="211" t="s">
        <v>237</v>
      </c>
      <c r="D120" s="211"/>
      <c r="E120" s="212"/>
      <c r="F120" s="212"/>
      <c r="G120" s="212"/>
      <c r="H120" s="212"/>
      <c r="I120" s="161"/>
      <c r="J120" s="161"/>
      <c r="K120" s="161"/>
      <c r="L120" s="161"/>
      <c r="M120" s="161"/>
      <c r="N120" s="161"/>
      <c r="O120" s="161"/>
      <c r="P120" s="176"/>
    </row>
    <row r="121" spans="2:16" ht="15" customHeight="1" x14ac:dyDescent="0.25">
      <c r="B121" s="175"/>
      <c r="C121" s="182"/>
      <c r="D121" s="182"/>
      <c r="E121" s="182"/>
      <c r="F121" s="182"/>
      <c r="G121" s="182"/>
      <c r="H121" s="182"/>
      <c r="I121" s="182"/>
      <c r="J121" s="182"/>
      <c r="K121" s="182"/>
      <c r="L121" s="60"/>
      <c r="M121" s="60"/>
      <c r="N121" s="182"/>
      <c r="O121" s="182"/>
      <c r="P121" s="176"/>
    </row>
    <row r="122" spans="2:16" ht="47.25" customHeight="1" x14ac:dyDescent="0.25">
      <c r="B122" s="175"/>
      <c r="C122" s="362" t="s">
        <v>226</v>
      </c>
      <c r="D122" s="362"/>
      <c r="E122" s="362"/>
      <c r="F122" s="362" t="s">
        <v>57</v>
      </c>
      <c r="G122" s="362"/>
      <c r="H122" s="235" t="s">
        <v>272</v>
      </c>
      <c r="I122" s="362" t="s">
        <v>227</v>
      </c>
      <c r="J122" s="362"/>
      <c r="K122" s="362"/>
      <c r="O122" s="72"/>
      <c r="P122" s="176"/>
    </row>
    <row r="123" spans="2:16" x14ac:dyDescent="0.25">
      <c r="B123" s="175"/>
      <c r="C123" s="426">
        <f>'1.NMS'!$C$123</f>
        <v>0</v>
      </c>
      <c r="D123" s="426"/>
      <c r="E123" s="426"/>
      <c r="F123" s="364" t="s">
        <v>79</v>
      </c>
      <c r="G123" s="364"/>
      <c r="H123" s="234">
        <f>IFERROR(C123/H48,0)</f>
        <v>0</v>
      </c>
      <c r="I123" s="364">
        <f>L33*H123</f>
        <v>0</v>
      </c>
      <c r="J123" s="364"/>
      <c r="K123" s="364"/>
      <c r="O123" s="182"/>
      <c r="P123" s="176"/>
    </row>
    <row r="124" spans="2:16" ht="7.5" customHeight="1" x14ac:dyDescent="0.25">
      <c r="B124" s="175"/>
      <c r="C124" s="182"/>
      <c r="D124" s="182"/>
      <c r="E124" s="182"/>
      <c r="F124" s="182"/>
      <c r="G124" s="182"/>
      <c r="H124" s="182"/>
      <c r="I124" s="182"/>
      <c r="J124" s="182"/>
      <c r="K124" s="182"/>
      <c r="L124" s="60"/>
      <c r="M124" s="60"/>
      <c r="N124" s="182"/>
      <c r="O124" s="182"/>
      <c r="P124" s="176"/>
    </row>
    <row r="125" spans="2:16" ht="18" x14ac:dyDescent="0.25">
      <c r="B125" s="175"/>
      <c r="C125" s="205" t="s">
        <v>50</v>
      </c>
      <c r="D125" s="205" t="s">
        <v>234</v>
      </c>
      <c r="F125" s="205"/>
      <c r="G125" s="205"/>
      <c r="H125" s="205"/>
      <c r="I125" s="205"/>
      <c r="J125" s="205"/>
      <c r="K125" s="205"/>
      <c r="L125" s="216"/>
      <c r="M125" s="216"/>
      <c r="N125" s="182"/>
      <c r="O125" s="182"/>
      <c r="P125" s="176"/>
    </row>
    <row r="126" spans="2:16" x14ac:dyDescent="0.25">
      <c r="B126" s="175"/>
      <c r="C126" s="182"/>
      <c r="D126" s="182"/>
      <c r="E126" s="182"/>
      <c r="F126" s="182"/>
      <c r="G126" s="182"/>
      <c r="H126" s="182"/>
      <c r="I126" s="182"/>
      <c r="J126" s="182"/>
      <c r="K126" s="182"/>
      <c r="L126" s="60"/>
      <c r="M126" s="60"/>
      <c r="N126" s="182"/>
      <c r="O126" s="182"/>
      <c r="P126" s="176"/>
    </row>
    <row r="127" spans="2:16" x14ac:dyDescent="0.25">
      <c r="B127" s="175"/>
      <c r="C127" s="211" t="s">
        <v>238</v>
      </c>
      <c r="D127" s="211"/>
      <c r="E127" s="212"/>
      <c r="F127" s="212"/>
      <c r="G127" s="212"/>
      <c r="H127" s="212"/>
      <c r="I127" s="161"/>
      <c r="J127" s="161"/>
      <c r="K127" s="161"/>
      <c r="L127" s="161"/>
      <c r="M127" s="161"/>
      <c r="N127" s="161"/>
      <c r="O127" s="161"/>
      <c r="P127" s="176"/>
    </row>
    <row r="128" spans="2:16" ht="15.75" thickBot="1" x14ac:dyDescent="0.3">
      <c r="B128" s="175"/>
      <c r="C128" s="182"/>
      <c r="D128" s="182"/>
      <c r="E128" s="182"/>
      <c r="F128" s="182"/>
      <c r="G128" s="182"/>
      <c r="H128" s="182"/>
      <c r="I128" s="182"/>
      <c r="J128" s="182"/>
      <c r="K128" s="182"/>
      <c r="L128" s="60"/>
      <c r="M128" s="60"/>
      <c r="N128" s="182"/>
      <c r="O128" s="182"/>
      <c r="P128" s="176"/>
    </row>
    <row r="129" spans="2:16" ht="45" customHeight="1" x14ac:dyDescent="0.25">
      <c r="B129" s="175"/>
      <c r="C129" s="354" t="s">
        <v>75</v>
      </c>
      <c r="D129" s="355"/>
      <c r="E129" s="355"/>
      <c r="F129" s="358" t="s">
        <v>57</v>
      </c>
      <c r="G129" s="359"/>
      <c r="H129" s="236" t="s">
        <v>44</v>
      </c>
      <c r="I129" s="416" t="s">
        <v>72</v>
      </c>
      <c r="J129" s="358"/>
      <c r="K129" s="417"/>
      <c r="O129" s="72"/>
      <c r="P129" s="176"/>
    </row>
    <row r="130" spans="2:16" ht="15.75" thickBot="1" x14ac:dyDescent="0.3">
      <c r="B130" s="175"/>
      <c r="C130" s="424">
        <f>'1.NMS'!$C$130</f>
        <v>0</v>
      </c>
      <c r="D130" s="425"/>
      <c r="E130" s="425"/>
      <c r="F130" s="360" t="s">
        <v>79</v>
      </c>
      <c r="G130" s="361"/>
      <c r="H130" s="162">
        <f>IFERROR(C130/H48,0)</f>
        <v>0</v>
      </c>
      <c r="I130" s="405">
        <f>L33*H130</f>
        <v>0</v>
      </c>
      <c r="J130" s="360"/>
      <c r="K130" s="415"/>
      <c r="O130" s="182"/>
      <c r="P130" s="176"/>
    </row>
    <row r="131" spans="2:16" ht="7.5" customHeight="1" x14ac:dyDescent="0.25">
      <c r="B131" s="175"/>
      <c r="C131" s="182"/>
      <c r="D131" s="182"/>
      <c r="E131" s="182"/>
      <c r="F131" s="182"/>
      <c r="G131" s="182"/>
      <c r="H131" s="182"/>
      <c r="I131" s="182"/>
      <c r="J131" s="182"/>
      <c r="K131" s="182"/>
      <c r="L131" s="60"/>
      <c r="M131" s="60"/>
      <c r="N131" s="182"/>
      <c r="O131" s="182"/>
      <c r="P131" s="176"/>
    </row>
    <row r="132" spans="2:16" x14ac:dyDescent="0.25">
      <c r="B132" s="175"/>
      <c r="C132" s="205" t="s">
        <v>51</v>
      </c>
      <c r="D132" s="205"/>
      <c r="E132" s="205" t="s">
        <v>52</v>
      </c>
      <c r="F132" s="205"/>
      <c r="G132" s="205"/>
      <c r="H132" s="205"/>
      <c r="I132" s="205"/>
      <c r="J132" s="205"/>
      <c r="K132" s="205"/>
      <c r="L132" s="216"/>
      <c r="M132" s="216"/>
      <c r="N132" s="182"/>
      <c r="O132" s="182"/>
      <c r="P132" s="176"/>
    </row>
    <row r="133" spans="2:16" x14ac:dyDescent="0.25">
      <c r="B133" s="175"/>
      <c r="C133" s="182"/>
      <c r="D133" s="182"/>
      <c r="E133" s="182"/>
      <c r="F133" s="182"/>
      <c r="G133" s="182"/>
      <c r="H133" s="182"/>
      <c r="I133" s="182"/>
      <c r="J133" s="182"/>
      <c r="K133" s="182"/>
      <c r="L133" s="60"/>
      <c r="M133" s="60"/>
      <c r="N133" s="182"/>
      <c r="O133" s="182"/>
      <c r="P133" s="176"/>
    </row>
    <row r="134" spans="2:16" x14ac:dyDescent="0.25">
      <c r="B134" s="175"/>
      <c r="C134" s="211" t="s">
        <v>239</v>
      </c>
      <c r="D134" s="211"/>
      <c r="E134" s="212"/>
      <c r="F134" s="212"/>
      <c r="G134" s="212"/>
      <c r="H134" s="212"/>
      <c r="I134" s="161"/>
      <c r="J134" s="161"/>
      <c r="K134" s="161"/>
      <c r="L134" s="161"/>
      <c r="M134" s="161"/>
      <c r="N134" s="161"/>
      <c r="O134" s="161"/>
      <c r="P134" s="176"/>
    </row>
    <row r="135" spans="2:16" ht="15.75" thickBot="1" x14ac:dyDescent="0.3">
      <c r="B135" s="175"/>
      <c r="C135" s="182"/>
      <c r="D135" s="182"/>
      <c r="E135" s="182"/>
      <c r="F135" s="182"/>
      <c r="G135" s="182"/>
      <c r="H135" s="182"/>
      <c r="I135" s="182"/>
      <c r="J135" s="182"/>
      <c r="K135" s="182"/>
      <c r="L135" s="60"/>
      <c r="M135" s="60"/>
      <c r="N135" s="182"/>
      <c r="O135" s="182"/>
      <c r="P135" s="176"/>
    </row>
    <row r="136" spans="2:16" ht="45" customHeight="1" x14ac:dyDescent="0.25">
      <c r="B136" s="175"/>
      <c r="C136" s="354" t="s">
        <v>74</v>
      </c>
      <c r="D136" s="355"/>
      <c r="E136" s="355"/>
      <c r="F136" s="358" t="s">
        <v>57</v>
      </c>
      <c r="G136" s="359"/>
      <c r="H136" s="236" t="s">
        <v>45</v>
      </c>
      <c r="I136" s="416" t="s">
        <v>73</v>
      </c>
      <c r="J136" s="358"/>
      <c r="K136" s="417"/>
      <c r="O136" s="72"/>
      <c r="P136" s="176"/>
    </row>
    <row r="137" spans="2:16" ht="15.75" thickBot="1" x14ac:dyDescent="0.3">
      <c r="B137" s="175"/>
      <c r="C137" s="424">
        <f>'1.NMS'!$C$137</f>
        <v>0</v>
      </c>
      <c r="D137" s="425"/>
      <c r="E137" s="425"/>
      <c r="F137" s="360" t="s">
        <v>79</v>
      </c>
      <c r="G137" s="361"/>
      <c r="H137" s="162">
        <f>IFERROR(C137/H48,0)</f>
        <v>0</v>
      </c>
      <c r="I137" s="405">
        <f>L33*H137</f>
        <v>0</v>
      </c>
      <c r="J137" s="360"/>
      <c r="K137" s="415"/>
      <c r="O137" s="182"/>
      <c r="P137" s="176"/>
    </row>
    <row r="138" spans="2:16" ht="7.5" customHeight="1" x14ac:dyDescent="0.25">
      <c r="B138" s="175"/>
      <c r="C138" s="182"/>
      <c r="D138" s="182"/>
      <c r="E138" s="182"/>
      <c r="F138" s="182"/>
      <c r="G138" s="182"/>
      <c r="H138" s="182"/>
      <c r="I138" s="182"/>
      <c r="J138" s="182"/>
      <c r="K138" s="182"/>
      <c r="L138" s="60"/>
      <c r="M138" s="60"/>
      <c r="N138" s="182"/>
      <c r="O138" s="182"/>
      <c r="P138" s="176"/>
    </row>
    <row r="139" spans="2:16" x14ac:dyDescent="0.25">
      <c r="B139" s="175"/>
      <c r="C139" s="205" t="s">
        <v>53</v>
      </c>
      <c r="D139" s="205"/>
      <c r="E139" s="205" t="s">
        <v>54</v>
      </c>
      <c r="F139" s="205"/>
      <c r="G139" s="205"/>
      <c r="H139" s="205"/>
      <c r="I139" s="205"/>
      <c r="J139" s="205"/>
      <c r="K139" s="205"/>
      <c r="L139" s="216"/>
      <c r="M139" s="216"/>
      <c r="N139" s="182"/>
      <c r="O139" s="182"/>
      <c r="P139" s="176"/>
    </row>
    <row r="140" spans="2:16" x14ac:dyDescent="0.25">
      <c r="B140" s="175"/>
      <c r="C140" s="182"/>
      <c r="D140" s="182"/>
      <c r="E140" s="182"/>
      <c r="F140" s="182"/>
      <c r="G140" s="182"/>
      <c r="H140" s="182"/>
      <c r="I140" s="182"/>
      <c r="J140" s="182"/>
      <c r="K140" s="182"/>
      <c r="L140" s="60"/>
      <c r="M140" s="60"/>
      <c r="N140" s="182"/>
      <c r="O140" s="182"/>
      <c r="P140" s="176"/>
    </row>
    <row r="141" spans="2:16" x14ac:dyDescent="0.25">
      <c r="B141" s="175"/>
      <c r="C141" s="211" t="s">
        <v>240</v>
      </c>
      <c r="D141" s="211"/>
      <c r="E141" s="212"/>
      <c r="F141" s="212"/>
      <c r="G141" s="212"/>
      <c r="H141" s="212"/>
      <c r="I141" s="161"/>
      <c r="J141" s="161"/>
      <c r="K141" s="161"/>
      <c r="L141" s="161"/>
      <c r="M141" s="161"/>
      <c r="N141" s="161"/>
      <c r="O141" s="161"/>
      <c r="P141" s="176"/>
    </row>
    <row r="142" spans="2:16" ht="15.75" thickBot="1" x14ac:dyDescent="0.3">
      <c r="B142" s="175"/>
      <c r="C142" s="182"/>
      <c r="D142" s="182"/>
      <c r="E142" s="182"/>
      <c r="F142" s="182"/>
      <c r="G142" s="182"/>
      <c r="H142" s="182"/>
      <c r="I142" s="182"/>
      <c r="J142" s="182"/>
      <c r="K142" s="182"/>
      <c r="L142" s="60"/>
      <c r="M142" s="60"/>
      <c r="N142" s="182"/>
      <c r="O142" s="182"/>
      <c r="P142" s="176"/>
    </row>
    <row r="143" spans="2:16" ht="45" customHeight="1" x14ac:dyDescent="0.25">
      <c r="B143" s="175"/>
      <c r="C143" s="354" t="s">
        <v>228</v>
      </c>
      <c r="D143" s="355"/>
      <c r="E143" s="355"/>
      <c r="F143" s="358" t="s">
        <v>57</v>
      </c>
      <c r="G143" s="359"/>
      <c r="H143" s="236" t="s">
        <v>229</v>
      </c>
      <c r="I143" s="416" t="s">
        <v>230</v>
      </c>
      <c r="J143" s="358"/>
      <c r="K143" s="417"/>
      <c r="O143" s="72"/>
      <c r="P143" s="176"/>
    </row>
    <row r="144" spans="2:16" ht="15.75" thickBot="1" x14ac:dyDescent="0.3">
      <c r="B144" s="175"/>
      <c r="C144" s="424">
        <f>'1.NMS'!$C$144</f>
        <v>0</v>
      </c>
      <c r="D144" s="425"/>
      <c r="E144" s="425"/>
      <c r="F144" s="360" t="s">
        <v>79</v>
      </c>
      <c r="G144" s="361"/>
      <c r="H144" s="162">
        <f>IFERROR(C144/H48,0)</f>
        <v>0</v>
      </c>
      <c r="I144" s="405">
        <f>L33*H144</f>
        <v>0</v>
      </c>
      <c r="J144" s="360"/>
      <c r="K144" s="415"/>
      <c r="O144" s="182"/>
      <c r="P144" s="176"/>
    </row>
    <row r="145" spans="2:16" ht="7.5" customHeight="1" x14ac:dyDescent="0.25">
      <c r="B145" s="175"/>
      <c r="C145" s="182"/>
      <c r="D145" s="182"/>
      <c r="E145" s="182"/>
      <c r="F145" s="182"/>
      <c r="G145" s="182"/>
      <c r="H145" s="182"/>
      <c r="I145" s="182"/>
      <c r="J145" s="182"/>
      <c r="K145" s="182"/>
      <c r="L145" s="60"/>
      <c r="M145" s="60"/>
      <c r="N145" s="182"/>
      <c r="O145" s="182"/>
      <c r="P145" s="176"/>
    </row>
    <row r="146" spans="2:16" ht="18" x14ac:dyDescent="0.25">
      <c r="B146" s="175"/>
      <c r="C146" s="205" t="s">
        <v>55</v>
      </c>
      <c r="D146" s="205"/>
      <c r="E146" s="205" t="s">
        <v>235</v>
      </c>
      <c r="F146" s="205"/>
      <c r="G146" s="205"/>
      <c r="H146" s="205"/>
      <c r="I146" s="205"/>
      <c r="J146" s="205"/>
      <c r="K146" s="205"/>
      <c r="L146" s="216"/>
      <c r="M146" s="216"/>
      <c r="N146" s="182"/>
      <c r="O146" s="182"/>
      <c r="P146" s="176"/>
    </row>
    <row r="147" spans="2:16" x14ac:dyDescent="0.25">
      <c r="B147" s="175"/>
      <c r="C147" s="182"/>
      <c r="D147" s="182"/>
      <c r="E147" s="182"/>
      <c r="F147" s="182"/>
      <c r="G147" s="182"/>
      <c r="H147" s="182"/>
      <c r="I147" s="182"/>
      <c r="J147" s="182"/>
      <c r="K147" s="182"/>
      <c r="L147" s="182"/>
      <c r="M147" s="182"/>
      <c r="N147" s="182"/>
      <c r="O147" s="182"/>
      <c r="P147" s="176"/>
    </row>
    <row r="148" spans="2:16" x14ac:dyDescent="0.25">
      <c r="B148" s="175"/>
      <c r="C148" s="56" t="s">
        <v>170</v>
      </c>
      <c r="D148" s="56"/>
      <c r="E148" s="56"/>
      <c r="F148" s="56"/>
      <c r="G148" s="56"/>
      <c r="H148" s="182"/>
      <c r="I148" s="182"/>
      <c r="J148" s="182"/>
      <c r="K148" s="182"/>
      <c r="L148" s="182"/>
      <c r="M148" s="182"/>
      <c r="N148" s="182"/>
      <c r="O148" s="182"/>
      <c r="P148" s="176"/>
    </row>
    <row r="149" spans="2:16" x14ac:dyDescent="0.25">
      <c r="B149" s="175"/>
      <c r="C149" s="244" t="s">
        <v>171</v>
      </c>
      <c r="D149" s="244"/>
      <c r="E149" s="244"/>
      <c r="F149" s="244"/>
      <c r="G149" s="244"/>
      <c r="H149" s="182"/>
      <c r="I149" s="182"/>
      <c r="J149" s="182"/>
      <c r="K149" s="182"/>
      <c r="L149" s="182"/>
      <c r="M149" s="182"/>
      <c r="N149" s="182"/>
      <c r="O149" s="182"/>
      <c r="P149" s="176"/>
    </row>
    <row r="150" spans="2:16" x14ac:dyDescent="0.25">
      <c r="B150" s="175"/>
      <c r="C150" s="182"/>
      <c r="D150" s="182"/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76"/>
    </row>
    <row r="151" spans="2:16" x14ac:dyDescent="0.25">
      <c r="B151" s="175"/>
      <c r="C151" s="182"/>
      <c r="D151" s="182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76"/>
    </row>
    <row r="152" spans="2:16" x14ac:dyDescent="0.25">
      <c r="B152" s="175"/>
      <c r="C152" s="182" t="s">
        <v>83</v>
      </c>
      <c r="D152" s="182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76"/>
    </row>
    <row r="153" spans="2:16" x14ac:dyDescent="0.25">
      <c r="B153" s="175"/>
      <c r="C153" s="182"/>
      <c r="D153" s="182"/>
      <c r="E153" s="322" t="s">
        <v>27</v>
      </c>
      <c r="F153" s="322"/>
      <c r="G153" s="322"/>
      <c r="H153" s="322"/>
      <c r="I153" s="322"/>
      <c r="J153" s="173"/>
      <c r="K153" s="182"/>
      <c r="L153" s="322" t="s">
        <v>30</v>
      </c>
      <c r="M153" s="322"/>
      <c r="N153" s="322"/>
      <c r="O153" s="182"/>
      <c r="P153" s="176"/>
    </row>
    <row r="154" spans="2:16" x14ac:dyDescent="0.25">
      <c r="B154" s="175"/>
      <c r="C154" s="182"/>
      <c r="D154" s="182"/>
      <c r="E154" s="322" t="s">
        <v>26</v>
      </c>
      <c r="F154" s="322"/>
      <c r="G154" s="322"/>
      <c r="H154" s="322"/>
      <c r="I154" s="322"/>
      <c r="J154" s="173"/>
      <c r="K154" s="182"/>
      <c r="L154" s="322" t="s">
        <v>26</v>
      </c>
      <c r="M154" s="322"/>
      <c r="N154" s="322"/>
      <c r="O154" s="182"/>
      <c r="P154" s="176"/>
    </row>
    <row r="155" spans="2:16" x14ac:dyDescent="0.25">
      <c r="B155" s="175"/>
      <c r="C155" s="182"/>
      <c r="D155" s="182"/>
      <c r="E155" s="182"/>
      <c r="F155" s="182"/>
      <c r="G155" s="182"/>
      <c r="H155" s="182"/>
      <c r="I155" s="182"/>
      <c r="J155" s="182"/>
      <c r="K155" s="182"/>
      <c r="L155" s="182"/>
      <c r="M155" s="182"/>
      <c r="N155" s="182"/>
      <c r="O155" s="182"/>
      <c r="P155" s="176"/>
    </row>
    <row r="156" spans="2:16" x14ac:dyDescent="0.25">
      <c r="B156" s="175"/>
      <c r="C156" s="182" t="s">
        <v>34</v>
      </c>
      <c r="D156" s="182"/>
      <c r="E156" s="411" t="s">
        <v>291</v>
      </c>
      <c r="F156" s="411"/>
      <c r="G156" s="411"/>
      <c r="H156" s="411"/>
      <c r="I156" s="411"/>
      <c r="J156" s="411"/>
      <c r="K156" s="411"/>
      <c r="L156" s="411"/>
      <c r="M156" s="411"/>
      <c r="N156" s="411"/>
      <c r="O156" s="411"/>
      <c r="P156" s="176"/>
    </row>
    <row r="157" spans="2:16" x14ac:dyDescent="0.25">
      <c r="B157" s="175"/>
      <c r="C157" s="182"/>
      <c r="D157" s="182"/>
      <c r="E157" s="411"/>
      <c r="F157" s="411"/>
      <c r="G157" s="411"/>
      <c r="H157" s="411"/>
      <c r="I157" s="411"/>
      <c r="J157" s="411"/>
      <c r="K157" s="411"/>
      <c r="L157" s="411"/>
      <c r="M157" s="411"/>
      <c r="N157" s="411"/>
      <c r="O157" s="411"/>
      <c r="P157" s="176"/>
    </row>
    <row r="158" spans="2:16" x14ac:dyDescent="0.25">
      <c r="B158" s="175"/>
      <c r="C158" s="182"/>
      <c r="D158" s="182"/>
      <c r="E158" s="411"/>
      <c r="F158" s="411"/>
      <c r="G158" s="411"/>
      <c r="H158" s="411"/>
      <c r="I158" s="411"/>
      <c r="J158" s="411"/>
      <c r="K158" s="411"/>
      <c r="L158" s="411"/>
      <c r="M158" s="411"/>
      <c r="N158" s="411"/>
      <c r="O158" s="411"/>
      <c r="P158" s="176"/>
    </row>
    <row r="159" spans="2:16" ht="6" customHeight="1" x14ac:dyDescent="0.25">
      <c r="B159" s="175"/>
      <c r="C159" s="182"/>
      <c r="D159" s="182"/>
      <c r="E159" s="217"/>
      <c r="F159" s="217"/>
      <c r="G159" s="217"/>
      <c r="H159" s="217"/>
      <c r="I159" s="217"/>
      <c r="J159" s="217"/>
      <c r="K159" s="217"/>
      <c r="L159" s="217"/>
      <c r="M159" s="217"/>
      <c r="N159" s="217"/>
      <c r="O159" s="217"/>
      <c r="P159" s="176"/>
    </row>
    <row r="160" spans="2:16" x14ac:dyDescent="0.25">
      <c r="B160" s="175"/>
      <c r="C160" s="218" t="s">
        <v>42</v>
      </c>
      <c r="D160" s="218"/>
      <c r="E160" s="411" t="s">
        <v>43</v>
      </c>
      <c r="F160" s="411"/>
      <c r="G160" s="411"/>
      <c r="H160" s="411"/>
      <c r="I160" s="411"/>
      <c r="J160" s="411"/>
      <c r="K160" s="411"/>
      <c r="L160" s="411"/>
      <c r="M160" s="411"/>
      <c r="N160" s="411"/>
      <c r="O160" s="411"/>
      <c r="P160" s="176"/>
    </row>
    <row r="161" spans="2:16" ht="15.75" thickBot="1" x14ac:dyDescent="0.3">
      <c r="B161" s="219"/>
      <c r="C161" s="220"/>
      <c r="D161" s="220"/>
      <c r="E161" s="220"/>
      <c r="F161" s="220"/>
      <c r="G161" s="220"/>
      <c r="H161" s="220"/>
      <c r="I161" s="220"/>
      <c r="J161" s="220"/>
      <c r="K161" s="220"/>
      <c r="L161" s="220"/>
      <c r="M161" s="220"/>
      <c r="N161" s="220"/>
      <c r="O161" s="220"/>
      <c r="P161" s="221"/>
    </row>
  </sheetData>
  <mergeCells count="163">
    <mergeCell ref="I64:O64"/>
    <mergeCell ref="C107:F107"/>
    <mergeCell ref="I107:O107"/>
    <mergeCell ref="C108:F108"/>
    <mergeCell ref="I108:O108"/>
    <mergeCell ref="C114:F114"/>
    <mergeCell ref="G114:H114"/>
    <mergeCell ref="I114:J114"/>
    <mergeCell ref="C115:F115"/>
    <mergeCell ref="G115:H115"/>
    <mergeCell ref="I115:J115"/>
    <mergeCell ref="C7:O9"/>
    <mergeCell ref="C11:O13"/>
    <mergeCell ref="C25:O25"/>
    <mergeCell ref="C29:G29"/>
    <mergeCell ref="H29:I29"/>
    <mergeCell ref="J29:K29"/>
    <mergeCell ref="L29:M29"/>
    <mergeCell ref="N29:O29"/>
    <mergeCell ref="C30:G30"/>
    <mergeCell ref="H30:I30"/>
    <mergeCell ref="J30:K30"/>
    <mergeCell ref="L30:M30"/>
    <mergeCell ref="N30:O30"/>
    <mergeCell ref="C31:G31"/>
    <mergeCell ref="H31:I31"/>
    <mergeCell ref="J31:K31"/>
    <mergeCell ref="L31:M31"/>
    <mergeCell ref="N31:O31"/>
    <mergeCell ref="C105:F105"/>
    <mergeCell ref="I105:O105"/>
    <mergeCell ref="C32:G32"/>
    <mergeCell ref="C34:G34"/>
    <mergeCell ref="C36:G36"/>
    <mergeCell ref="C38:G38"/>
    <mergeCell ref="C45:G45"/>
    <mergeCell ref="C47:G47"/>
    <mergeCell ref="C49:G49"/>
    <mergeCell ref="C51:G51"/>
    <mergeCell ref="H51:I51"/>
    <mergeCell ref="J51:K51"/>
    <mergeCell ref="C59:O59"/>
    <mergeCell ref="C63:F63"/>
    <mergeCell ref="I63:O63"/>
    <mergeCell ref="C64:F64"/>
    <mergeCell ref="H32:I32"/>
    <mergeCell ref="J32:K32"/>
    <mergeCell ref="L32:M32"/>
    <mergeCell ref="N32:O32"/>
    <mergeCell ref="C33:G33"/>
    <mergeCell ref="H33:I33"/>
    <mergeCell ref="J33:K33"/>
    <mergeCell ref="L33:M33"/>
    <mergeCell ref="N33:O33"/>
    <mergeCell ref="H34:I34"/>
    <mergeCell ref="J34:K34"/>
    <mergeCell ref="L34:M34"/>
    <mergeCell ref="N34:O34"/>
    <mergeCell ref="C35:G35"/>
    <mergeCell ref="H35:I35"/>
    <mergeCell ref="J35:K35"/>
    <mergeCell ref="L35:M35"/>
    <mergeCell ref="N35:O35"/>
    <mergeCell ref="H36:I36"/>
    <mergeCell ref="J36:K36"/>
    <mergeCell ref="L36:M36"/>
    <mergeCell ref="N36:O36"/>
    <mergeCell ref="C37:G37"/>
    <mergeCell ref="H37:I37"/>
    <mergeCell ref="J37:K37"/>
    <mergeCell ref="L37:M37"/>
    <mergeCell ref="N37:O37"/>
    <mergeCell ref="H38:I38"/>
    <mergeCell ref="J38:K38"/>
    <mergeCell ref="L38:M38"/>
    <mergeCell ref="N38:O38"/>
    <mergeCell ref="C44:G44"/>
    <mergeCell ref="H44:I44"/>
    <mergeCell ref="J44:K44"/>
    <mergeCell ref="L44:M44"/>
    <mergeCell ref="N44:O44"/>
    <mergeCell ref="H45:I45"/>
    <mergeCell ref="J45:K45"/>
    <mergeCell ref="L45:M45"/>
    <mergeCell ref="N45:O45"/>
    <mergeCell ref="C46:G46"/>
    <mergeCell ref="H46:I46"/>
    <mergeCell ref="J46:K46"/>
    <mergeCell ref="L46:M46"/>
    <mergeCell ref="N46:O46"/>
    <mergeCell ref="H47:I47"/>
    <mergeCell ref="J47:K47"/>
    <mergeCell ref="L47:M47"/>
    <mergeCell ref="N47:O47"/>
    <mergeCell ref="C48:G48"/>
    <mergeCell ref="H48:I48"/>
    <mergeCell ref="J48:K48"/>
    <mergeCell ref="L48:M48"/>
    <mergeCell ref="N48:O48"/>
    <mergeCell ref="L51:M51"/>
    <mergeCell ref="N51:O51"/>
    <mergeCell ref="C52:G52"/>
    <mergeCell ref="H52:I52"/>
    <mergeCell ref="J52:K52"/>
    <mergeCell ref="L52:M52"/>
    <mergeCell ref="N52:O52"/>
    <mergeCell ref="H49:I49"/>
    <mergeCell ref="J49:K49"/>
    <mergeCell ref="L49:M49"/>
    <mergeCell ref="N49:O49"/>
    <mergeCell ref="C50:G50"/>
    <mergeCell ref="H50:I50"/>
    <mergeCell ref="J50:K50"/>
    <mergeCell ref="L50:M50"/>
    <mergeCell ref="N50:O50"/>
    <mergeCell ref="C116:F116"/>
    <mergeCell ref="G116:H116"/>
    <mergeCell ref="I116:J116"/>
    <mergeCell ref="C117:F117"/>
    <mergeCell ref="G117:H117"/>
    <mergeCell ref="I117:J117"/>
    <mergeCell ref="E66:O67"/>
    <mergeCell ref="G72:O72"/>
    <mergeCell ref="G80:O80"/>
    <mergeCell ref="G88:O88"/>
    <mergeCell ref="G96:O96"/>
    <mergeCell ref="C106:F106"/>
    <mergeCell ref="I106:O106"/>
    <mergeCell ref="C122:E122"/>
    <mergeCell ref="F122:G122"/>
    <mergeCell ref="I122:K122"/>
    <mergeCell ref="C123:E123"/>
    <mergeCell ref="F123:G123"/>
    <mergeCell ref="I123:K123"/>
    <mergeCell ref="L117:N118"/>
    <mergeCell ref="O117:O118"/>
    <mergeCell ref="C118:F118"/>
    <mergeCell ref="G118:H118"/>
    <mergeCell ref="I118:J118"/>
    <mergeCell ref="C136:E136"/>
    <mergeCell ref="F136:G136"/>
    <mergeCell ref="I136:K136"/>
    <mergeCell ref="C137:E137"/>
    <mergeCell ref="F137:G137"/>
    <mergeCell ref="I137:K137"/>
    <mergeCell ref="C129:E129"/>
    <mergeCell ref="F129:G129"/>
    <mergeCell ref="I129:K129"/>
    <mergeCell ref="C130:E130"/>
    <mergeCell ref="F130:G130"/>
    <mergeCell ref="I130:K130"/>
    <mergeCell ref="E160:O160"/>
    <mergeCell ref="E153:I153"/>
    <mergeCell ref="L153:N153"/>
    <mergeCell ref="E154:I154"/>
    <mergeCell ref="L154:N154"/>
    <mergeCell ref="E156:O158"/>
    <mergeCell ref="C143:E143"/>
    <mergeCell ref="F143:G143"/>
    <mergeCell ref="I143:K143"/>
    <mergeCell ref="C144:E144"/>
    <mergeCell ref="F144:G144"/>
    <mergeCell ref="I144:K144"/>
  </mergeCells>
  <dataValidations count="2">
    <dataValidation type="list" allowBlank="1" showInputMessage="1" showErrorMessage="1" sqref="S3">
      <formula1>Rok</formula1>
    </dataValidation>
    <dataValidation type="list" allowBlank="1" showInputMessage="1" showErrorMessage="1" sqref="S4">
      <formula1>$AB$3:$AB$7</formula1>
    </dataValidation>
  </dataValidations>
  <pageMargins left="0.25" right="0.25" top="0.75" bottom="0.75" header="0.3" footer="0.3"/>
  <pageSetup paperSize="9" scale="79" orientation="portrait" r:id="rId1"/>
  <rowBreaks count="2" manualBreakCount="2">
    <brk id="62" max="12" man="1"/>
    <brk id="100" max="12" man="1"/>
  </rowBreaks>
  <colBreaks count="1" manualBreakCount="1">
    <brk id="12" max="114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Číselníky!$B$2:$B$3</xm:f>
          </x14:formula1>
          <xm:sqref>O117:O118</xm:sqref>
        </x14:dataValidation>
        <x14:dataValidation type="list" allowBlank="1" showInputMessage="1" showErrorMessage="1">
          <x14:formula1>
            <xm:f>Číselníky!$C$9:$C$12</xm:f>
          </x14:formula1>
          <xm:sqref>G96 G72 G80 G88</xm:sqref>
        </x14:dataValidation>
        <x14:dataValidation type="list" allowBlank="1" showInputMessage="1" showErrorMessage="1">
          <x14:formula1>
            <xm:f>Číselníky!$B$15:$B$16</xm:f>
          </x14:formula1>
          <xm:sqref>G73 G81 G89 G97</xm:sqref>
        </x14:dataValidation>
        <x14:dataValidation type="list" allowBlank="1" showInputMessage="1" showErrorMessage="1">
          <x14:formula1>
            <xm:f>Číselníky!$C$2:$C$6</xm:f>
          </x14:formula1>
          <xm:sqref>I63:O64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/>
  <dimension ref="A2:J64"/>
  <sheetViews>
    <sheetView zoomScale="90" zoomScaleNormal="90" workbookViewId="0">
      <selection activeCell="M3" sqref="M3"/>
    </sheetView>
  </sheetViews>
  <sheetFormatPr defaultRowHeight="12.75" x14ac:dyDescent="0.25"/>
  <cols>
    <col min="1" max="1" width="9.140625" style="51"/>
    <col min="2" max="2" width="62.42578125" style="51" customWidth="1"/>
    <col min="3" max="3" width="22.85546875" style="51" customWidth="1"/>
    <col min="4" max="4" width="13.7109375" style="51" customWidth="1"/>
    <col min="5" max="10" width="21" style="76" customWidth="1"/>
    <col min="11" max="11" width="9.140625" style="51"/>
    <col min="12" max="12" width="13.7109375" style="51" customWidth="1"/>
    <col min="13" max="16384" width="9.140625" style="51"/>
  </cols>
  <sheetData>
    <row r="2" spans="1:10" ht="13.5" thickBot="1" x14ac:dyDescent="0.3"/>
    <row r="3" spans="1:10" ht="19.5" thickBot="1" x14ac:dyDescent="0.3">
      <c r="B3" s="282" t="s">
        <v>198</v>
      </c>
      <c r="C3" s="283"/>
      <c r="D3" s="283"/>
      <c r="E3" s="284" t="s">
        <v>199</v>
      </c>
      <c r="F3" s="285" t="s">
        <v>199</v>
      </c>
      <c r="G3" s="285" t="s">
        <v>199</v>
      </c>
      <c r="H3" s="285"/>
      <c r="I3" s="285"/>
      <c r="J3" s="286"/>
    </row>
    <row r="5" spans="1:10" ht="13.5" thickBot="1" x14ac:dyDescent="0.3"/>
    <row r="6" spans="1:10" s="76" customFormat="1" ht="30" customHeight="1" x14ac:dyDescent="0.25">
      <c r="A6" s="430" t="s">
        <v>193</v>
      </c>
      <c r="B6" s="270" t="s">
        <v>64</v>
      </c>
      <c r="C6" s="102" t="s">
        <v>20</v>
      </c>
      <c r="D6" s="103" t="s">
        <v>197</v>
      </c>
      <c r="E6" s="101" t="s">
        <v>219</v>
      </c>
      <c r="F6" s="104" t="s">
        <v>220</v>
      </c>
      <c r="G6" s="104" t="s">
        <v>221</v>
      </c>
      <c r="H6" s="104" t="s">
        <v>222</v>
      </c>
      <c r="I6" s="104" t="s">
        <v>223</v>
      </c>
      <c r="J6" s="105" t="s">
        <v>224</v>
      </c>
    </row>
    <row r="7" spans="1:10" ht="25.5" customHeight="1" x14ac:dyDescent="0.25">
      <c r="A7" s="431"/>
      <c r="B7" s="170" t="s">
        <v>96</v>
      </c>
      <c r="C7" s="21" t="s">
        <v>97</v>
      </c>
      <c r="D7" s="111">
        <f>ZMS!H24</f>
        <v>0</v>
      </c>
      <c r="E7" s="24">
        <f>IF($E$3="áno",ZMS!I24,"")</f>
        <v>0</v>
      </c>
      <c r="F7" s="24">
        <f>IF(F$3="áno",'1.NMS'!L45,"")</f>
        <v>0</v>
      </c>
      <c r="G7" s="24">
        <f>IF(G$3="áno",'2.NMS'!L45,"")</f>
        <v>0</v>
      </c>
      <c r="H7" s="24" t="str">
        <f>IF(H$3="áno",'3.NMS'!L45,"")</f>
        <v/>
      </c>
      <c r="I7" s="24" t="str">
        <f>IF(I$3="áno",'4.NMS'!L45,"")</f>
        <v/>
      </c>
      <c r="J7" s="84" t="str">
        <f>IF(J$3="áno",'5.NMS'!L45,"")</f>
        <v/>
      </c>
    </row>
    <row r="8" spans="1:10" ht="25.5" x14ac:dyDescent="0.25">
      <c r="A8" s="431"/>
      <c r="B8" s="170" t="s">
        <v>98</v>
      </c>
      <c r="C8" s="21" t="s">
        <v>97</v>
      </c>
      <c r="D8" s="111">
        <f>ZMS!H25</f>
        <v>0</v>
      </c>
      <c r="E8" s="24">
        <f>IF($E$3="áno",ZMS!I25,"")</f>
        <v>0</v>
      </c>
      <c r="F8" s="24">
        <f>IF(F$3="áno",'1.NMS'!L46,"")</f>
        <v>0</v>
      </c>
      <c r="G8" s="24">
        <f>IF(G$3="áno",'2.NMS'!L46,"")</f>
        <v>0</v>
      </c>
      <c r="H8" s="24" t="str">
        <f>IF(H$3="áno",'3.NMS'!L46,"")</f>
        <v/>
      </c>
      <c r="I8" s="24" t="str">
        <f>IF(I$3="áno",'4.NMS'!L46,"")</f>
        <v/>
      </c>
      <c r="J8" s="84" t="str">
        <f>IF(J$3="áno",'5.NMS'!L46,"")</f>
        <v/>
      </c>
    </row>
    <row r="9" spans="1:10" ht="17.25" customHeight="1" x14ac:dyDescent="0.25">
      <c r="A9" s="431"/>
      <c r="B9" s="170" t="s">
        <v>99</v>
      </c>
      <c r="C9" s="23" t="s">
        <v>100</v>
      </c>
      <c r="D9" s="111">
        <f>ZMS!H26</f>
        <v>0</v>
      </c>
      <c r="E9" s="24">
        <f>IF($E$3="áno",ZMS!I26,"")</f>
        <v>0</v>
      </c>
      <c r="F9" s="24">
        <f>IF(F$3="áno",'1.NMS'!L47,"")</f>
        <v>0</v>
      </c>
      <c r="G9" s="24">
        <f>IF(G$3="áno",'2.NMS'!L47,"")</f>
        <v>0</v>
      </c>
      <c r="H9" s="24" t="str">
        <f>IF(H$3="áno",'3.NMS'!L47,"")</f>
        <v/>
      </c>
      <c r="I9" s="24" t="str">
        <f>IF(I$3="áno",'4.NMS'!L47,"")</f>
        <v/>
      </c>
      <c r="J9" s="84" t="str">
        <f>IF(J$3="áno",'5.NMS'!L47,"")</f>
        <v/>
      </c>
    </row>
    <row r="10" spans="1:10" ht="25.5" x14ac:dyDescent="0.25">
      <c r="A10" s="431"/>
      <c r="B10" s="170" t="s">
        <v>101</v>
      </c>
      <c r="C10" s="21" t="s">
        <v>61</v>
      </c>
      <c r="D10" s="111">
        <f>ZMS!H27</f>
        <v>0</v>
      </c>
      <c r="E10" s="24">
        <f>IF($E$3="áno",ZMS!I27,"")</f>
        <v>0</v>
      </c>
      <c r="F10" s="24">
        <f>IF(F$3="áno",'1.NMS'!L48,"")</f>
        <v>0</v>
      </c>
      <c r="G10" s="24">
        <f>IF(G$3="áno",'2.NMS'!L48,"")</f>
        <v>0</v>
      </c>
      <c r="H10" s="24" t="str">
        <f>IF(H$3="áno",'3.NMS'!L48,"")</f>
        <v/>
      </c>
      <c r="I10" s="24" t="str">
        <f>IF(I$3="áno",'4.NMS'!L48,"")</f>
        <v/>
      </c>
      <c r="J10" s="84" t="str">
        <f>IF(J$3="áno",'5.NMS'!L48,"")</f>
        <v/>
      </c>
    </row>
    <row r="11" spans="1:10" ht="15" customHeight="1" x14ac:dyDescent="0.25">
      <c r="A11" s="431"/>
      <c r="B11" s="170" t="s">
        <v>102</v>
      </c>
      <c r="C11" s="21" t="s">
        <v>62</v>
      </c>
      <c r="D11" s="111">
        <f>ZMS!H28</f>
        <v>0</v>
      </c>
      <c r="E11" s="24">
        <f>IF($E$3="áno",ZMS!I28,"")</f>
        <v>0</v>
      </c>
      <c r="F11" s="24">
        <f>IF(F$3="áno",'1.NMS'!L49,"")</f>
        <v>0</v>
      </c>
      <c r="G11" s="24">
        <f>IF(G$3="áno",'2.NMS'!L49,"")</f>
        <v>0</v>
      </c>
      <c r="H11" s="24" t="str">
        <f>IF(H$3="áno",'3.NMS'!L49,"")</f>
        <v/>
      </c>
      <c r="I11" s="24" t="str">
        <f>IF(I$3="áno",'4.NMS'!L49,"")</f>
        <v/>
      </c>
      <c r="J11" s="84" t="str">
        <f>IF(J$3="áno",'5.NMS'!L49,"")</f>
        <v/>
      </c>
    </row>
    <row r="12" spans="1:10" ht="15" customHeight="1" x14ac:dyDescent="0.25">
      <c r="A12" s="431"/>
      <c r="B12" s="170" t="s">
        <v>103</v>
      </c>
      <c r="C12" s="21" t="s">
        <v>104</v>
      </c>
      <c r="D12" s="111">
        <f>ZMS!H29</f>
        <v>0</v>
      </c>
      <c r="E12" s="24">
        <f>IF($E$3="áno",ZMS!I29,"")</f>
        <v>0</v>
      </c>
      <c r="F12" s="24">
        <f>IF(F$3="áno",'1.NMS'!L50,"")</f>
        <v>0</v>
      </c>
      <c r="G12" s="24">
        <f>IF(G$3="áno",'2.NMS'!L50,"")</f>
        <v>0</v>
      </c>
      <c r="H12" s="24" t="str">
        <f>IF(H$3="áno",'3.NMS'!L50,"")</f>
        <v/>
      </c>
      <c r="I12" s="24" t="str">
        <f>IF(I$3="áno",'4.NMS'!L50,"")</f>
        <v/>
      </c>
      <c r="J12" s="84" t="str">
        <f>IF(J$3="áno",'5.NMS'!L50,"")</f>
        <v/>
      </c>
    </row>
    <row r="13" spans="1:10" ht="15" customHeight="1" x14ac:dyDescent="0.25">
      <c r="A13" s="431"/>
      <c r="B13" s="170" t="s">
        <v>105</v>
      </c>
      <c r="C13" s="21" t="s">
        <v>106</v>
      </c>
      <c r="D13" s="111">
        <f>ZMS!H30</f>
        <v>0</v>
      </c>
      <c r="E13" s="24">
        <f>IF($E$3="áno",ZMS!I30,"")</f>
        <v>0</v>
      </c>
      <c r="F13" s="24">
        <f>IF(F$3="áno",'1.NMS'!L51,"")</f>
        <v>0</v>
      </c>
      <c r="G13" s="24">
        <f>IF(G$3="áno",'2.NMS'!L51,"")</f>
        <v>0</v>
      </c>
      <c r="H13" s="24" t="str">
        <f>IF(H$3="áno",'3.NMS'!L51,"")</f>
        <v/>
      </c>
      <c r="I13" s="24" t="str">
        <f>IF(I$3="áno",'4.NMS'!L51,"")</f>
        <v/>
      </c>
      <c r="J13" s="84" t="str">
        <f>IF(J$3="áno",'5.NMS'!L51,"")</f>
        <v/>
      </c>
    </row>
    <row r="14" spans="1:10" ht="15.75" customHeight="1" thickBot="1" x14ac:dyDescent="0.3">
      <c r="A14" s="431"/>
      <c r="B14" s="171" t="s">
        <v>107</v>
      </c>
      <c r="C14" s="25" t="s">
        <v>108</v>
      </c>
      <c r="D14" s="112">
        <f>ZMS!H31</f>
        <v>0</v>
      </c>
      <c r="E14" s="24">
        <f>IF($E$3="áno",ZMS!I31,"")</f>
        <v>0</v>
      </c>
      <c r="F14" s="24">
        <f>IF(F$3="áno",'1.NMS'!L52,"")</f>
        <v>0</v>
      </c>
      <c r="G14" s="24">
        <f>IF(G$3="áno",'2.NMS'!L52,"")</f>
        <v>0</v>
      </c>
      <c r="H14" s="24" t="str">
        <f>IF(H$3="áno",'3.NMS'!L52,"")</f>
        <v/>
      </c>
      <c r="I14" s="24" t="str">
        <f>IF(I$3="áno",'4.NMS'!L52,"")</f>
        <v/>
      </c>
      <c r="J14" s="84" t="str">
        <f>IF(J$3="áno",'5.NMS'!L52,"")</f>
        <v/>
      </c>
    </row>
    <row r="15" spans="1:10" s="80" customFormat="1" ht="7.5" customHeight="1" thickBot="1" x14ac:dyDescent="0.3">
      <c r="A15" s="431"/>
      <c r="B15" s="271"/>
      <c r="C15" s="78"/>
      <c r="D15" s="73"/>
      <c r="E15" s="74"/>
      <c r="F15" s="74"/>
      <c r="G15" s="74"/>
      <c r="H15" s="74"/>
      <c r="I15" s="74"/>
      <c r="J15" s="85"/>
    </row>
    <row r="16" spans="1:10" s="80" customFormat="1" ht="24.75" customHeight="1" thickBot="1" x14ac:dyDescent="0.3">
      <c r="A16" s="431"/>
      <c r="B16" s="433" t="s">
        <v>185</v>
      </c>
      <c r="C16" s="434"/>
      <c r="D16" s="435"/>
      <c r="E16" s="268">
        <f>IF(E3="áno",ZMS!J33,"")</f>
        <v>0</v>
      </c>
      <c r="F16" s="268">
        <f>IF(F3="áno",'1.NMS'!$O$54,"")</f>
        <v>0</v>
      </c>
      <c r="G16" s="268">
        <f>IF(G3="áno",'2.NMS'!$O$54,"")</f>
        <v>0</v>
      </c>
      <c r="H16" s="268" t="str">
        <f>IF(H3="áno",'3.NMS'!$O$54,"")</f>
        <v/>
      </c>
      <c r="I16" s="268" t="str">
        <f>IF(I3="áno",'4.NMS'!$O$54,"")</f>
        <v/>
      </c>
      <c r="J16" s="269" t="str">
        <f>IF(J3="áno",'5.NMS'!$O$54,"")</f>
        <v/>
      </c>
    </row>
    <row r="17" spans="1:10" s="80" customFormat="1" ht="15" customHeight="1" x14ac:dyDescent="0.25">
      <c r="A17" s="431"/>
      <c r="B17" s="272" t="s">
        <v>125</v>
      </c>
      <c r="C17" s="82"/>
      <c r="D17" s="82"/>
      <c r="E17" s="83"/>
      <c r="F17" s="83"/>
      <c r="G17" s="83"/>
      <c r="H17" s="83"/>
      <c r="I17" s="83"/>
      <c r="J17" s="257"/>
    </row>
    <row r="18" spans="1:10" s="80" customFormat="1" ht="15" x14ac:dyDescent="0.25">
      <c r="A18" s="431"/>
      <c r="B18" s="273" t="s">
        <v>241</v>
      </c>
      <c r="C18" s="35" t="s">
        <v>113</v>
      </c>
      <c r="D18" s="36">
        <v>0</v>
      </c>
      <c r="E18" s="165">
        <f>E$16</f>
        <v>0</v>
      </c>
      <c r="F18" s="165">
        <f t="shared" ref="F18:J18" si="0">F$16</f>
        <v>0</v>
      </c>
      <c r="G18" s="165">
        <f t="shared" si="0"/>
        <v>0</v>
      </c>
      <c r="H18" s="165" t="str">
        <f t="shared" si="0"/>
        <v/>
      </c>
      <c r="I18" s="165" t="str">
        <f t="shared" si="0"/>
        <v/>
      </c>
      <c r="J18" s="258" t="str">
        <f t="shared" si="0"/>
        <v/>
      </c>
    </row>
    <row r="19" spans="1:10" s="80" customFormat="1" ht="15" x14ac:dyDescent="0.25">
      <c r="A19" s="431"/>
      <c r="B19" s="273" t="s">
        <v>242</v>
      </c>
      <c r="C19" s="35" t="s">
        <v>113</v>
      </c>
      <c r="D19" s="36">
        <v>0.05</v>
      </c>
      <c r="E19" s="166">
        <f t="shared" ref="E19:J22" si="1">E$16</f>
        <v>0</v>
      </c>
      <c r="F19" s="166">
        <f t="shared" si="1"/>
        <v>0</v>
      </c>
      <c r="G19" s="166">
        <f t="shared" si="1"/>
        <v>0</v>
      </c>
      <c r="H19" s="166" t="str">
        <f t="shared" si="1"/>
        <v/>
      </c>
      <c r="I19" s="166" t="str">
        <f t="shared" si="1"/>
        <v/>
      </c>
      <c r="J19" s="259" t="str">
        <f t="shared" si="1"/>
        <v/>
      </c>
    </row>
    <row r="20" spans="1:10" s="80" customFormat="1" ht="15" x14ac:dyDescent="0.25">
      <c r="A20" s="431"/>
      <c r="B20" s="273" t="s">
        <v>243</v>
      </c>
      <c r="C20" s="35" t="s">
        <v>113</v>
      </c>
      <c r="D20" s="37">
        <v>0.1</v>
      </c>
      <c r="E20" s="166">
        <f t="shared" si="1"/>
        <v>0</v>
      </c>
      <c r="F20" s="166">
        <f t="shared" si="1"/>
        <v>0</v>
      </c>
      <c r="G20" s="166">
        <f t="shared" si="1"/>
        <v>0</v>
      </c>
      <c r="H20" s="166" t="str">
        <f t="shared" si="1"/>
        <v/>
      </c>
      <c r="I20" s="166" t="str">
        <f t="shared" si="1"/>
        <v/>
      </c>
      <c r="J20" s="259" t="str">
        <f t="shared" si="1"/>
        <v/>
      </c>
    </row>
    <row r="21" spans="1:10" s="80" customFormat="1" ht="15" x14ac:dyDescent="0.25">
      <c r="A21" s="431"/>
      <c r="B21" s="273" t="s">
        <v>244</v>
      </c>
      <c r="C21" s="35" t="s">
        <v>113</v>
      </c>
      <c r="D21" s="36">
        <v>0.15</v>
      </c>
      <c r="E21" s="166">
        <f t="shared" si="1"/>
        <v>0</v>
      </c>
      <c r="F21" s="166">
        <f t="shared" si="1"/>
        <v>0</v>
      </c>
      <c r="G21" s="166">
        <f t="shared" si="1"/>
        <v>0</v>
      </c>
      <c r="H21" s="166" t="str">
        <f t="shared" si="1"/>
        <v/>
      </c>
      <c r="I21" s="166" t="str">
        <f t="shared" si="1"/>
        <v/>
      </c>
      <c r="J21" s="259" t="str">
        <f t="shared" si="1"/>
        <v/>
      </c>
    </row>
    <row r="22" spans="1:10" s="80" customFormat="1" ht="15" x14ac:dyDescent="0.25">
      <c r="A22" s="431"/>
      <c r="B22" s="273" t="s">
        <v>245</v>
      </c>
      <c r="C22" s="35" t="s">
        <v>122</v>
      </c>
      <c r="D22" s="34"/>
      <c r="E22" s="164">
        <f t="shared" si="1"/>
        <v>0</v>
      </c>
      <c r="F22" s="164">
        <f t="shared" si="1"/>
        <v>0</v>
      </c>
      <c r="G22" s="164">
        <f t="shared" si="1"/>
        <v>0</v>
      </c>
      <c r="H22" s="164" t="str">
        <f t="shared" si="1"/>
        <v/>
      </c>
      <c r="I22" s="164" t="str">
        <f t="shared" si="1"/>
        <v/>
      </c>
      <c r="J22" s="260" t="str">
        <f t="shared" si="1"/>
        <v/>
      </c>
    </row>
    <row r="23" spans="1:10" s="80" customFormat="1" ht="7.5" customHeight="1" thickBot="1" x14ac:dyDescent="0.3">
      <c r="A23" s="431"/>
      <c r="B23" s="272"/>
      <c r="C23" s="82"/>
      <c r="D23" s="82"/>
      <c r="E23" s="83"/>
      <c r="F23" s="83"/>
      <c r="G23" s="83"/>
      <c r="H23" s="83"/>
      <c r="I23" s="83"/>
      <c r="J23" s="257"/>
    </row>
    <row r="24" spans="1:10" s="80" customFormat="1" ht="24.75" customHeight="1" thickBot="1" x14ac:dyDescent="0.3">
      <c r="A24" s="431"/>
      <c r="B24" s="433" t="s">
        <v>186</v>
      </c>
      <c r="C24" s="434"/>
      <c r="D24" s="435"/>
      <c r="E24" s="268">
        <f>IF(E3="áno",ZMS!J41,"")</f>
        <v>0</v>
      </c>
      <c r="F24" s="268">
        <f>IF(F3="áno",'1.NMS'!$O$55,"")</f>
        <v>1</v>
      </c>
      <c r="G24" s="268">
        <f>IF(G3="áno",'2.NMS'!$O$55,"")</f>
        <v>1</v>
      </c>
      <c r="H24" s="268" t="str">
        <f>IF(H3="áno",'3.NMS'!$O$55,"")</f>
        <v/>
      </c>
      <c r="I24" s="268" t="str">
        <f>IF(I3="áno",'4.NMS'!$O$55,"")</f>
        <v/>
      </c>
      <c r="J24" s="269" t="str">
        <f>IF(J3="áno",'5.NMS'!$O$55,"")</f>
        <v/>
      </c>
    </row>
    <row r="25" spans="1:10" s="80" customFormat="1" ht="15" customHeight="1" x14ac:dyDescent="0.25">
      <c r="A25" s="431"/>
      <c r="B25" s="272" t="s">
        <v>125</v>
      </c>
      <c r="C25" s="82"/>
      <c r="D25" s="82"/>
      <c r="E25" s="83"/>
      <c r="F25" s="83"/>
      <c r="G25" s="83"/>
      <c r="H25" s="83"/>
      <c r="I25" s="83"/>
      <c r="J25" s="257"/>
    </row>
    <row r="26" spans="1:10" s="80" customFormat="1" ht="15" x14ac:dyDescent="0.25">
      <c r="A26" s="431"/>
      <c r="B26" s="273" t="s">
        <v>241</v>
      </c>
      <c r="C26" s="35" t="s">
        <v>113</v>
      </c>
      <c r="D26" s="36">
        <v>0</v>
      </c>
      <c r="E26" s="254">
        <f>E$24</f>
        <v>0</v>
      </c>
      <c r="F26" s="254">
        <f t="shared" ref="F26:J26" si="2">F$24</f>
        <v>1</v>
      </c>
      <c r="G26" s="254">
        <f t="shared" si="2"/>
        <v>1</v>
      </c>
      <c r="H26" s="254" t="str">
        <f t="shared" si="2"/>
        <v/>
      </c>
      <c r="I26" s="254" t="str">
        <f t="shared" si="2"/>
        <v/>
      </c>
      <c r="J26" s="261" t="str">
        <f t="shared" si="2"/>
        <v/>
      </c>
    </row>
    <row r="27" spans="1:10" s="80" customFormat="1" ht="15" x14ac:dyDescent="0.25">
      <c r="A27" s="431"/>
      <c r="B27" s="273" t="s">
        <v>242</v>
      </c>
      <c r="C27" s="35" t="s">
        <v>113</v>
      </c>
      <c r="D27" s="36" t="s">
        <v>126</v>
      </c>
      <c r="E27" s="255">
        <f t="shared" ref="E27:J31" si="3">E$24</f>
        <v>0</v>
      </c>
      <c r="F27" s="255">
        <f t="shared" si="3"/>
        <v>1</v>
      </c>
      <c r="G27" s="255">
        <f t="shared" si="3"/>
        <v>1</v>
      </c>
      <c r="H27" s="255" t="str">
        <f t="shared" si="3"/>
        <v/>
      </c>
      <c r="I27" s="255" t="str">
        <f t="shared" si="3"/>
        <v/>
      </c>
      <c r="J27" s="262" t="str">
        <f t="shared" si="3"/>
        <v/>
      </c>
    </row>
    <row r="28" spans="1:10" s="80" customFormat="1" ht="15" x14ac:dyDescent="0.25">
      <c r="A28" s="431"/>
      <c r="B28" s="273" t="s">
        <v>243</v>
      </c>
      <c r="C28" s="35" t="s">
        <v>113</v>
      </c>
      <c r="D28" s="37" t="s">
        <v>127</v>
      </c>
      <c r="E28" s="255">
        <f t="shared" si="3"/>
        <v>0</v>
      </c>
      <c r="F28" s="255">
        <f t="shared" si="3"/>
        <v>1</v>
      </c>
      <c r="G28" s="255">
        <f t="shared" si="3"/>
        <v>1</v>
      </c>
      <c r="H28" s="255" t="str">
        <f t="shared" si="3"/>
        <v/>
      </c>
      <c r="I28" s="255" t="str">
        <f t="shared" si="3"/>
        <v/>
      </c>
      <c r="J28" s="262" t="str">
        <f t="shared" si="3"/>
        <v/>
      </c>
    </row>
    <row r="29" spans="1:10" s="80" customFormat="1" ht="15" x14ac:dyDescent="0.25">
      <c r="A29" s="431"/>
      <c r="B29" s="273" t="s">
        <v>246</v>
      </c>
      <c r="C29" s="35" t="s">
        <v>113</v>
      </c>
      <c r="D29" s="36" t="s">
        <v>129</v>
      </c>
      <c r="E29" s="255">
        <f t="shared" si="3"/>
        <v>0</v>
      </c>
      <c r="F29" s="255">
        <f t="shared" si="3"/>
        <v>1</v>
      </c>
      <c r="G29" s="255">
        <f t="shared" si="3"/>
        <v>1</v>
      </c>
      <c r="H29" s="255" t="str">
        <f t="shared" si="3"/>
        <v/>
      </c>
      <c r="I29" s="255" t="str">
        <f t="shared" si="3"/>
        <v/>
      </c>
      <c r="J29" s="262" t="str">
        <f t="shared" si="3"/>
        <v/>
      </c>
    </row>
    <row r="30" spans="1:10" s="80" customFormat="1" ht="15" x14ac:dyDescent="0.25">
      <c r="A30" s="431"/>
      <c r="B30" s="273" t="s">
        <v>247</v>
      </c>
      <c r="C30" s="35" t="s">
        <v>113</v>
      </c>
      <c r="D30" s="36" t="s">
        <v>131</v>
      </c>
      <c r="E30" s="256">
        <f t="shared" si="3"/>
        <v>0</v>
      </c>
      <c r="F30" s="256">
        <f t="shared" si="3"/>
        <v>1</v>
      </c>
      <c r="G30" s="256">
        <f t="shared" si="3"/>
        <v>1</v>
      </c>
      <c r="H30" s="256" t="str">
        <f t="shared" si="3"/>
        <v/>
      </c>
      <c r="I30" s="256" t="str">
        <f t="shared" si="3"/>
        <v/>
      </c>
      <c r="J30" s="263" t="str">
        <f t="shared" si="3"/>
        <v/>
      </c>
    </row>
    <row r="31" spans="1:10" s="80" customFormat="1" ht="15.75" thickBot="1" x14ac:dyDescent="0.3">
      <c r="A31" s="432"/>
      <c r="B31" s="274" t="s">
        <v>248</v>
      </c>
      <c r="C31" s="265" t="s">
        <v>122</v>
      </c>
      <c r="D31" s="264"/>
      <c r="E31" s="266">
        <f t="shared" si="3"/>
        <v>0</v>
      </c>
      <c r="F31" s="266">
        <f t="shared" si="3"/>
        <v>1</v>
      </c>
      <c r="G31" s="266">
        <f t="shared" si="3"/>
        <v>1</v>
      </c>
      <c r="H31" s="266" t="str">
        <f t="shared" si="3"/>
        <v/>
      </c>
      <c r="I31" s="266" t="str">
        <f t="shared" si="3"/>
        <v/>
      </c>
      <c r="J31" s="267" t="str">
        <f t="shared" si="3"/>
        <v/>
      </c>
    </row>
    <row r="32" spans="1:10" s="80" customFormat="1" x14ac:dyDescent="0.25">
      <c r="A32" s="167"/>
      <c r="B32" s="82"/>
      <c r="C32" s="82"/>
      <c r="D32" s="82"/>
      <c r="E32" s="83"/>
      <c r="F32" s="83"/>
      <c r="G32" s="83"/>
      <c r="H32" s="83"/>
      <c r="I32" s="83"/>
      <c r="J32" s="83"/>
    </row>
    <row r="33" spans="1:10" s="80" customFormat="1" ht="13.5" customHeight="1" x14ac:dyDescent="0.25">
      <c r="A33" s="77"/>
      <c r="B33" s="82"/>
      <c r="C33" s="82"/>
      <c r="D33" s="82"/>
      <c r="E33" s="83"/>
      <c r="F33" s="83"/>
      <c r="G33" s="83"/>
      <c r="H33" s="83"/>
      <c r="I33" s="83"/>
      <c r="J33" s="83"/>
    </row>
    <row r="34" spans="1:10" s="80" customFormat="1" ht="13.5" thickBot="1" x14ac:dyDescent="0.3">
      <c r="A34" s="77"/>
      <c r="B34" s="79"/>
      <c r="C34" s="78"/>
      <c r="D34" s="73"/>
      <c r="E34" s="74"/>
      <c r="F34" s="74"/>
      <c r="G34" s="74"/>
      <c r="H34" s="74"/>
      <c r="I34" s="74"/>
      <c r="J34" s="74"/>
    </row>
    <row r="35" spans="1:10" s="80" customFormat="1" ht="33" customHeight="1" x14ac:dyDescent="0.25">
      <c r="A35" s="436" t="s">
        <v>194</v>
      </c>
      <c r="B35" s="96" t="s">
        <v>64</v>
      </c>
      <c r="C35" s="97" t="s">
        <v>20</v>
      </c>
      <c r="D35" s="98" t="s">
        <v>197</v>
      </c>
      <c r="E35" s="96" t="s">
        <v>213</v>
      </c>
      <c r="F35" s="99" t="s">
        <v>214</v>
      </c>
      <c r="G35" s="99" t="s">
        <v>215</v>
      </c>
      <c r="H35" s="99" t="s">
        <v>216</v>
      </c>
      <c r="I35" s="99" t="s">
        <v>217</v>
      </c>
      <c r="J35" s="100" t="s">
        <v>218</v>
      </c>
    </row>
    <row r="36" spans="1:10" ht="15" customHeight="1" x14ac:dyDescent="0.25">
      <c r="A36" s="437"/>
      <c r="B36" s="94" t="s">
        <v>203</v>
      </c>
      <c r="C36" s="21" t="s">
        <v>61</v>
      </c>
      <c r="D36" s="109">
        <f>'1.NMS'!H30</f>
        <v>0</v>
      </c>
      <c r="E36" s="24" t="s">
        <v>196</v>
      </c>
      <c r="F36" s="75" t="str">
        <f>IF(F$3="áno",'1.NMS'!$N30,"")</f>
        <v>Nevykazuje sa</v>
      </c>
      <c r="G36" s="75" t="str">
        <f>IF(G$3="áno",'2.NMS'!$N30,"")</f>
        <v>Nevykazuje sa</v>
      </c>
      <c r="H36" s="75" t="str">
        <f>IF(H$3="áno",'3.NMS'!$N30,"")</f>
        <v/>
      </c>
      <c r="I36" s="75" t="str">
        <f>IF(I$3="áno",'4.NMS'!$N30,"")</f>
        <v/>
      </c>
      <c r="J36" s="75" t="str">
        <f>IF(J$3="áno",'5.NMS'!$N30,"")</f>
        <v/>
      </c>
    </row>
    <row r="37" spans="1:10" ht="15" customHeight="1" x14ac:dyDescent="0.25">
      <c r="A37" s="437"/>
      <c r="B37" s="94" t="s">
        <v>204</v>
      </c>
      <c r="C37" s="21" t="s">
        <v>61</v>
      </c>
      <c r="D37" s="109">
        <f>'1.NMS'!H31</f>
        <v>0</v>
      </c>
      <c r="E37" s="24" t="s">
        <v>196</v>
      </c>
      <c r="F37" s="75" t="str">
        <f>IF(F$3="áno",'1.NMS'!N31,"")</f>
        <v>Nevykazuje sa</v>
      </c>
      <c r="G37" s="75" t="str">
        <f>IF(G$3="áno",'2.NMS'!$N31,"")</f>
        <v>Nevykazuje sa</v>
      </c>
      <c r="H37" s="75" t="str">
        <f>IF(H$3="áno",'3.NMS'!$N31,"")</f>
        <v/>
      </c>
      <c r="I37" s="75" t="str">
        <f>IF(I$3="áno",'4.NMS'!$N31,"")</f>
        <v/>
      </c>
      <c r="J37" s="75" t="str">
        <f>IF(J$3="áno",'5.NMS'!$N31,"")</f>
        <v/>
      </c>
    </row>
    <row r="38" spans="1:10" ht="15" customHeight="1" x14ac:dyDescent="0.25">
      <c r="A38" s="437"/>
      <c r="B38" s="94" t="s">
        <v>205</v>
      </c>
      <c r="C38" s="23" t="s">
        <v>206</v>
      </c>
      <c r="D38" s="109">
        <f>'1.NMS'!H32</f>
        <v>0</v>
      </c>
      <c r="E38" s="24" t="s">
        <v>196</v>
      </c>
      <c r="F38" s="75" t="str">
        <f>IF(F$3="áno",'1.NMS'!N32,"")</f>
        <v>Nevykazuje sa</v>
      </c>
      <c r="G38" s="75" t="str">
        <f>IF(G$3="áno",'2.NMS'!$N32,"")</f>
        <v>Nevykazuje sa</v>
      </c>
      <c r="H38" s="75" t="str">
        <f>IF(H$3="áno",'3.NMS'!$N32,"")</f>
        <v/>
      </c>
      <c r="I38" s="75" t="str">
        <f>IF(I$3="áno",'4.NMS'!$N32,"")</f>
        <v/>
      </c>
      <c r="J38" s="75" t="str">
        <f>IF(J$3="áno",'5.NMS'!$N32,"")</f>
        <v/>
      </c>
    </row>
    <row r="39" spans="1:10" ht="25.5" x14ac:dyDescent="0.25">
      <c r="A39" s="437"/>
      <c r="B39" s="94" t="s">
        <v>207</v>
      </c>
      <c r="C39" s="21" t="s">
        <v>61</v>
      </c>
      <c r="D39" s="109">
        <f>'1.NMS'!H33</f>
        <v>0</v>
      </c>
      <c r="E39" s="24" t="s">
        <v>196</v>
      </c>
      <c r="F39" s="75" t="str">
        <f>IF(F$3="áno",'1.NMS'!N33,"")</f>
        <v>Irelevantné</v>
      </c>
      <c r="G39" s="75" t="str">
        <f>IF(G$3="áno",'2.NMS'!$N33,"")</f>
        <v>Irelevantné</v>
      </c>
      <c r="H39" s="75" t="str">
        <f>IF(H$3="áno",'3.NMS'!$N33,"")</f>
        <v/>
      </c>
      <c r="I39" s="75" t="str">
        <f>IF(I$3="áno",'4.NMS'!$N33,"")</f>
        <v/>
      </c>
      <c r="J39" s="75" t="str">
        <f>IF(J$3="áno",'5.NMS'!$N33,"")</f>
        <v/>
      </c>
    </row>
    <row r="40" spans="1:10" ht="15" customHeight="1" x14ac:dyDescent="0.25">
      <c r="A40" s="437"/>
      <c r="B40" s="94" t="s">
        <v>208</v>
      </c>
      <c r="C40" s="21" t="s">
        <v>62</v>
      </c>
      <c r="D40" s="109">
        <f>'1.NMS'!H34</f>
        <v>0</v>
      </c>
      <c r="E40" s="24" t="s">
        <v>196</v>
      </c>
      <c r="F40" s="75" t="str">
        <f>IF(F$3="áno",'1.NMS'!N34,"")</f>
        <v>Nevykazuje sa</v>
      </c>
      <c r="G40" s="75" t="str">
        <f>IF(G$3="áno",'2.NMS'!$N34,"")</f>
        <v>Nevykazuje sa</v>
      </c>
      <c r="H40" s="75" t="str">
        <f>IF(H$3="áno",'3.NMS'!$N34,"")</f>
        <v/>
      </c>
      <c r="I40" s="75" t="str">
        <f>IF(I$3="áno",'4.NMS'!$N34,"")</f>
        <v/>
      </c>
      <c r="J40" s="75" t="str">
        <f>IF(J$3="áno",'5.NMS'!$N34,"")</f>
        <v/>
      </c>
    </row>
    <row r="41" spans="1:10" ht="15" customHeight="1" x14ac:dyDescent="0.25">
      <c r="A41" s="437"/>
      <c r="B41" s="94" t="s">
        <v>209</v>
      </c>
      <c r="C41" s="21" t="s">
        <v>63</v>
      </c>
      <c r="D41" s="109">
        <f>'1.NMS'!H35</f>
        <v>0</v>
      </c>
      <c r="E41" s="24" t="s">
        <v>196</v>
      </c>
      <c r="F41" s="75" t="str">
        <f>IF(F$3="áno",'1.NMS'!N35,"")</f>
        <v>Nevykazuje sa</v>
      </c>
      <c r="G41" s="75" t="str">
        <f>IF(G$3="áno",'2.NMS'!$N35,"")</f>
        <v>Nevykazuje sa</v>
      </c>
      <c r="H41" s="75" t="str">
        <f>IF(H$3="áno",'3.NMS'!$N35,"")</f>
        <v/>
      </c>
      <c r="I41" s="75" t="str">
        <f>IF(I$3="áno",'4.NMS'!$N35,"")</f>
        <v/>
      </c>
      <c r="J41" s="75" t="str">
        <f>IF(J$3="áno",'5.NMS'!$N35,"")</f>
        <v/>
      </c>
    </row>
    <row r="42" spans="1:10" ht="15" customHeight="1" x14ac:dyDescent="0.25">
      <c r="A42" s="437"/>
      <c r="B42" s="94" t="s">
        <v>210</v>
      </c>
      <c r="C42" s="21" t="s">
        <v>63</v>
      </c>
      <c r="D42" s="109">
        <f>'1.NMS'!H36</f>
        <v>0</v>
      </c>
      <c r="E42" s="24" t="s">
        <v>196</v>
      </c>
      <c r="F42" s="75" t="str">
        <f>IF(F$3="áno",'1.NMS'!N36,"")</f>
        <v>Nevykazuje sa</v>
      </c>
      <c r="G42" s="75" t="str">
        <f>IF(G$3="áno",'2.NMS'!$N36,"")</f>
        <v>Nevykazuje sa</v>
      </c>
      <c r="H42" s="75" t="str">
        <f>IF(H$3="áno",'3.NMS'!$N36,"")</f>
        <v/>
      </c>
      <c r="I42" s="75" t="str">
        <f>IF(I$3="áno",'4.NMS'!$N36,"")</f>
        <v/>
      </c>
      <c r="J42" s="75" t="str">
        <f>IF(J$3="áno",'5.NMS'!$N36,"")</f>
        <v/>
      </c>
    </row>
    <row r="43" spans="1:10" ht="15" customHeight="1" x14ac:dyDescent="0.25">
      <c r="A43" s="437"/>
      <c r="B43" s="94" t="s">
        <v>211</v>
      </c>
      <c r="C43" s="21" t="s">
        <v>63</v>
      </c>
      <c r="D43" s="109">
        <f>'1.NMS'!H37</f>
        <v>0</v>
      </c>
      <c r="E43" s="24" t="s">
        <v>196</v>
      </c>
      <c r="F43" s="75" t="str">
        <f>IF(F$3="áno",'1.NMS'!N37,"")</f>
        <v>Nevykazuje sa</v>
      </c>
      <c r="G43" s="75" t="str">
        <f>IF(G$3="áno",'2.NMS'!$N37,"")</f>
        <v>Nevykazuje sa</v>
      </c>
      <c r="H43" s="75" t="str">
        <f>IF(H$3="áno",'3.NMS'!$N37,"")</f>
        <v/>
      </c>
      <c r="I43" s="75" t="str">
        <f>IF(I$3="áno",'4.NMS'!$N37,"")</f>
        <v/>
      </c>
      <c r="J43" s="75" t="str">
        <f>IF(J$3="áno",'5.NMS'!$N37,"")</f>
        <v/>
      </c>
    </row>
    <row r="44" spans="1:10" ht="24.75" customHeight="1" thickBot="1" x14ac:dyDescent="0.3">
      <c r="A44" s="437"/>
      <c r="B44" s="95" t="s">
        <v>212</v>
      </c>
      <c r="C44" s="25" t="s">
        <v>62</v>
      </c>
      <c r="D44" s="110">
        <f>'1.NMS'!H38</f>
        <v>0</v>
      </c>
      <c r="E44" s="91" t="s">
        <v>196</v>
      </c>
      <c r="F44" s="75" t="str">
        <f>IF(F$3="áno",'1.NMS'!N38,"")</f>
        <v>Nevykazuje sa</v>
      </c>
      <c r="G44" s="75" t="str">
        <f>IF(G$3="áno",'2.NMS'!$N38,"")</f>
        <v>Nevykazuje sa</v>
      </c>
      <c r="H44" s="75" t="str">
        <f>IF(H$3="áno",'3.NMS'!$N38,"")</f>
        <v/>
      </c>
      <c r="I44" s="75" t="str">
        <f>IF(I$3="áno",'4.NMS'!$N38,"")</f>
        <v/>
      </c>
      <c r="J44" s="75" t="str">
        <f>IF(J$3="áno",'5.NMS'!$N38,"")</f>
        <v/>
      </c>
    </row>
    <row r="45" spans="1:10" ht="8.25" customHeight="1" thickBot="1" x14ac:dyDescent="0.3">
      <c r="A45" s="437"/>
      <c r="B45" s="80"/>
      <c r="C45" s="80"/>
      <c r="D45" s="80"/>
      <c r="E45" s="78"/>
      <c r="F45" s="78"/>
      <c r="G45" s="78"/>
      <c r="H45" s="78"/>
      <c r="I45" s="78"/>
      <c r="J45" s="86"/>
    </row>
    <row r="46" spans="1:10" s="81" customFormat="1" ht="24" customHeight="1" x14ac:dyDescent="0.25">
      <c r="A46" s="437"/>
      <c r="B46" s="276" t="s">
        <v>201</v>
      </c>
      <c r="C46" s="106"/>
      <c r="D46" s="113">
        <f>COUNTIF(D36:D44,"&lt;&gt;0")</f>
        <v>0</v>
      </c>
      <c r="E46" s="92" t="s">
        <v>196</v>
      </c>
      <c r="F46" s="93">
        <f>IF(F$3="áno",'1.NMS'!$O40,"")</f>
        <v>0</v>
      </c>
      <c r="G46" s="93">
        <f>IF(G$3="áno",'2.NMS'!$O40,"")</f>
        <v>0</v>
      </c>
      <c r="H46" s="93" t="str">
        <f>IF(H$3="áno",'3.NMS'!$O40,"")</f>
        <v/>
      </c>
      <c r="I46" s="93" t="str">
        <f>IF(I$3="áno",'4.NMS'!$O40,"")</f>
        <v/>
      </c>
      <c r="J46" s="277" t="str">
        <f>IF(J$3="áno",'5.NMS'!$O40,"")</f>
        <v/>
      </c>
    </row>
    <row r="47" spans="1:10" s="81" customFormat="1" ht="24" customHeight="1" thickBot="1" x14ac:dyDescent="0.3">
      <c r="A47" s="437"/>
      <c r="B47" s="278" t="s">
        <v>202</v>
      </c>
      <c r="C47" s="107"/>
      <c r="D47" s="108"/>
      <c r="E47" s="87"/>
      <c r="F47" s="88">
        <f>F46</f>
        <v>0</v>
      </c>
      <c r="G47" s="89">
        <f>IF(G3="áno",(F46+G46)/2,"")</f>
        <v>0</v>
      </c>
      <c r="H47" s="89" t="str">
        <f>IF(H3="áno",(F46+G46+H46)/3,"")</f>
        <v/>
      </c>
      <c r="I47" s="89" t="str">
        <f>IF(I3="áno",(F46+G46+H46+I46)/4,"")</f>
        <v/>
      </c>
      <c r="J47" s="90" t="str">
        <f>IF(J3="áno",(F46+G46+H46+I46+J46)/5,"")</f>
        <v/>
      </c>
    </row>
    <row r="48" spans="1:10" ht="15" customHeight="1" x14ac:dyDescent="0.25">
      <c r="A48" s="437"/>
      <c r="B48" s="272" t="s">
        <v>125</v>
      </c>
      <c r="C48" s="82"/>
      <c r="D48" s="82"/>
      <c r="E48" s="83"/>
      <c r="F48" s="83"/>
      <c r="G48" s="83"/>
      <c r="H48" s="83"/>
      <c r="I48" s="83"/>
      <c r="J48" s="257"/>
    </row>
    <row r="49" spans="1:10" ht="15" x14ac:dyDescent="0.25">
      <c r="A49" s="437"/>
      <c r="B49" s="273" t="s">
        <v>241</v>
      </c>
      <c r="C49" s="35" t="s">
        <v>113</v>
      </c>
      <c r="D49" s="36">
        <v>0</v>
      </c>
      <c r="E49" s="254"/>
      <c r="F49" s="254">
        <f t="shared" ref="F49:F54" si="4">F$47</f>
        <v>0</v>
      </c>
      <c r="G49" s="254">
        <f t="shared" ref="G49:J54" si="5">G$47</f>
        <v>0</v>
      </c>
      <c r="H49" s="254" t="str">
        <f t="shared" si="5"/>
        <v/>
      </c>
      <c r="I49" s="254" t="str">
        <f t="shared" si="5"/>
        <v/>
      </c>
      <c r="J49" s="261" t="str">
        <f t="shared" si="5"/>
        <v/>
      </c>
    </row>
    <row r="50" spans="1:10" ht="15" x14ac:dyDescent="0.25">
      <c r="A50" s="437"/>
      <c r="B50" s="273" t="s">
        <v>242</v>
      </c>
      <c r="C50" s="35" t="s">
        <v>113</v>
      </c>
      <c r="D50" s="36" t="s">
        <v>126</v>
      </c>
      <c r="E50" s="255"/>
      <c r="F50" s="255">
        <f t="shared" si="4"/>
        <v>0</v>
      </c>
      <c r="G50" s="255">
        <f t="shared" si="5"/>
        <v>0</v>
      </c>
      <c r="H50" s="255" t="str">
        <f t="shared" si="5"/>
        <v/>
      </c>
      <c r="I50" s="255" t="str">
        <f t="shared" si="5"/>
        <v/>
      </c>
      <c r="J50" s="262" t="str">
        <f t="shared" si="5"/>
        <v/>
      </c>
    </row>
    <row r="51" spans="1:10" ht="15" x14ac:dyDescent="0.25">
      <c r="A51" s="437"/>
      <c r="B51" s="273" t="s">
        <v>243</v>
      </c>
      <c r="C51" s="35" t="s">
        <v>113</v>
      </c>
      <c r="D51" s="37" t="s">
        <v>127</v>
      </c>
      <c r="E51" s="255"/>
      <c r="F51" s="255">
        <f t="shared" si="4"/>
        <v>0</v>
      </c>
      <c r="G51" s="255">
        <f t="shared" si="5"/>
        <v>0</v>
      </c>
      <c r="H51" s="255" t="str">
        <f t="shared" si="5"/>
        <v/>
      </c>
      <c r="I51" s="255" t="str">
        <f t="shared" si="5"/>
        <v/>
      </c>
      <c r="J51" s="262" t="str">
        <f t="shared" si="5"/>
        <v/>
      </c>
    </row>
    <row r="52" spans="1:10" ht="15" x14ac:dyDescent="0.25">
      <c r="A52" s="437"/>
      <c r="B52" s="273" t="s">
        <v>246</v>
      </c>
      <c r="C52" s="35" t="s">
        <v>113</v>
      </c>
      <c r="D52" s="36" t="s">
        <v>129</v>
      </c>
      <c r="E52" s="255"/>
      <c r="F52" s="255">
        <f t="shared" si="4"/>
        <v>0</v>
      </c>
      <c r="G52" s="255">
        <f t="shared" si="5"/>
        <v>0</v>
      </c>
      <c r="H52" s="255" t="str">
        <f t="shared" si="5"/>
        <v/>
      </c>
      <c r="I52" s="255" t="str">
        <f t="shared" si="5"/>
        <v/>
      </c>
      <c r="J52" s="262" t="str">
        <f t="shared" si="5"/>
        <v/>
      </c>
    </row>
    <row r="53" spans="1:10" ht="15" x14ac:dyDescent="0.25">
      <c r="A53" s="437"/>
      <c r="B53" s="273" t="s">
        <v>247</v>
      </c>
      <c r="C53" s="35" t="s">
        <v>113</v>
      </c>
      <c r="D53" s="36" t="s">
        <v>131</v>
      </c>
      <c r="E53" s="256"/>
      <c r="F53" s="256">
        <f t="shared" si="4"/>
        <v>0</v>
      </c>
      <c r="G53" s="256">
        <f t="shared" si="5"/>
        <v>0</v>
      </c>
      <c r="H53" s="256" t="str">
        <f t="shared" si="5"/>
        <v/>
      </c>
      <c r="I53" s="256" t="str">
        <f t="shared" si="5"/>
        <v/>
      </c>
      <c r="J53" s="263" t="str">
        <f t="shared" si="5"/>
        <v/>
      </c>
    </row>
    <row r="54" spans="1:10" ht="15" x14ac:dyDescent="0.25">
      <c r="A54" s="437"/>
      <c r="B54" s="273" t="s">
        <v>248</v>
      </c>
      <c r="C54" s="35" t="s">
        <v>122</v>
      </c>
      <c r="D54" s="34"/>
      <c r="E54" s="256"/>
      <c r="F54" s="256">
        <f t="shared" si="4"/>
        <v>0</v>
      </c>
      <c r="G54" s="256">
        <f t="shared" si="5"/>
        <v>0</v>
      </c>
      <c r="H54" s="256" t="str">
        <f t="shared" si="5"/>
        <v/>
      </c>
      <c r="I54" s="256" t="str">
        <f t="shared" si="5"/>
        <v/>
      </c>
      <c r="J54" s="263" t="str">
        <f t="shared" si="5"/>
        <v/>
      </c>
    </row>
    <row r="55" spans="1:10" ht="15.75" thickBot="1" x14ac:dyDescent="0.3">
      <c r="A55" s="437"/>
      <c r="B55" s="163"/>
      <c r="C55" s="34"/>
      <c r="D55" s="34"/>
      <c r="E55" s="35"/>
      <c r="F55" s="36"/>
      <c r="G55" s="78"/>
      <c r="H55" s="78"/>
      <c r="I55" s="78"/>
      <c r="J55" s="86"/>
    </row>
    <row r="56" spans="1:10" ht="15" customHeight="1" x14ac:dyDescent="0.25">
      <c r="A56" s="437"/>
      <c r="B56" s="439" t="s">
        <v>273</v>
      </c>
      <c r="C56" s="440"/>
      <c r="D56" s="440"/>
      <c r="E56" s="440"/>
      <c r="F56" s="440"/>
      <c r="G56" s="440"/>
      <c r="H56" s="440"/>
      <c r="I56" s="440"/>
      <c r="J56" s="441"/>
    </row>
    <row r="57" spans="1:10" ht="8.25" customHeight="1" thickBot="1" x14ac:dyDescent="0.3">
      <c r="A57" s="437"/>
      <c r="B57" s="442"/>
      <c r="C57" s="443"/>
      <c r="D57" s="443"/>
      <c r="E57" s="443"/>
      <c r="F57" s="443"/>
      <c r="G57" s="443"/>
      <c r="H57" s="443"/>
      <c r="I57" s="443"/>
      <c r="J57" s="444"/>
    </row>
    <row r="58" spans="1:10" x14ac:dyDescent="0.25">
      <c r="A58" s="437"/>
      <c r="B58" s="272" t="s">
        <v>125</v>
      </c>
      <c r="C58" s="80"/>
      <c r="D58" s="80"/>
      <c r="E58" s="78"/>
      <c r="F58" s="78"/>
      <c r="G58" s="78"/>
      <c r="H58" s="78"/>
      <c r="I58" s="78"/>
      <c r="J58" s="86"/>
    </row>
    <row r="59" spans="1:10" ht="15" x14ac:dyDescent="0.25">
      <c r="A59" s="437"/>
      <c r="B59" s="273" t="s">
        <v>241</v>
      </c>
      <c r="C59" s="35" t="s">
        <v>113</v>
      </c>
      <c r="D59" s="36">
        <v>0</v>
      </c>
      <c r="E59" s="36"/>
      <c r="F59" s="255">
        <f>F$47</f>
        <v>0</v>
      </c>
      <c r="G59" s="255">
        <f t="shared" ref="G59:J59" si="6">G$47</f>
        <v>0</v>
      </c>
      <c r="H59" s="255" t="str">
        <f t="shared" si="6"/>
        <v/>
      </c>
      <c r="I59" s="255" t="str">
        <f t="shared" si="6"/>
        <v/>
      </c>
      <c r="J59" s="262" t="str">
        <f t="shared" si="6"/>
        <v/>
      </c>
    </row>
    <row r="60" spans="1:10" ht="15" x14ac:dyDescent="0.25">
      <c r="A60" s="437"/>
      <c r="B60" s="273" t="s">
        <v>242</v>
      </c>
      <c r="C60" s="35" t="s">
        <v>113</v>
      </c>
      <c r="D60" s="36" t="s">
        <v>126</v>
      </c>
      <c r="E60" s="36"/>
      <c r="F60" s="255">
        <f t="shared" ref="F60:J64" si="7">F$47</f>
        <v>0</v>
      </c>
      <c r="G60" s="255">
        <f t="shared" si="7"/>
        <v>0</v>
      </c>
      <c r="H60" s="255" t="str">
        <f t="shared" si="7"/>
        <v/>
      </c>
      <c r="I60" s="255" t="str">
        <f t="shared" si="7"/>
        <v/>
      </c>
      <c r="J60" s="262" t="str">
        <f t="shared" si="7"/>
        <v/>
      </c>
    </row>
    <row r="61" spans="1:10" ht="15" x14ac:dyDescent="0.25">
      <c r="A61" s="437"/>
      <c r="B61" s="273" t="s">
        <v>243</v>
      </c>
      <c r="C61" s="35" t="s">
        <v>113</v>
      </c>
      <c r="D61" s="37" t="s">
        <v>127</v>
      </c>
      <c r="E61" s="37"/>
      <c r="F61" s="255">
        <f t="shared" si="7"/>
        <v>0</v>
      </c>
      <c r="G61" s="255">
        <f t="shared" si="7"/>
        <v>0</v>
      </c>
      <c r="H61" s="255" t="str">
        <f t="shared" si="7"/>
        <v/>
      </c>
      <c r="I61" s="255" t="str">
        <f t="shared" si="7"/>
        <v/>
      </c>
      <c r="J61" s="262" t="str">
        <f t="shared" si="7"/>
        <v/>
      </c>
    </row>
    <row r="62" spans="1:10" ht="15" x14ac:dyDescent="0.25">
      <c r="A62" s="437"/>
      <c r="B62" s="273" t="s">
        <v>246</v>
      </c>
      <c r="C62" s="35" t="s">
        <v>113</v>
      </c>
      <c r="D62" s="36" t="s">
        <v>129</v>
      </c>
      <c r="E62" s="36"/>
      <c r="F62" s="255">
        <f t="shared" si="7"/>
        <v>0</v>
      </c>
      <c r="G62" s="255">
        <f t="shared" si="7"/>
        <v>0</v>
      </c>
      <c r="H62" s="255" t="str">
        <f t="shared" si="7"/>
        <v/>
      </c>
      <c r="I62" s="255" t="str">
        <f t="shared" si="7"/>
        <v/>
      </c>
      <c r="J62" s="262" t="str">
        <f t="shared" si="7"/>
        <v/>
      </c>
    </row>
    <row r="63" spans="1:10" ht="15" x14ac:dyDescent="0.25">
      <c r="A63" s="437"/>
      <c r="B63" s="273" t="s">
        <v>247</v>
      </c>
      <c r="C63" s="35" t="s">
        <v>113</v>
      </c>
      <c r="D63" s="36" t="s">
        <v>131</v>
      </c>
      <c r="E63" s="36"/>
      <c r="F63" s="275">
        <f t="shared" si="7"/>
        <v>0</v>
      </c>
      <c r="G63" s="275">
        <f t="shared" si="7"/>
        <v>0</v>
      </c>
      <c r="H63" s="275" t="str">
        <f t="shared" si="7"/>
        <v/>
      </c>
      <c r="I63" s="275" t="str">
        <f t="shared" si="7"/>
        <v/>
      </c>
      <c r="J63" s="279" t="str">
        <f t="shared" si="7"/>
        <v/>
      </c>
    </row>
    <row r="64" spans="1:10" ht="15.75" thickBot="1" x14ac:dyDescent="0.3">
      <c r="A64" s="438"/>
      <c r="B64" s="274" t="s">
        <v>248</v>
      </c>
      <c r="C64" s="265" t="s">
        <v>122</v>
      </c>
      <c r="D64" s="264"/>
      <c r="E64" s="264"/>
      <c r="F64" s="280">
        <f t="shared" si="7"/>
        <v>0</v>
      </c>
      <c r="G64" s="280">
        <f t="shared" si="7"/>
        <v>0</v>
      </c>
      <c r="H64" s="280" t="str">
        <f t="shared" si="7"/>
        <v/>
      </c>
      <c r="I64" s="280" t="str">
        <f t="shared" si="7"/>
        <v/>
      </c>
      <c r="J64" s="281" t="str">
        <f t="shared" si="7"/>
        <v/>
      </c>
    </row>
  </sheetData>
  <mergeCells count="5">
    <mergeCell ref="A6:A31"/>
    <mergeCell ref="B16:D16"/>
    <mergeCell ref="B24:D24"/>
    <mergeCell ref="A35:A64"/>
    <mergeCell ref="B56:J57"/>
  </mergeCell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9" id="{EE8CC10C-478C-47D3-A78E-5BC2BE34AED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0.95</xm:f>
              </x14:cfvo>
              <x14:cfIcon iconSet="NoIcons" iconId="0"/>
              <x14:cfIcon iconSet="NoIcons" iconId="0"/>
              <x14:cfIcon iconSet="3Symbols2" iconId="2"/>
            </x14:iconSet>
          </x14:cfRule>
          <xm:sqref>E18:J18</xm:sqref>
        </x14:conditionalFormatting>
        <x14:conditionalFormatting xmlns:xm="http://schemas.microsoft.com/office/excel/2006/main">
          <x14:cfRule type="iconSet" priority="20" id="{F9F7FA36-7B12-4657-BAF8-7FA11A2C7D00}">
            <x14:iconSet iconSet="3Symbols2" showValue="0" custom="1">
              <x14:cfvo type="percent">
                <xm:f>0</xm:f>
              </x14:cfvo>
              <x14:cfvo type="num">
                <xm:f>0.9</xm:f>
              </x14:cfvo>
              <x14:cfvo type="num">
                <xm:f>0.95</xm:f>
              </x14:cfvo>
              <x14:cfIcon iconSet="NoIcons" iconId="0"/>
              <x14:cfIcon iconSet="3Symbols2" iconId="2"/>
              <x14:cfIcon iconSet="NoIcons" iconId="0"/>
            </x14:iconSet>
          </x14:cfRule>
          <xm:sqref>E19:J19</xm:sqref>
        </x14:conditionalFormatting>
        <x14:conditionalFormatting xmlns:xm="http://schemas.microsoft.com/office/excel/2006/main">
          <x14:cfRule type="iconSet" priority="21" id="{4AB2F7AB-8E67-422C-9211-2448D3BA962E}">
            <x14:iconSet iconSet="3Symbols2" showValue="0" custom="1">
              <x14:cfvo type="percent">
                <xm:f>0</xm:f>
              </x14:cfvo>
              <x14:cfvo type="num">
                <xm:f>0.85</xm:f>
              </x14:cfvo>
              <x14:cfvo type="num">
                <xm:f>0.9</xm:f>
              </x14:cfvo>
              <x14:cfIcon iconSet="NoIcons" iconId="0"/>
              <x14:cfIcon iconSet="3Symbols2" iconId="2"/>
              <x14:cfIcon iconSet="NoIcons" iconId="0"/>
            </x14:iconSet>
          </x14:cfRule>
          <xm:sqref>E20:J20</xm:sqref>
        </x14:conditionalFormatting>
        <x14:conditionalFormatting xmlns:xm="http://schemas.microsoft.com/office/excel/2006/main">
          <x14:cfRule type="iconSet" priority="22" id="{32BA3AFE-486C-468A-825C-3C9681103098}">
            <x14:iconSet iconSet="3Symbols2" showValue="0" custom="1">
              <x14:cfvo type="percent">
                <xm:f>0</xm:f>
              </x14:cfvo>
              <x14:cfvo type="num">
                <xm:f>0.8</xm:f>
              </x14:cfvo>
              <x14:cfvo type="num">
                <xm:f>0.85</xm:f>
              </x14:cfvo>
              <x14:cfIcon iconSet="NoIcons" iconId="0"/>
              <x14:cfIcon iconSet="3Symbols2" iconId="2"/>
              <x14:cfIcon iconSet="NoIcons" iconId="0"/>
            </x14:iconSet>
          </x14:cfRule>
          <xm:sqref>E21:J21</xm:sqref>
        </x14:conditionalFormatting>
        <x14:conditionalFormatting xmlns:xm="http://schemas.microsoft.com/office/excel/2006/main">
          <x14:cfRule type="iconSet" priority="23" id="{600B6B68-058E-4513-B59D-9B4B812F72A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0.8</xm:f>
              </x14:cfvo>
              <x14:cfIcon iconSet="NoIcons" iconId="0"/>
              <x14:cfIcon iconSet="3Symbols" iconId="0"/>
              <x14:cfIcon iconSet="NoIcons" iconId="0"/>
            </x14:iconSet>
          </x14:cfRule>
          <xm:sqref>E22:J22</xm:sqref>
        </x14:conditionalFormatting>
        <x14:conditionalFormatting xmlns:xm="http://schemas.microsoft.com/office/excel/2006/main">
          <x14:cfRule type="iconSet" priority="13" id="{2E717B4F-EB1A-4110-BF15-A95E5CE1B1F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0.95</xm:f>
              </x14:cfvo>
              <x14:cfIcon iconSet="NoIcons" iconId="0"/>
              <x14:cfIcon iconSet="NoIcons" iconId="0"/>
              <x14:cfIcon iconSet="3Symbols2" iconId="2"/>
            </x14:iconSet>
          </x14:cfRule>
          <xm:sqref>E26:J26</xm:sqref>
        </x14:conditionalFormatting>
        <x14:conditionalFormatting xmlns:xm="http://schemas.microsoft.com/office/excel/2006/main">
          <x14:cfRule type="iconSet" priority="14" id="{DB5BD04F-913D-4992-B9E0-2B2B71AB6FC6}">
            <x14:iconSet iconSet="3Symbols2" showValue="0" custom="1">
              <x14:cfvo type="percent">
                <xm:f>0</xm:f>
              </x14:cfvo>
              <x14:cfvo type="num">
                <xm:f>0.9</xm:f>
              </x14:cfvo>
              <x14:cfvo type="num">
                <xm:f>0.95</xm:f>
              </x14:cfvo>
              <x14:cfIcon iconSet="NoIcons" iconId="0"/>
              <x14:cfIcon iconSet="3Symbols2" iconId="2"/>
              <x14:cfIcon iconSet="NoIcons" iconId="0"/>
            </x14:iconSet>
          </x14:cfRule>
          <xm:sqref>E27:J27</xm:sqref>
        </x14:conditionalFormatting>
        <x14:conditionalFormatting xmlns:xm="http://schemas.microsoft.com/office/excel/2006/main">
          <x14:cfRule type="iconSet" priority="15" id="{35EC6CDF-FCFE-41FC-B2A2-46C232A134C1}">
            <x14:iconSet iconSet="3Symbols2" showValue="0" custom="1">
              <x14:cfvo type="percent">
                <xm:f>0</xm:f>
              </x14:cfvo>
              <x14:cfvo type="num">
                <xm:f>0.85</xm:f>
              </x14:cfvo>
              <x14:cfvo type="num">
                <xm:f>0.9</xm:f>
              </x14:cfvo>
              <x14:cfIcon iconSet="NoIcons" iconId="0"/>
              <x14:cfIcon iconSet="3Symbols2" iconId="2"/>
              <x14:cfIcon iconSet="NoIcons" iconId="0"/>
            </x14:iconSet>
          </x14:cfRule>
          <xm:sqref>E28:J28</xm:sqref>
        </x14:conditionalFormatting>
        <x14:conditionalFormatting xmlns:xm="http://schemas.microsoft.com/office/excel/2006/main">
          <x14:cfRule type="iconSet" priority="16" id="{5850EA69-1D26-49C8-A7E7-576D63C2594D}">
            <x14:iconSet iconSet="3Symbols2" showValue="0" custom="1">
              <x14:cfvo type="percent">
                <xm:f>0</xm:f>
              </x14:cfvo>
              <x14:cfvo type="num">
                <xm:f>0.55000000000000004</xm:f>
              </x14:cfvo>
              <x14:cfvo type="num">
                <xm:f>0.85</xm:f>
              </x14:cfvo>
              <x14:cfIcon iconSet="NoIcons" iconId="0"/>
              <x14:cfIcon iconSet="3Symbols2" iconId="2"/>
              <x14:cfIcon iconSet="NoIcons" iconId="0"/>
            </x14:iconSet>
          </x14:cfRule>
          <xm:sqref>E29:J29</xm:sqref>
        </x14:conditionalFormatting>
        <x14:conditionalFormatting xmlns:xm="http://schemas.microsoft.com/office/excel/2006/main">
          <x14:cfRule type="iconSet" priority="17" id="{6F2F0996-44F7-40CA-B733-9AD6470D2E07}">
            <x14:iconSet iconSet="3Symbols2" showValue="0" custom="1">
              <x14:cfvo type="percent">
                <xm:f>0</xm:f>
              </x14:cfvo>
              <x14:cfvo type="num">
                <xm:f>0.5</xm:f>
              </x14:cfvo>
              <x14:cfvo type="num">
                <xm:f>0.55000000000000004</xm:f>
              </x14:cfvo>
              <x14:cfIcon iconSet="NoIcons" iconId="0"/>
              <x14:cfIcon iconSet="3Symbols2" iconId="2"/>
              <x14:cfIcon iconSet="NoIcons" iconId="0"/>
            </x14:iconSet>
          </x14:cfRule>
          <xm:sqref>E30:J30</xm:sqref>
        </x14:conditionalFormatting>
        <x14:conditionalFormatting xmlns:xm="http://schemas.microsoft.com/office/excel/2006/main">
          <x14:cfRule type="iconSet" priority="18" id="{F972C4FC-CA76-4B4C-8639-4A345184D65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0.5</xm:f>
              </x14:cfvo>
              <x14:cfIcon iconSet="NoIcons" iconId="0"/>
              <x14:cfIcon iconSet="3Symbols" iconId="0"/>
              <x14:cfIcon iconSet="NoIcons" iconId="0"/>
            </x14:iconSet>
          </x14:cfRule>
          <xm:sqref>E31:J31</xm:sqref>
        </x14:conditionalFormatting>
        <x14:conditionalFormatting xmlns:xm="http://schemas.microsoft.com/office/excel/2006/main">
          <x14:cfRule type="iconSet" priority="7" id="{3FDEF10C-5AC1-48FD-A99F-567F9B3CC08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0.95</xm:f>
              </x14:cfvo>
              <x14:cfIcon iconSet="NoIcons" iconId="0"/>
              <x14:cfIcon iconSet="NoIcons" iconId="0"/>
              <x14:cfIcon iconSet="3Symbols2" iconId="2"/>
            </x14:iconSet>
          </x14:cfRule>
          <xm:sqref>E49:J49</xm:sqref>
        </x14:conditionalFormatting>
        <x14:conditionalFormatting xmlns:xm="http://schemas.microsoft.com/office/excel/2006/main">
          <x14:cfRule type="iconSet" priority="8" id="{6FA250D2-26A9-4090-BA87-1E01A90C274F}">
            <x14:iconSet iconSet="3Symbols2" showValue="0" custom="1">
              <x14:cfvo type="percent">
                <xm:f>0</xm:f>
              </x14:cfvo>
              <x14:cfvo type="num">
                <xm:f>0.9</xm:f>
              </x14:cfvo>
              <x14:cfvo type="num">
                <xm:f>0.95</xm:f>
              </x14:cfvo>
              <x14:cfIcon iconSet="NoIcons" iconId="0"/>
              <x14:cfIcon iconSet="3Symbols2" iconId="2"/>
              <x14:cfIcon iconSet="NoIcons" iconId="0"/>
            </x14:iconSet>
          </x14:cfRule>
          <xm:sqref>E50:J50</xm:sqref>
        </x14:conditionalFormatting>
        <x14:conditionalFormatting xmlns:xm="http://schemas.microsoft.com/office/excel/2006/main">
          <x14:cfRule type="iconSet" priority="9" id="{2E530D2C-3B84-4041-96CA-0D6D9F386237}">
            <x14:iconSet iconSet="3Symbols2" showValue="0" custom="1">
              <x14:cfvo type="percent">
                <xm:f>0</xm:f>
              </x14:cfvo>
              <x14:cfvo type="num">
                <xm:f>0.85</xm:f>
              </x14:cfvo>
              <x14:cfvo type="num">
                <xm:f>0.9</xm:f>
              </x14:cfvo>
              <x14:cfIcon iconSet="NoIcons" iconId="0"/>
              <x14:cfIcon iconSet="3Symbols2" iconId="2"/>
              <x14:cfIcon iconSet="NoIcons" iconId="0"/>
            </x14:iconSet>
          </x14:cfRule>
          <xm:sqref>E51:J51</xm:sqref>
        </x14:conditionalFormatting>
        <x14:conditionalFormatting xmlns:xm="http://schemas.microsoft.com/office/excel/2006/main">
          <x14:cfRule type="iconSet" priority="10" id="{580EE92B-ED0B-4F41-A44D-0C42DF75C7A4}">
            <x14:iconSet iconSet="3Symbols2" showValue="0" custom="1">
              <x14:cfvo type="percent">
                <xm:f>0</xm:f>
              </x14:cfvo>
              <x14:cfvo type="num">
                <xm:f>0.55000000000000004</xm:f>
              </x14:cfvo>
              <x14:cfvo type="num">
                <xm:f>0.85</xm:f>
              </x14:cfvo>
              <x14:cfIcon iconSet="NoIcons" iconId="0"/>
              <x14:cfIcon iconSet="3Symbols2" iconId="2"/>
              <x14:cfIcon iconSet="NoIcons" iconId="0"/>
            </x14:iconSet>
          </x14:cfRule>
          <xm:sqref>E52:J52</xm:sqref>
        </x14:conditionalFormatting>
        <x14:conditionalFormatting xmlns:xm="http://schemas.microsoft.com/office/excel/2006/main">
          <x14:cfRule type="iconSet" priority="11" id="{51F998CC-B0F8-4B63-AD33-160508D3D6DC}">
            <x14:iconSet iconSet="3Symbols2" showValue="0" custom="1">
              <x14:cfvo type="percent">
                <xm:f>0</xm:f>
              </x14:cfvo>
              <x14:cfvo type="num">
                <xm:f>0.5</xm:f>
              </x14:cfvo>
              <x14:cfvo type="num">
                <xm:f>0.55000000000000004</xm:f>
              </x14:cfvo>
              <x14:cfIcon iconSet="NoIcons" iconId="0"/>
              <x14:cfIcon iconSet="3Symbols2" iconId="2"/>
              <x14:cfIcon iconSet="NoIcons" iconId="0"/>
            </x14:iconSet>
          </x14:cfRule>
          <xm:sqref>E53:J53</xm:sqref>
        </x14:conditionalFormatting>
        <x14:conditionalFormatting xmlns:xm="http://schemas.microsoft.com/office/excel/2006/main">
          <x14:cfRule type="iconSet" priority="12" id="{14BF8872-C82E-4E92-B36A-655A184B5C3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0.5</xm:f>
              </x14:cfvo>
              <x14:cfIcon iconSet="NoIcons" iconId="0"/>
              <x14:cfIcon iconSet="3Symbols" iconId="0"/>
              <x14:cfIcon iconSet="NoIcons" iconId="0"/>
            </x14:iconSet>
          </x14:cfRule>
          <xm:sqref>E54:J54</xm:sqref>
        </x14:conditionalFormatting>
        <x14:conditionalFormatting xmlns:xm="http://schemas.microsoft.com/office/excel/2006/main">
          <x14:cfRule type="iconSet" priority="1" id="{2F5E1B5E-4661-4A83-929C-546EF5C9DC6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0.95</xm:f>
              </x14:cfvo>
              <x14:cfIcon iconSet="NoIcons" iconId="0"/>
              <x14:cfIcon iconSet="NoIcons" iconId="0"/>
              <x14:cfIcon iconSet="3Symbols2" iconId="2"/>
            </x14:iconSet>
          </x14:cfRule>
          <xm:sqref>F59:J59</xm:sqref>
        </x14:conditionalFormatting>
        <x14:conditionalFormatting xmlns:xm="http://schemas.microsoft.com/office/excel/2006/main">
          <x14:cfRule type="iconSet" priority="2" id="{EA31C431-121B-43EA-8A1B-B9BCA29E411A}">
            <x14:iconSet iconSet="3Symbols2" showValue="0" custom="1">
              <x14:cfvo type="percent">
                <xm:f>0</xm:f>
              </x14:cfvo>
              <x14:cfvo type="num">
                <xm:f>0.9</xm:f>
              </x14:cfvo>
              <x14:cfvo type="num">
                <xm:f>0.95</xm:f>
              </x14:cfvo>
              <x14:cfIcon iconSet="NoIcons" iconId="0"/>
              <x14:cfIcon iconSet="3Symbols2" iconId="2"/>
              <x14:cfIcon iconSet="NoIcons" iconId="0"/>
            </x14:iconSet>
          </x14:cfRule>
          <xm:sqref>F60:J60</xm:sqref>
        </x14:conditionalFormatting>
        <x14:conditionalFormatting xmlns:xm="http://schemas.microsoft.com/office/excel/2006/main">
          <x14:cfRule type="iconSet" priority="3" id="{C166690E-21BA-416F-B932-F5CB885C3D04}">
            <x14:iconSet iconSet="3Symbols2" showValue="0" custom="1">
              <x14:cfvo type="percent">
                <xm:f>0</xm:f>
              </x14:cfvo>
              <x14:cfvo type="num">
                <xm:f>0.85</xm:f>
              </x14:cfvo>
              <x14:cfvo type="num">
                <xm:f>0.9</xm:f>
              </x14:cfvo>
              <x14:cfIcon iconSet="NoIcons" iconId="0"/>
              <x14:cfIcon iconSet="3Symbols2" iconId="2"/>
              <x14:cfIcon iconSet="NoIcons" iconId="0"/>
            </x14:iconSet>
          </x14:cfRule>
          <xm:sqref>F61:J61</xm:sqref>
        </x14:conditionalFormatting>
        <x14:conditionalFormatting xmlns:xm="http://schemas.microsoft.com/office/excel/2006/main">
          <x14:cfRule type="iconSet" priority="4" id="{7C73031B-21B5-4A7B-A3B8-A668B15A712A}">
            <x14:iconSet iconSet="3Symbols2" showValue="0" custom="1">
              <x14:cfvo type="percent">
                <xm:f>0</xm:f>
              </x14:cfvo>
              <x14:cfvo type="num">
                <xm:f>0.55000000000000004</xm:f>
              </x14:cfvo>
              <x14:cfvo type="num">
                <xm:f>0.85</xm:f>
              </x14:cfvo>
              <x14:cfIcon iconSet="NoIcons" iconId="0"/>
              <x14:cfIcon iconSet="3Symbols2" iconId="2"/>
              <x14:cfIcon iconSet="NoIcons" iconId="0"/>
            </x14:iconSet>
          </x14:cfRule>
          <xm:sqref>F62:J62</xm:sqref>
        </x14:conditionalFormatting>
        <x14:conditionalFormatting xmlns:xm="http://schemas.microsoft.com/office/excel/2006/main">
          <x14:cfRule type="iconSet" priority="5" id="{7FE7D366-DFB8-4648-A891-34053B187083}">
            <x14:iconSet iconSet="3Symbols2" showValue="0" custom="1">
              <x14:cfvo type="percent">
                <xm:f>0</xm:f>
              </x14:cfvo>
              <x14:cfvo type="num">
                <xm:f>0.5</xm:f>
              </x14:cfvo>
              <x14:cfvo type="num">
                <xm:f>0.55000000000000004</xm:f>
              </x14:cfvo>
              <x14:cfIcon iconSet="NoIcons" iconId="0"/>
              <x14:cfIcon iconSet="3Symbols2" iconId="2"/>
              <x14:cfIcon iconSet="NoIcons" iconId="0"/>
            </x14:iconSet>
          </x14:cfRule>
          <xm:sqref>F63:J63</xm:sqref>
        </x14:conditionalFormatting>
        <x14:conditionalFormatting xmlns:xm="http://schemas.microsoft.com/office/excel/2006/main">
          <x14:cfRule type="iconSet" priority="6" id="{3CD7C8B9-CF59-44F8-AA69-8D0BF24D057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0.5</xm:f>
              </x14:cfvo>
              <x14:cfIcon iconSet="NoIcons" iconId="0"/>
              <x14:cfIcon iconSet="3Symbols" iconId="0"/>
              <x14:cfIcon iconSet="NoIcons" iconId="0"/>
            </x14:iconSet>
          </x14:cfRule>
          <xm:sqref>F64:J64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Číselníky!$B$15:$B$16</xm:f>
          </x14:formula1>
          <xm:sqref>E3:J3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B2:G27"/>
  <sheetViews>
    <sheetView workbookViewId="0">
      <selection activeCell="K3" sqref="K3"/>
    </sheetView>
  </sheetViews>
  <sheetFormatPr defaultRowHeight="15" x14ac:dyDescent="0.25"/>
  <cols>
    <col min="2" max="2" width="30.85546875" customWidth="1"/>
    <col min="3" max="3" width="79.42578125" customWidth="1"/>
    <col min="4" max="4" width="13.5703125" customWidth="1"/>
    <col min="6" max="6" width="13" customWidth="1"/>
    <col min="7" max="7" width="16.42578125" customWidth="1"/>
  </cols>
  <sheetData>
    <row r="2" spans="2:7" x14ac:dyDescent="0.25">
      <c r="B2" s="1" t="s">
        <v>189</v>
      </c>
      <c r="C2" s="1" t="s">
        <v>288</v>
      </c>
      <c r="F2" s="16" t="s">
        <v>84</v>
      </c>
    </row>
    <row r="3" spans="2:7" x14ac:dyDescent="0.25">
      <c r="B3" s="1" t="s">
        <v>190</v>
      </c>
      <c r="C3" s="1" t="s">
        <v>289</v>
      </c>
      <c r="F3" s="16" t="s">
        <v>85</v>
      </c>
    </row>
    <row r="4" spans="2:7" x14ac:dyDescent="0.25">
      <c r="B4" s="59"/>
      <c r="C4" s="1" t="s">
        <v>290</v>
      </c>
      <c r="F4" s="16" t="s">
        <v>86</v>
      </c>
    </row>
    <row r="5" spans="2:7" x14ac:dyDescent="0.25">
      <c r="B5" s="1"/>
      <c r="C5" s="1" t="s">
        <v>33</v>
      </c>
      <c r="F5" s="16" t="s">
        <v>88</v>
      </c>
    </row>
    <row r="6" spans="2:7" x14ac:dyDescent="0.25">
      <c r="C6" s="1"/>
      <c r="F6" s="16" t="s">
        <v>89</v>
      </c>
    </row>
    <row r="7" spans="2:7" x14ac:dyDescent="0.25">
      <c r="F7" s="16" t="s">
        <v>90</v>
      </c>
    </row>
    <row r="8" spans="2:7" x14ac:dyDescent="0.25">
      <c r="F8" s="16" t="s">
        <v>91</v>
      </c>
    </row>
    <row r="9" spans="2:7" x14ac:dyDescent="0.25">
      <c r="B9" s="1" t="s">
        <v>15</v>
      </c>
      <c r="C9" s="1" t="s">
        <v>191</v>
      </c>
      <c r="F9" s="16" t="s">
        <v>92</v>
      </c>
    </row>
    <row r="10" spans="2:7" x14ac:dyDescent="0.25">
      <c r="B10" s="1" t="s">
        <v>14</v>
      </c>
      <c r="C10" s="1" t="s">
        <v>274</v>
      </c>
      <c r="F10" s="16" t="s">
        <v>93</v>
      </c>
    </row>
    <row r="11" spans="2:7" x14ac:dyDescent="0.25">
      <c r="B11" s="1" t="s">
        <v>16</v>
      </c>
      <c r="C11" s="1" t="s">
        <v>192</v>
      </c>
    </row>
    <row r="12" spans="2:7" x14ac:dyDescent="0.25">
      <c r="C12" s="1" t="s">
        <v>33</v>
      </c>
    </row>
    <row r="15" spans="2:7" x14ac:dyDescent="0.25">
      <c r="B15" t="s">
        <v>199</v>
      </c>
    </row>
    <row r="16" spans="2:7" x14ac:dyDescent="0.25">
      <c r="B16" t="s">
        <v>200</v>
      </c>
      <c r="F16" s="299">
        <v>43100</v>
      </c>
      <c r="G16" s="305">
        <f>F16</f>
        <v>43100</v>
      </c>
    </row>
    <row r="17" spans="3:7" x14ac:dyDescent="0.25">
      <c r="F17" s="299">
        <v>43465</v>
      </c>
      <c r="G17" s="305">
        <f t="shared" ref="G17:G21" si="0">F17</f>
        <v>43465</v>
      </c>
    </row>
    <row r="18" spans="3:7" x14ac:dyDescent="0.25">
      <c r="F18" s="299">
        <v>43830</v>
      </c>
      <c r="G18" s="305">
        <f t="shared" si="0"/>
        <v>43830</v>
      </c>
    </row>
    <row r="19" spans="3:7" x14ac:dyDescent="0.25">
      <c r="F19" s="299">
        <v>44196</v>
      </c>
      <c r="G19" s="305">
        <f t="shared" si="0"/>
        <v>44196</v>
      </c>
    </row>
    <row r="20" spans="3:7" x14ac:dyDescent="0.25">
      <c r="F20" s="299">
        <v>44561</v>
      </c>
      <c r="G20" s="305">
        <f t="shared" si="0"/>
        <v>44561</v>
      </c>
    </row>
    <row r="21" spans="3:7" x14ac:dyDescent="0.25">
      <c r="F21" s="299">
        <v>44926</v>
      </c>
      <c r="G21" s="305">
        <f t="shared" si="0"/>
        <v>44926</v>
      </c>
    </row>
    <row r="22" spans="3:7" x14ac:dyDescent="0.25">
      <c r="F22" s="57"/>
      <c r="G22" s="57"/>
    </row>
    <row r="23" spans="3:7" x14ac:dyDescent="0.25">
      <c r="F23" s="57"/>
    </row>
    <row r="25" spans="3:7" ht="15.75" thickBot="1" x14ac:dyDescent="0.3">
      <c r="D25" t="s">
        <v>280</v>
      </c>
      <c r="G25" t="s">
        <v>281</v>
      </c>
    </row>
    <row r="26" spans="3:7" ht="15.75" thickBot="1" x14ac:dyDescent="0.3">
      <c r="C26" s="315" t="s">
        <v>282</v>
      </c>
      <c r="D26" s="313">
        <v>43831</v>
      </c>
      <c r="G26" s="314">
        <f>D26</f>
        <v>43831</v>
      </c>
    </row>
    <row r="27" spans="3:7" ht="15.75" thickBot="1" x14ac:dyDescent="0.3">
      <c r="C27" s="315" t="s">
        <v>279</v>
      </c>
      <c r="D27" s="312">
        <f>COUNTIF(F16:F21,"&gt;=D26")</f>
        <v>0</v>
      </c>
      <c r="G27" s="312">
        <f>COUNTIF(G16:G21,"&gt;=g26")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13</vt:i4>
      </vt:variant>
    </vt:vector>
  </HeadingPairs>
  <TitlesOfParts>
    <vt:vector size="20" baseType="lpstr">
      <vt:lpstr>ZMS</vt:lpstr>
      <vt:lpstr>1.NMS</vt:lpstr>
      <vt:lpstr>2.NMS</vt:lpstr>
      <vt:lpstr>3.NMS</vt:lpstr>
      <vt:lpstr>4.NMS</vt:lpstr>
      <vt:lpstr>5.NMS</vt:lpstr>
      <vt:lpstr>Sumárne zhodnotenie</vt:lpstr>
      <vt:lpstr>'1.NMS'!Oblasť_tlače</vt:lpstr>
      <vt:lpstr>'2.NMS'!Oblasť_tlače</vt:lpstr>
      <vt:lpstr>'3.NMS'!Oblasť_tlače</vt:lpstr>
      <vt:lpstr>'4.NMS'!Oblasť_tlače</vt:lpstr>
      <vt:lpstr>'5.NMS'!Oblasť_tlače</vt:lpstr>
      <vt:lpstr>ZMS!Oblasť_tlače</vt:lpstr>
      <vt:lpstr>'1.NMS'!Rok</vt:lpstr>
      <vt:lpstr>'2.NMS'!Rok</vt:lpstr>
      <vt:lpstr>'3.NMS'!Rok</vt:lpstr>
      <vt:lpstr>'4.NMS'!Rok</vt:lpstr>
      <vt:lpstr>'5.NMS'!Rok</vt:lpstr>
      <vt:lpstr>ZMS!Rok</vt:lpstr>
      <vt:lpstr>Rok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Zdenko Letenay</dc:creator>
  <cp:lastModifiedBy>Rastislav Milošovič</cp:lastModifiedBy>
  <cp:lastPrinted>2019-05-22T07:27:04Z</cp:lastPrinted>
  <dcterms:created xsi:type="dcterms:W3CDTF">2019-01-21T10:34:02Z</dcterms:created>
  <dcterms:modified xsi:type="dcterms:W3CDTF">2020-07-17T11:49:33Z</dcterms:modified>
</cp:coreProperties>
</file>