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povsky\Documents\2017\Rozne\Ulohy\Silvia\"/>
    </mc:Choice>
  </mc:AlternateContent>
  <bookViews>
    <workbookView xWindow="0" yWindow="0" windowWidth="28800" windowHeight="12000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elníky" sheetId="3" state="veryHidden" r:id="rId8"/>
  </sheets>
  <definedNames>
    <definedName name="_xlnm.Print_Area" localSheetId="1">'1.NMS'!$A$1:$P$161</definedName>
    <definedName name="_xlnm.Print_Area" localSheetId="2">'2.NMS'!$A$1:$P$162</definedName>
    <definedName name="_xlnm.Print_Area" localSheetId="3">'3.NMS'!$B$1:$P$161</definedName>
    <definedName name="_xlnm.Print_Area" localSheetId="4">'4.NMS'!$A$1:$P$164</definedName>
    <definedName name="_xlnm.Print_Area" localSheetId="5">'5.NMS'!$A$1:$P$164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1" l="1"/>
  <c r="H31" i="10"/>
  <c r="H49" i="10"/>
  <c r="H32" i="10"/>
  <c r="H33" i="9"/>
  <c r="K81" i="9" l="1"/>
  <c r="I117" i="1" l="1"/>
  <c r="I28" i="2" l="1"/>
  <c r="H28" i="2"/>
  <c r="G26" i="3" l="1"/>
  <c r="D27" i="3"/>
  <c r="G21" i="3" l="1"/>
  <c r="G20" i="3"/>
  <c r="G19" i="3"/>
  <c r="G18" i="3"/>
  <c r="G17" i="3"/>
  <c r="G16" i="3"/>
  <c r="O23" i="1" l="1"/>
  <c r="G27" i="3"/>
  <c r="H38" i="10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2" i="11"/>
  <c r="H32" i="9"/>
  <c r="H31" i="12"/>
  <c r="H31" i="9"/>
  <c r="H30" i="10"/>
  <c r="H30" i="11"/>
  <c r="H30" i="12"/>
  <c r="H30" i="9"/>
  <c r="G108" i="1" l="1"/>
  <c r="G105" i="1"/>
  <c r="G106" i="1"/>
  <c r="I116" i="1" s="1"/>
  <c r="G107" i="1"/>
  <c r="G108" i="12"/>
  <c r="G107" i="12"/>
  <c r="G106" i="12"/>
  <c r="G105" i="12"/>
  <c r="I115" i="12" s="1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L33" i="1" l="1"/>
  <c r="I115" i="1"/>
  <c r="L33" i="10"/>
  <c r="L33" i="12"/>
  <c r="L33" i="9"/>
  <c r="L33" i="11"/>
  <c r="J47" i="8"/>
  <c r="I47" i="8"/>
  <c r="H47" i="8"/>
  <c r="J60" i="8" l="1"/>
  <c r="J62" i="8"/>
  <c r="J64" i="8"/>
  <c r="H59" i="8"/>
  <c r="I62" i="8"/>
  <c r="J59" i="8"/>
  <c r="J46" i="8"/>
  <c r="I46" i="8"/>
  <c r="H46" i="8"/>
  <c r="H37" i="8"/>
  <c r="I37" i="8"/>
  <c r="J37" i="8"/>
  <c r="H38" i="8"/>
  <c r="I38" i="8"/>
  <c r="J38" i="8"/>
  <c r="G39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J36" i="8"/>
  <c r="I36" i="8"/>
  <c r="H36" i="8"/>
  <c r="F39" i="8"/>
  <c r="G8" i="8"/>
  <c r="G9" i="8"/>
  <c r="G10" i="8"/>
  <c r="G11" i="8"/>
  <c r="G12" i="8"/>
  <c r="G13" i="8"/>
  <c r="G14" i="8"/>
  <c r="J24" i="8"/>
  <c r="I24" i="8"/>
  <c r="H24" i="8"/>
  <c r="J16" i="8"/>
  <c r="I16" i="8"/>
  <c r="H16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G116" i="12"/>
  <c r="I116" i="12" s="1"/>
  <c r="G117" i="12"/>
  <c r="I117" i="12" s="1"/>
  <c r="G118" i="12"/>
  <c r="I118" i="12" s="1"/>
  <c r="G115" i="11"/>
  <c r="I115" i="11" s="1"/>
  <c r="G116" i="11"/>
  <c r="I116" i="11" s="1"/>
  <c r="G117" i="11"/>
  <c r="I117" i="11" s="1"/>
  <c r="G118" i="11"/>
  <c r="I118" i="11" s="1"/>
  <c r="G115" i="10"/>
  <c r="I115" i="10" s="1"/>
  <c r="G116" i="10"/>
  <c r="I116" i="10" s="1"/>
  <c r="G117" i="10"/>
  <c r="I117" i="10" s="1"/>
  <c r="G118" i="10"/>
  <c r="I118" i="10" s="1"/>
  <c r="G115" i="9"/>
  <c r="I115" i="9" s="1"/>
  <c r="G116" i="9"/>
  <c r="I116" i="9" s="1"/>
  <c r="G117" i="9"/>
  <c r="I117" i="9" s="1"/>
  <c r="G118" i="9"/>
  <c r="I118" i="9" s="1"/>
  <c r="K97" i="12"/>
  <c r="H97" i="12"/>
  <c r="K89" i="12"/>
  <c r="H89" i="12"/>
  <c r="K81" i="12"/>
  <c r="H81" i="12"/>
  <c r="H73" i="12"/>
  <c r="H48" i="12"/>
  <c r="L34" i="12" s="1"/>
  <c r="H46" i="12"/>
  <c r="N46" i="12" s="1"/>
  <c r="H45" i="12"/>
  <c r="N45" i="12" s="1"/>
  <c r="N31" i="12"/>
  <c r="L31" i="12"/>
  <c r="L30" i="12"/>
  <c r="N30" i="12" s="1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 s="1"/>
  <c r="H46" i="11"/>
  <c r="N46" i="11" s="1"/>
  <c r="H45" i="11"/>
  <c r="N45" i="11" s="1"/>
  <c r="N31" i="11"/>
  <c r="L31" i="11"/>
  <c r="N30" i="11"/>
  <c r="L30" i="11"/>
  <c r="D22" i="11"/>
  <c r="D21" i="11"/>
  <c r="D20" i="11"/>
  <c r="D19" i="11"/>
  <c r="D18" i="11"/>
  <c r="D17" i="11"/>
  <c r="D16" i="11"/>
  <c r="C7" i="11"/>
  <c r="K97" i="10"/>
  <c r="H97" i="10"/>
  <c r="K89" i="10"/>
  <c r="H89" i="10"/>
  <c r="K81" i="10"/>
  <c r="H81" i="10"/>
  <c r="H73" i="10"/>
  <c r="H48" i="10"/>
  <c r="L34" i="10" s="1"/>
  <c r="H46" i="10"/>
  <c r="N46" i="10" s="1"/>
  <c r="H45" i="10"/>
  <c r="N45" i="10" s="1"/>
  <c r="N31" i="10"/>
  <c r="L31" i="10"/>
  <c r="L30" i="10"/>
  <c r="N30" i="10" s="1"/>
  <c r="D22" i="10"/>
  <c r="D21" i="10"/>
  <c r="D20" i="10"/>
  <c r="D19" i="10"/>
  <c r="D18" i="10"/>
  <c r="D17" i="10"/>
  <c r="D16" i="10"/>
  <c r="C7" i="10"/>
  <c r="K97" i="9"/>
  <c r="H97" i="9"/>
  <c r="K89" i="9"/>
  <c r="H89" i="9"/>
  <c r="H81" i="9"/>
  <c r="H73" i="9"/>
  <c r="H48" i="9"/>
  <c r="H46" i="9"/>
  <c r="N46" i="9" s="1"/>
  <c r="H45" i="9"/>
  <c r="N45" i="9" s="1"/>
  <c r="N31" i="9"/>
  <c r="G37" i="8" s="1"/>
  <c r="L31" i="9"/>
  <c r="N30" i="9"/>
  <c r="G36" i="8" s="1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L38" i="11" l="1"/>
  <c r="L38" i="10"/>
  <c r="L38" i="9"/>
  <c r="L38" i="12"/>
  <c r="J54" i="8"/>
  <c r="J53" i="8"/>
  <c r="J49" i="8"/>
  <c r="J50" i="8"/>
  <c r="J51" i="8"/>
  <c r="J52" i="8"/>
  <c r="H49" i="8"/>
  <c r="H50" i="8"/>
  <c r="H51" i="8"/>
  <c r="H52" i="8"/>
  <c r="H54" i="8"/>
  <c r="H53" i="8"/>
  <c r="I53" i="8"/>
  <c r="I49" i="8"/>
  <c r="I50" i="8"/>
  <c r="I51" i="8"/>
  <c r="I52" i="8"/>
  <c r="I54" i="8"/>
  <c r="N48" i="9"/>
  <c r="L34" i="9"/>
  <c r="H144" i="9"/>
  <c r="H144" i="10"/>
  <c r="H144" i="12"/>
  <c r="H137" i="11"/>
  <c r="I137" i="11" s="1"/>
  <c r="I60" i="8"/>
  <c r="H64" i="8"/>
  <c r="I64" i="8"/>
  <c r="H62" i="8"/>
  <c r="J63" i="8"/>
  <c r="J61" i="8"/>
  <c r="H60" i="8"/>
  <c r="I63" i="8"/>
  <c r="I61" i="8"/>
  <c r="I59" i="8"/>
  <c r="H63" i="8"/>
  <c r="H61" i="8"/>
  <c r="H130" i="9"/>
  <c r="N48" i="12"/>
  <c r="H130" i="10"/>
  <c r="H123" i="10"/>
  <c r="H130" i="12"/>
  <c r="H123" i="9"/>
  <c r="H137" i="9"/>
  <c r="H123" i="11"/>
  <c r="I123" i="11" s="1"/>
  <c r="N48" i="11"/>
  <c r="H123" i="12"/>
  <c r="N38" i="10"/>
  <c r="N38" i="11"/>
  <c r="H144" i="11"/>
  <c r="I144" i="11" s="1"/>
  <c r="H137" i="12"/>
  <c r="N38" i="9"/>
  <c r="G44" i="8" s="1"/>
  <c r="N34" i="12"/>
  <c r="H130" i="11"/>
  <c r="I130" i="11" s="1"/>
  <c r="N34" i="11"/>
  <c r="H137" i="10"/>
  <c r="N48" i="10"/>
  <c r="D16" i="1"/>
  <c r="D17" i="1"/>
  <c r="D18" i="1"/>
  <c r="D19" i="1"/>
  <c r="D20" i="1"/>
  <c r="D21" i="1"/>
  <c r="D22" i="1"/>
  <c r="L37" i="11" l="1"/>
  <c r="N37" i="11" s="1"/>
  <c r="L36" i="11"/>
  <c r="N36" i="11" s="1"/>
  <c r="L35" i="11"/>
  <c r="N35" i="11" s="1"/>
  <c r="L32" i="11"/>
  <c r="N32" i="11" s="1"/>
  <c r="N38" i="12"/>
  <c r="I144" i="12"/>
  <c r="I137" i="12"/>
  <c r="I130" i="12"/>
  <c r="I123" i="12"/>
  <c r="I144" i="10"/>
  <c r="I137" i="10"/>
  <c r="N34" i="10"/>
  <c r="I130" i="10"/>
  <c r="I123" i="10"/>
  <c r="I144" i="9"/>
  <c r="I137" i="9"/>
  <c r="I130" i="9"/>
  <c r="N34" i="9"/>
  <c r="G40" i="8" s="1"/>
  <c r="I123" i="9"/>
  <c r="J27" i="8"/>
  <c r="I26" i="8"/>
  <c r="H26" i="8"/>
  <c r="O40" i="11" l="1"/>
  <c r="L32" i="12"/>
  <c r="N32" i="12" s="1"/>
  <c r="L36" i="12"/>
  <c r="N36" i="12" s="1"/>
  <c r="L37" i="12"/>
  <c r="N37" i="12" s="1"/>
  <c r="L35" i="12"/>
  <c r="N35" i="12" s="1"/>
  <c r="L36" i="10"/>
  <c r="N36" i="10" s="1"/>
  <c r="L37" i="10"/>
  <c r="N37" i="10" s="1"/>
  <c r="L32" i="10"/>
  <c r="N32" i="10" s="1"/>
  <c r="L35" i="10"/>
  <c r="N35" i="10" s="1"/>
  <c r="L32" i="9"/>
  <c r="N32" i="9" s="1"/>
  <c r="L35" i="9"/>
  <c r="N35" i="9" s="1"/>
  <c r="G41" i="8" s="1"/>
  <c r="L36" i="9"/>
  <c r="N36" i="9" s="1"/>
  <c r="G42" i="8" s="1"/>
  <c r="L37" i="9"/>
  <c r="N37" i="9" s="1"/>
  <c r="G43" i="8" s="1"/>
  <c r="H31" i="8"/>
  <c r="H30" i="8"/>
  <c r="H28" i="8"/>
  <c r="H27" i="8"/>
  <c r="J31" i="8"/>
  <c r="J26" i="8"/>
  <c r="J30" i="8"/>
  <c r="J29" i="8"/>
  <c r="J28" i="8"/>
  <c r="I31" i="8"/>
  <c r="I28" i="8"/>
  <c r="I30" i="8"/>
  <c r="I27" i="8"/>
  <c r="I29" i="8"/>
  <c r="H29" i="8"/>
  <c r="L30" i="1"/>
  <c r="O40" i="10" l="1"/>
  <c r="O40" i="12"/>
  <c r="G38" i="8"/>
  <c r="O40" i="9"/>
  <c r="G46" i="8" s="1"/>
  <c r="D36" i="8"/>
  <c r="D37" i="8"/>
  <c r="D38" i="8"/>
  <c r="D39" i="8"/>
  <c r="D40" i="8"/>
  <c r="D41" i="8"/>
  <c r="D42" i="8"/>
  <c r="D43" i="8"/>
  <c r="D44" i="8"/>
  <c r="H45" i="1"/>
  <c r="H46" i="1"/>
  <c r="H48" i="1"/>
  <c r="L34" i="1" s="1"/>
  <c r="D7" i="8"/>
  <c r="D8" i="8"/>
  <c r="D10" i="8"/>
  <c r="G49" i="8" l="1"/>
  <c r="G50" i="8"/>
  <c r="G51" i="8"/>
  <c r="G52" i="8"/>
  <c r="G54" i="8"/>
  <c r="G53" i="8"/>
  <c r="D46" i="8"/>
  <c r="I118" i="1" l="1"/>
  <c r="L38" i="1" s="1"/>
  <c r="N46" i="1" l="1"/>
  <c r="N45" i="1"/>
  <c r="L31" i="1"/>
  <c r="N38" i="1"/>
  <c r="F44" i="8" s="1"/>
  <c r="N30" i="1"/>
  <c r="F36" i="8" s="1"/>
  <c r="N31" i="1" l="1"/>
  <c r="F37" i="8" s="1"/>
  <c r="N48" i="1"/>
  <c r="H144" i="1"/>
  <c r="H137" i="1"/>
  <c r="H123" i="1"/>
  <c r="N34" i="1"/>
  <c r="F40" i="8" s="1"/>
  <c r="H130" i="1"/>
  <c r="I93" i="2"/>
  <c r="I29" i="2" s="1"/>
  <c r="E12" i="8" s="1"/>
  <c r="J92" i="2"/>
  <c r="J91" i="2"/>
  <c r="J90" i="2"/>
  <c r="I89" i="2"/>
  <c r="J88" i="2"/>
  <c r="J87" i="2"/>
  <c r="I83" i="2"/>
  <c r="J82" i="2"/>
  <c r="J81" i="2"/>
  <c r="J80" i="2"/>
  <c r="I79" i="2"/>
  <c r="J78" i="2"/>
  <c r="J77" i="2"/>
  <c r="I69" i="2"/>
  <c r="I59" i="2"/>
  <c r="H59" i="2"/>
  <c r="J27" i="2"/>
  <c r="I26" i="2"/>
  <c r="E9" i="8" s="1"/>
  <c r="H26" i="2"/>
  <c r="J25" i="2"/>
  <c r="J24" i="2"/>
  <c r="N49" i="10" l="1"/>
  <c r="O55" i="10" s="1"/>
  <c r="H47" i="12"/>
  <c r="N47" i="12" s="1"/>
  <c r="H47" i="10"/>
  <c r="N47" i="10" s="1"/>
  <c r="H47" i="9"/>
  <c r="N47" i="9" s="1"/>
  <c r="H47" i="11"/>
  <c r="N47" i="11" s="1"/>
  <c r="H47" i="1"/>
  <c r="N47" i="1" s="1"/>
  <c r="D9" i="8"/>
  <c r="E11" i="8"/>
  <c r="I31" i="2"/>
  <c r="H31" i="2"/>
  <c r="H29" i="2"/>
  <c r="J26" i="2"/>
  <c r="D11" i="8" l="1"/>
  <c r="H49" i="11"/>
  <c r="N49" i="11" s="1"/>
  <c r="O55" i="11" s="1"/>
  <c r="H49" i="1"/>
  <c r="N49" i="1" s="1"/>
  <c r="O55" i="1" s="1"/>
  <c r="F24" i="8" s="1"/>
  <c r="F28" i="8" s="1"/>
  <c r="H49" i="9"/>
  <c r="N49" i="9" s="1"/>
  <c r="O55" i="9" s="1"/>
  <c r="G24" i="8" s="1"/>
  <c r="G26" i="8" s="1"/>
  <c r="H49" i="12"/>
  <c r="N49" i="12" s="1"/>
  <c r="O55" i="12" s="1"/>
  <c r="H52" i="11"/>
  <c r="N52" i="11" s="1"/>
  <c r="H52" i="9"/>
  <c r="N52" i="9" s="1"/>
  <c r="H52" i="12"/>
  <c r="N52" i="12" s="1"/>
  <c r="H52" i="10"/>
  <c r="N52" i="10" s="1"/>
  <c r="D14" i="8"/>
  <c r="H52" i="1"/>
  <c r="N52" i="1" s="1"/>
  <c r="I30" i="2"/>
  <c r="E13" i="8" s="1"/>
  <c r="E14" i="8"/>
  <c r="H50" i="10"/>
  <c r="N50" i="10" s="1"/>
  <c r="H50" i="11"/>
  <c r="N50" i="11" s="1"/>
  <c r="H50" i="9"/>
  <c r="N50" i="9" s="1"/>
  <c r="H50" i="12"/>
  <c r="N50" i="12" s="1"/>
  <c r="J29" i="2"/>
  <c r="D12" i="8"/>
  <c r="H50" i="1"/>
  <c r="N50" i="1" s="1"/>
  <c r="J28" i="2"/>
  <c r="J41" i="2" s="1"/>
  <c r="J31" i="2"/>
  <c r="H30" i="2"/>
  <c r="G30" i="8" l="1"/>
  <c r="G27" i="8"/>
  <c r="F27" i="8"/>
  <c r="G28" i="8"/>
  <c r="G29" i="8"/>
  <c r="G31" i="8"/>
  <c r="F29" i="8"/>
  <c r="F31" i="8"/>
  <c r="F26" i="8"/>
  <c r="F30" i="8"/>
  <c r="H51" i="12"/>
  <c r="N51" i="12" s="1"/>
  <c r="O54" i="12" s="1"/>
  <c r="H51" i="11"/>
  <c r="N51" i="11" s="1"/>
  <c r="O54" i="11" s="1"/>
  <c r="H51" i="9"/>
  <c r="N51" i="9" s="1"/>
  <c r="O54" i="9" s="1"/>
  <c r="G16" i="8" s="1"/>
  <c r="H51" i="10"/>
  <c r="N51" i="10" s="1"/>
  <c r="O54" i="10" s="1"/>
  <c r="J46" i="2"/>
  <c r="E24" i="8"/>
  <c r="J30" i="2"/>
  <c r="J33" i="2" s="1"/>
  <c r="E16" i="8" s="1"/>
  <c r="D13" i="8"/>
  <c r="H51" i="1"/>
  <c r="N51" i="1" s="1"/>
  <c r="O54" i="1" s="1"/>
  <c r="F16" i="8" s="1"/>
  <c r="J45" i="2"/>
  <c r="J44" i="2"/>
  <c r="J47" i="2"/>
  <c r="J43" i="2"/>
  <c r="J42" i="2"/>
  <c r="E27" i="8" l="1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 s="1"/>
  <c r="I137" i="1"/>
  <c r="L36" i="1" s="1"/>
  <c r="I130" i="1"/>
  <c r="L35" i="1" s="1"/>
  <c r="I123" i="1"/>
  <c r="L32" i="1" s="1"/>
  <c r="N37" i="1" l="1"/>
  <c r="F43" i="8" s="1"/>
  <c r="N35" i="1"/>
  <c r="F41" i="8" s="1"/>
  <c r="N32" i="1"/>
  <c r="N36" i="1"/>
  <c r="F42" i="8" s="1"/>
  <c r="C7" i="1"/>
  <c r="F38" i="8" l="1"/>
  <c r="O40" i="1"/>
  <c r="F46" i="8" s="1"/>
  <c r="G47" i="8" l="1"/>
  <c r="G61" i="8" s="1"/>
  <c r="F50" i="8"/>
  <c r="F49" i="8"/>
  <c r="F51" i="8"/>
  <c r="F54" i="8"/>
  <c r="F52" i="8"/>
  <c r="F53" i="8"/>
  <c r="F47" i="8"/>
  <c r="F60" i="8" s="1"/>
  <c r="G63" i="8" l="1"/>
  <c r="G60" i="8"/>
  <c r="G64" i="8"/>
  <c r="G62" i="8"/>
  <c r="G59" i="8"/>
  <c r="F61" i="8"/>
  <c r="F62" i="8"/>
  <c r="F59" i="8"/>
  <c r="F63" i="8"/>
  <c r="F64" i="8"/>
</calcChain>
</file>

<file path=xl/sharedStrings.xml><?xml version="1.0" encoding="utf-8"?>
<sst xmlns="http://schemas.openxmlformats.org/spreadsheetml/2006/main" count="1448" uniqueCount="296">
  <si>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</si>
  <si>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</si>
  <si>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</si>
  <si>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</si>
  <si>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</si>
  <si>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</si>
  <si>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</si>
  <si>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</si>
  <si>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</si>
  <si>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</si>
  <si>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</si>
  <si>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</si>
  <si>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</si>
  <si>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</si>
  <si>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</si>
  <si>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</si>
  <si>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</si>
  <si>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</si>
  <si>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</si>
  <si>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</si>
  <si>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</si>
  <si>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</si>
  <si>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</si>
  <si>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</si>
  <si>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</si>
  <si>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</si>
  <si>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</si>
  <si>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</si>
  <si>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</si>
  <si>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</si>
  <si>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</si>
  <si>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</si>
  <si>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</si>
  <si>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</si>
  <si>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</si>
  <si>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</si>
  <si>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</si>
  <si>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</si>
  <si>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</si>
  <si>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</si>
  <si>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</si>
  <si>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</si>
  <si>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</si>
  <si>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</si>
  <si>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</si>
  <si>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</si>
  <si>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</si>
  <si>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</si>
  <si>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</si>
  <si>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</si>
  <si>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</si>
  <si>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</si>
  <si>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</si>
  <si>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</si>
  <si>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</si>
  <si>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</si>
  <si>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</si>
  <si>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</si>
  <si>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</si>
  <si>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</si>
  <si>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</si>
  <si>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</si>
  <si>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</si>
  <si>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</si>
  <si>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</si>
  <si>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</si>
  <si>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</si>
  <si>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</si>
  <si>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</si>
  <si>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</si>
  <si>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</si>
  <si>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</si>
  <si>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</si>
  <si>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</si>
  <si>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</si>
  <si>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</si>
  <si>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</si>
  <si>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</si>
  <si>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</si>
  <si>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</si>
  <si>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</si>
  <si>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</si>
  <si>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</si>
  <si>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</si>
  <si>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</si>
  <si>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</si>
  <si>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</si>
  <si>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</si>
  <si>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</si>
  <si>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</si>
  <si>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</si>
  <si>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</si>
  <si>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</si>
  <si>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</si>
  <si>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</si>
  <si>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</si>
  <si>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</si>
  <si>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</si>
  <si>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</si>
  <si>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</si>
  <si>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</si>
  <si>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</si>
  <si>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</si>
  <si>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</si>
  <si>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</si>
  <si>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</si>
  <si>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</si>
  <si>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</si>
  <si>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</si>
  <si>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</si>
  <si>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</si>
  <si>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</si>
  <si>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</si>
  <si>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</si>
  <si>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</si>
  <si>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</si>
  <si>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</si>
  <si>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</si>
  <si>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</si>
  <si>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</si>
  <si>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</si>
  <si>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</si>
  <si>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</si>
  <si>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</si>
  <si>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</si>
  <si>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</si>
  <si>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</si>
  <si>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</si>
  <si>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</si>
  <si>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</si>
  <si>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</si>
  <si>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</si>
  <si>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</si>
  <si>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</si>
  <si>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</si>
  <si>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</si>
  <si>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</si>
  <si>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</si>
  <si>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</si>
  <si>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</si>
  <si>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</si>
  <si>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</si>
  <si>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</si>
  <si>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</si>
  <si>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</si>
  <si>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</si>
  <si>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</si>
  <si>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</si>
  <si>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</si>
  <si>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</si>
  <si>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</si>
  <si>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</si>
  <si>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</si>
  <si>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</si>
  <si>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</si>
  <si>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</si>
  <si>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</si>
  <si>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</si>
  <si>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</si>
  <si>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</si>
  <si>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</si>
  <si>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</si>
  <si>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</si>
  <si>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</si>
  <si>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</si>
  <si>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</si>
  <si>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</si>
  <si>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</si>
  <si>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</si>
  <si>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</si>
  <si>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</si>
  <si>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</si>
  <si>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</si>
  <si>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</si>
  <si>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</si>
  <si>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</si>
  <si>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</si>
  <si>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</si>
  <si>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</si>
  <si>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</si>
  <si>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</si>
  <si>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</si>
  <si>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</si>
  <si>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</si>
  <si>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</si>
  <si>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</si>
  <si>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</si>
  <si>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</si>
  <si>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</si>
  <si>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</si>
  <si>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</si>
  <si>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</si>
  <si>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</si>
  <si>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</si>
  <si>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</si>
  <si>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</si>
  <si>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</si>
  <si>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</si>
  <si>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</si>
  <si>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</si>
  <si>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</si>
  <si>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</si>
  <si>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</si>
  <si>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</si>
  <si>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</si>
  <si>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</si>
  <si>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</si>
  <si>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</si>
  <si>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</si>
  <si>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</si>
  <si>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</si>
  <si>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</si>
  <si>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</si>
  <si>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</si>
  <si>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</si>
  <si>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</si>
  <si>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</si>
  <si>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</si>
  <si>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</si>
  <si>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</si>
  <si>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</si>
  <si>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</si>
  <si>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</si>
  <si>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</si>
  <si>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</si>
  <si>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</si>
  <si>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</si>
  <si>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</si>
  <si>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</si>
  <si>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</si>
  <si>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</si>
  <si>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</si>
  <si>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</si>
  <si>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</si>
  <si>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</si>
  <si>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</si>
  <si>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</si>
  <si>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</si>
  <si>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</si>
  <si>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</si>
  <si>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</si>
  <si>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</si>
  <si>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</si>
  <si>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</si>
  <si>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</si>
  <si>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</si>
  <si>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</si>
  <si>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</si>
  <si>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</si>
  <si>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</si>
  <si>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</si>
  <si>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</si>
  <si>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</si>
  <si>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</si>
  <si>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</si>
  <si>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</si>
  <si>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</si>
  <si>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</si>
  <si>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</si>
  <si>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</si>
  <si>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</si>
  <si>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</si>
  <si>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</si>
  <si>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</si>
  <si>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</si>
  <si>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</si>
  <si>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</si>
  <si>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</si>
  <si>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</si>
  <si>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</si>
  <si>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</si>
  <si>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</si>
  <si>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</si>
  <si>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</si>
  <si>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</si>
  <si>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</si>
  <si>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</si>
  <si>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</si>
  <si>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</si>
  <si>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</si>
  <si>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</si>
  <si>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</si>
  <si>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</si>
  <si>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</si>
  <si>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</si>
  <si>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</si>
  <si>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</si>
  <si>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</si>
  <si>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</si>
  <si>
    <t xml:space="preserve">Biele polia nevypĺňať, vypĺňajú sa automaticky. </t>
  </si>
  <si>
    <t>Nevypĺňať</t>
  </si>
  <si>
    <t>* V prípade Výzvy č. OPKZP-PO4-SC431-2015-6 je biomasa neoprávnená.</t>
  </si>
  <si>
    <t>Biele polia nevypĺňať.</t>
  </si>
  <si>
    <t>V .................................., dňa DD.MM.20XX</t>
  </si>
  <si>
    <t>V ................................, dňa DD.MM.20XX</t>
  </si>
  <si>
    <t>Energetický audítor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</si>
</sst>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.0000"/>
    <numFmt numFmtId="165" formatCode="0.000"/>
    <numFmt numFmtId="166" formatCode="_-* #,##0\ _€_-;\-* #,##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1">
    <xf numFmtId="0" fontId="0" fillId="0" borderId="0" xfId="0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165" fontId="0" fillId="0" borderId="0" xfId="0" applyNumberFormat="1" applyFont="1"/>
    <xf numFmtId="14" fontId="7" fillId="0" borderId="0" xfId="0" applyNumberFormat="1" applyFont="1"/>
    <xf numFmtId="0" fontId="7" fillId="0" borderId="0" xfId="0" applyNumberFormat="1" applyFont="1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33" xfId="0" applyBorder="1"/>
    <xf numFmtId="14" fontId="0" fillId="0" borderId="33" xfId="0" applyNumberFormat="1" applyBorder="1"/>
    <xf numFmtId="0" fontId="0" fillId="0" borderId="33" xfId="0" applyNumberFormat="1" applyBorder="1"/>
    <xf numFmtId="0" fontId="0" fillId="2" borderId="0" xfId="0" applyFill="1"/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5" fillId="0" borderId="0" xfId="0" applyFont="1" applyFill="1" applyProtection="1">
      <protection locked="0"/>
    </xf>
    <xf numFmtId="49" fontId="7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4" fontId="7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14" borderId="5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164" fontId="2" fillId="11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31" xfId="0" applyNumberFormat="1" applyFont="1" applyFill="1" applyBorder="1" applyAlignment="1" applyProtection="1">
      <alignment horizontal="center" vertical="center"/>
      <protection locked="0"/>
    </xf>
    <xf numFmtId="16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43" fontId="7" fillId="0" borderId="0" xfId="1" applyFont="1" applyProtection="1">
      <protection locked="0"/>
    </xf>
    <xf numFmtId="43" fontId="7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11" borderId="1" xfId="0" applyFont="1" applyFill="1" applyBorder="1" applyAlignment="1" applyProtection="1">
      <alignment vertical="center"/>
      <protection locked="0"/>
    </xf>
    <xf numFmtId="0" fontId="2" fillId="11" borderId="14" xfId="0" applyFont="1" applyFill="1" applyBorder="1" applyAlignment="1" applyProtection="1">
      <alignment horizontal="center" vertical="center" wrapText="1"/>
      <protection locked="0"/>
    </xf>
    <xf numFmtId="10" fontId="7" fillId="0" borderId="0" xfId="2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0" fontId="10" fillId="10" borderId="0" xfId="0" applyFont="1" applyFill="1" applyBorder="1" applyAlignment="1" applyProtection="1">
      <alignment horizontal="center" vertical="center" wrapText="1"/>
      <protection locked="0"/>
    </xf>
    <xf numFmtId="0" fontId="2" fillId="11" borderId="16" xfId="0" applyFont="1" applyFill="1" applyBorder="1" applyAlignment="1" applyProtection="1">
      <alignment vertical="center"/>
      <protection locked="0"/>
    </xf>
    <xf numFmtId="0" fontId="2" fillId="2" borderId="48" xfId="0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3" fontId="2" fillId="11" borderId="1" xfId="0" applyNumberFormat="1" applyFont="1" applyFill="1" applyBorder="1" applyAlignment="1" applyProtection="1">
      <alignment vertical="center"/>
      <protection locked="0"/>
    </xf>
    <xf numFmtId="43" fontId="2" fillId="11" borderId="1" xfId="1" applyFont="1" applyFill="1" applyBorder="1" applyAlignment="1" applyProtection="1">
      <alignment vertical="center"/>
      <protection locked="0"/>
    </xf>
    <xf numFmtId="4" fontId="2" fillId="11" borderId="1" xfId="0" applyNumberFormat="1" applyFont="1" applyFill="1" applyBorder="1" applyAlignment="1" applyProtection="1">
      <alignment vertical="center"/>
      <protection locked="0"/>
    </xf>
    <xf numFmtId="3" fontId="2" fillId="11" borderId="16" xfId="0" applyNumberFormat="1" applyFont="1" applyFill="1" applyBorder="1" applyAlignment="1" applyProtection="1">
      <alignment vertical="center"/>
      <protection locked="0"/>
    </xf>
    <xf numFmtId="43" fontId="2" fillId="11" borderId="16" xfId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43" fontId="2" fillId="2" borderId="1" xfId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6" xfId="0" applyNumberFormat="1" applyFont="1" applyFill="1" applyBorder="1" applyAlignment="1" applyProtection="1">
      <alignment vertical="center"/>
      <protection locked="0"/>
    </xf>
    <xf numFmtId="43" fontId="2" fillId="2" borderId="16" xfId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165" fontId="0" fillId="0" borderId="0" xfId="0" applyNumberFormat="1" applyFont="1" applyAlignment="1" applyProtection="1">
      <alignment vertical="center"/>
      <protection locked="0"/>
    </xf>
    <xf numFmtId="165" fontId="0" fillId="0" borderId="0" xfId="0" applyNumberFormat="1" applyFont="1" applyFill="1" applyAlignment="1" applyProtection="1">
      <alignment vertical="center"/>
      <protection locked="0"/>
    </xf>
    <xf numFmtId="164" fontId="0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 wrapText="1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0" fontId="0" fillId="2" borderId="24" xfId="0" applyFont="1" applyFill="1" applyBorder="1" applyAlignment="1" applyProtection="1">
      <alignment horizontal="center" vertical="center" wrapText="1"/>
      <protection locked="0"/>
    </xf>
    <xf numFmtId="0" fontId="0" fillId="2" borderId="55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3" fontId="0" fillId="0" borderId="0" xfId="1" applyFont="1" applyAlignment="1" applyProtection="1">
      <alignment vertical="center"/>
      <protection locked="0"/>
    </xf>
    <xf numFmtId="43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164" fontId="0" fillId="3" borderId="31" xfId="0" applyNumberFormat="1" applyFont="1" applyFill="1" applyBorder="1" applyAlignment="1" applyProtection="1">
      <alignment horizontal="center" vertical="center"/>
      <protection locked="0"/>
    </xf>
    <xf numFmtId="164" fontId="0" fillId="3" borderId="48" xfId="0" applyNumberFormat="1" applyFont="1" applyFill="1" applyBorder="1" applyAlignment="1" applyProtection="1">
      <alignment horizontal="center" vertical="center"/>
      <protection locked="0"/>
    </xf>
    <xf numFmtId="0" fontId="0" fillId="2" borderId="65" xfId="0" applyFont="1" applyFill="1" applyBorder="1" applyAlignment="1" applyProtection="1">
      <alignment horizontal="center" vertical="center" wrapText="1"/>
      <protection locked="0"/>
    </xf>
    <xf numFmtId="0" fontId="0" fillId="2" borderId="66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3" borderId="27" xfId="0" applyFont="1" applyFill="1" applyBorder="1" applyAlignment="1" applyProtection="1">
      <alignment horizontal="center" vertical="center"/>
      <protection locked="0"/>
    </xf>
    <xf numFmtId="0" fontId="0" fillId="3" borderId="28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14" fontId="0" fillId="11" borderId="9" xfId="0" applyNumberFormat="1" applyFont="1" applyFill="1" applyBorder="1" applyProtection="1">
      <protection locked="0"/>
    </xf>
    <xf numFmtId="14" fontId="0" fillId="11" borderId="24" xfId="0" applyNumberFormat="1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11" borderId="24" xfId="0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35" fillId="0" borderId="0" xfId="0" applyFont="1" applyBorder="1" applyAlignment="1" applyProtection="1">
      <alignment horizontal="center" vertical="center" wrapText="1"/>
    </xf>
    <xf numFmtId="0" fontId="8" fillId="6" borderId="2" xfId="0" applyFont="1" applyFill="1" applyBorder="1" applyProtection="1"/>
    <xf numFmtId="0" fontId="9" fillId="6" borderId="3" xfId="0" applyFont="1" applyFill="1" applyBorder="1" applyProtection="1"/>
    <xf numFmtId="0" fontId="9" fillId="6" borderId="4" xfId="0" applyFont="1" applyFill="1" applyBorder="1" applyProtection="1"/>
    <xf numFmtId="0" fontId="1" fillId="14" borderId="5" xfId="0" applyFont="1" applyFill="1" applyBorder="1" applyProtection="1"/>
    <xf numFmtId="0" fontId="0" fillId="0" borderId="6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" fillId="14" borderId="7" xfId="0" applyFont="1" applyFill="1" applyBorder="1" applyProtection="1"/>
    <xf numFmtId="0" fontId="5" fillId="6" borderId="7" xfId="0" applyFont="1" applyFill="1" applyBorder="1" applyProtection="1"/>
    <xf numFmtId="0" fontId="3" fillId="6" borderId="8" xfId="0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Border="1" applyProtection="1"/>
    <xf numFmtId="0" fontId="3" fillId="6" borderId="0" xfId="0" applyFont="1" applyFill="1" applyBorder="1" applyProtection="1"/>
    <xf numFmtId="0" fontId="3" fillId="6" borderId="0" xfId="0" applyFont="1" applyFill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4" fontId="2" fillId="9" borderId="1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center" vertical="center"/>
    </xf>
    <xf numFmtId="164" fontId="2" fillId="9" borderId="16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4" fontId="2" fillId="0" borderId="31" xfId="0" applyNumberFormat="1" applyFont="1" applyFill="1" applyBorder="1" applyAlignment="1" applyProtection="1">
      <alignment horizontal="center" vertical="center"/>
    </xf>
    <xf numFmtId="164" fontId="2" fillId="0" borderId="30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Protection="1"/>
    <xf numFmtId="43" fontId="10" fillId="5" borderId="33" xfId="1" applyFont="1" applyFill="1" applyBorder="1" applyAlignment="1" applyProtection="1">
      <alignment horizontal="center"/>
    </xf>
    <xf numFmtId="0" fontId="13" fillId="0" borderId="34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Protection="1"/>
    <xf numFmtId="49" fontId="13" fillId="0" borderId="35" xfId="0" applyNumberFormat="1" applyFont="1" applyBorder="1" applyProtection="1"/>
    <xf numFmtId="9" fontId="13" fillId="0" borderId="35" xfId="0" applyNumberFormat="1" applyFont="1" applyFill="1" applyBorder="1" applyAlignment="1" applyProtection="1">
      <alignment horizontal="center"/>
    </xf>
    <xf numFmtId="43" fontId="1" fillId="5" borderId="54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Protection="1"/>
    <xf numFmtId="49" fontId="13" fillId="0" borderId="0" xfId="0" applyNumberFormat="1" applyFont="1" applyBorder="1" applyProtection="1"/>
    <xf numFmtId="9" fontId="13" fillId="0" borderId="0" xfId="0" applyNumberFormat="1" applyFont="1" applyFill="1" applyBorder="1" applyAlignment="1" applyProtection="1">
      <alignment horizontal="center"/>
    </xf>
    <xf numFmtId="43" fontId="1" fillId="5" borderId="54" xfId="1" applyFont="1" applyFill="1" applyBorder="1" applyAlignment="1" applyProtection="1">
      <alignment horizontal="center"/>
    </xf>
    <xf numFmtId="9" fontId="13" fillId="0" borderId="0" xfId="0" applyNumberFormat="1" applyFont="1" applyBorder="1" applyAlignment="1" applyProtection="1">
      <alignment horizontal="center"/>
    </xf>
    <xf numFmtId="0" fontId="13" fillId="0" borderId="36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Protection="1"/>
    <xf numFmtId="49" fontId="13" fillId="0" borderId="37" xfId="0" applyNumberFormat="1" applyFont="1" applyBorder="1" applyProtection="1"/>
    <xf numFmtId="43" fontId="0" fillId="0" borderId="55" xfId="0" applyNumberFormat="1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left" wrapText="1"/>
    </xf>
    <xf numFmtId="0" fontId="14" fillId="0" borderId="39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wrapText="1"/>
    </xf>
    <xf numFmtId="0" fontId="0" fillId="0" borderId="0" xfId="0" applyFont="1" applyFill="1" applyBorder="1" applyProtection="1"/>
    <xf numFmtId="0" fontId="0" fillId="0" borderId="40" xfId="0" applyFont="1" applyFill="1" applyBorder="1" applyProtection="1"/>
    <xf numFmtId="0" fontId="13" fillId="0" borderId="41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Protection="1"/>
    <xf numFmtId="49" fontId="13" fillId="0" borderId="42" xfId="0" applyNumberFormat="1" applyFont="1" applyBorder="1" applyProtection="1"/>
    <xf numFmtId="9" fontId="13" fillId="0" borderId="42" xfId="0" applyNumberFormat="1" applyFont="1" applyFill="1" applyBorder="1" applyAlignment="1" applyProtection="1">
      <alignment horizontal="center"/>
    </xf>
    <xf numFmtId="43" fontId="15" fillId="5" borderId="54" xfId="0" applyNumberFormat="1" applyFont="1" applyFill="1" applyBorder="1" applyAlignment="1" applyProtection="1">
      <alignment horizontal="center"/>
    </xf>
    <xf numFmtId="43" fontId="15" fillId="5" borderId="54" xfId="1" applyFont="1" applyFill="1" applyBorder="1" applyAlignment="1" applyProtection="1">
      <alignment horizontal="center"/>
    </xf>
    <xf numFmtId="43" fontId="7" fillId="0" borderId="54" xfId="0" applyNumberFormat="1" applyFont="1" applyFill="1" applyBorder="1" applyAlignment="1" applyProtection="1">
      <alignment horizontal="center"/>
    </xf>
    <xf numFmtId="0" fontId="13" fillId="0" borderId="43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Protection="1"/>
    <xf numFmtId="49" fontId="13" fillId="0" borderId="44" xfId="0" applyNumberFormat="1" applyFont="1" applyBorder="1" applyProtection="1"/>
    <xf numFmtId="43" fontId="7" fillId="0" borderId="55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10" fontId="1" fillId="5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top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vertical="center"/>
    </xf>
    <xf numFmtId="0" fontId="5" fillId="4" borderId="43" xfId="0" applyFont="1" applyFill="1" applyBorder="1" applyAlignment="1" applyProtection="1">
      <alignment vertical="center"/>
    </xf>
    <xf numFmtId="0" fontId="5" fillId="4" borderId="44" xfId="0" applyFont="1" applyFill="1" applyBorder="1" applyAlignment="1" applyProtection="1">
      <alignment vertical="center"/>
    </xf>
    <xf numFmtId="0" fontId="5" fillId="4" borderId="45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0" fontId="10" fillId="0" borderId="46" xfId="0" applyFont="1" applyFill="1" applyBorder="1" applyAlignment="1" applyProtection="1">
      <alignment horizontal="left" vertical="center"/>
    </xf>
    <xf numFmtId="0" fontId="10" fillId="0" borderId="47" xfId="0" applyFont="1" applyFill="1" applyBorder="1" applyAlignment="1" applyProtection="1">
      <alignment horizontal="left" vertical="center"/>
    </xf>
    <xf numFmtId="0" fontId="10" fillId="0" borderId="48" xfId="0" applyFont="1" applyFill="1" applyBorder="1" applyAlignment="1" applyProtection="1">
      <alignment horizontal="right" vertical="center"/>
    </xf>
    <xf numFmtId="0" fontId="2" fillId="10" borderId="6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horizontal="left" vertical="center"/>
    </xf>
    <xf numFmtId="0" fontId="10" fillId="0" borderId="29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Fill="1" applyBorder="1" applyAlignment="1" applyProtection="1"/>
    <xf numFmtId="0" fontId="0" fillId="0" borderId="8" xfId="0" applyFont="1" applyFill="1" applyBorder="1" applyProtection="1"/>
    <xf numFmtId="0" fontId="0" fillId="0" borderId="9" xfId="0" applyFont="1" applyBorder="1" applyProtection="1"/>
    <xf numFmtId="0" fontId="0" fillId="0" borderId="4" xfId="0" applyFont="1" applyBorder="1" applyProtection="1"/>
    <xf numFmtId="0" fontId="5" fillId="4" borderId="5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5" fillId="4" borderId="53" xfId="0" applyFont="1" applyFill="1" applyBorder="1" applyAlignment="1" applyProtection="1">
      <alignment vertical="center"/>
    </xf>
    <xf numFmtId="0" fontId="10" fillId="0" borderId="46" xfId="0" applyFont="1" applyFill="1" applyBorder="1" applyAlignment="1" applyProtection="1">
      <alignment vertical="center"/>
    </xf>
    <xf numFmtId="0" fontId="10" fillId="0" borderId="47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4" borderId="46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13" fillId="11" borderId="0" xfId="0" applyFont="1" applyFill="1" applyBorder="1" applyProtection="1"/>
    <xf numFmtId="0" fontId="19" fillId="2" borderId="0" xfId="0" applyFont="1" applyFill="1" applyBorder="1" applyProtection="1"/>
    <xf numFmtId="0" fontId="19" fillId="0" borderId="0" xfId="0" applyFont="1" applyFill="1" applyBorder="1" applyProtection="1"/>
    <xf numFmtId="0" fontId="19" fillId="9" borderId="0" xfId="0" applyFont="1" applyFill="1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0" xfId="0" applyFont="1" applyBorder="1" applyAlignment="1" applyProtection="1">
      <alignment horizontal="center"/>
    </xf>
    <xf numFmtId="0" fontId="0" fillId="0" borderId="8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5" fillId="16" borderId="2" xfId="0" applyFont="1" applyFill="1" applyBorder="1" applyAlignment="1" applyProtection="1">
      <alignment vertical="center"/>
    </xf>
    <xf numFmtId="0" fontId="5" fillId="16" borderId="3" xfId="0" applyFont="1" applyFill="1" applyBorder="1" applyAlignment="1" applyProtection="1">
      <alignment vertical="center"/>
    </xf>
    <xf numFmtId="0" fontId="3" fillId="16" borderId="3" xfId="0" applyFont="1" applyFill="1" applyBorder="1" applyAlignment="1" applyProtection="1">
      <alignment vertical="center"/>
    </xf>
    <xf numFmtId="0" fontId="3" fillId="16" borderId="4" xfId="0" applyFont="1" applyFill="1" applyBorder="1" applyAlignment="1" applyProtection="1">
      <alignment vertical="center"/>
    </xf>
    <xf numFmtId="0" fontId="1" fillId="8" borderId="5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vertical="center"/>
    </xf>
    <xf numFmtId="0" fontId="1" fillId="8" borderId="7" xfId="0" applyFont="1" applyFill="1" applyBorder="1" applyAlignment="1" applyProtection="1">
      <alignment vertical="center"/>
    </xf>
    <xf numFmtId="49" fontId="0" fillId="0" borderId="8" xfId="0" applyNumberFormat="1" applyFont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9" xfId="0" applyFont="1" applyFill="1" applyBorder="1" applyAlignment="1" applyProtection="1">
      <alignment horizontal="left" vertical="center"/>
    </xf>
    <xf numFmtId="0" fontId="5" fillId="16" borderId="22" xfId="0" applyFont="1" applyFill="1" applyBorder="1" applyProtection="1"/>
    <xf numFmtId="0" fontId="3" fillId="16" borderId="23" xfId="0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 applyProtection="1">
      <alignment horizontal="left" vertical="center"/>
    </xf>
    <xf numFmtId="0" fontId="5" fillId="16" borderId="22" xfId="0" applyFont="1" applyFill="1" applyBorder="1" applyAlignment="1" applyProtection="1">
      <alignment horizontal="left"/>
    </xf>
    <xf numFmtId="0" fontId="5" fillId="16" borderId="23" xfId="0" applyFont="1" applyFill="1" applyBorder="1" applyAlignment="1" applyProtection="1">
      <alignment horizontal="left"/>
    </xf>
    <xf numFmtId="0" fontId="5" fillId="16" borderId="24" xfId="0" applyFont="1" applyFill="1" applyBorder="1" applyAlignment="1" applyProtection="1">
      <alignment horizontal="left"/>
    </xf>
    <xf numFmtId="0" fontId="0" fillId="0" borderId="33" xfId="0" applyFont="1" applyFill="1" applyBorder="1" applyAlignment="1" applyProtection="1">
      <alignment horizontal="center" vertical="center"/>
    </xf>
    <xf numFmtId="0" fontId="5" fillId="15" borderId="0" xfId="0" applyFont="1" applyFill="1" applyBorder="1" applyAlignment="1" applyProtection="1">
      <alignment horizontal="left" vertical="center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/>
    </xf>
    <xf numFmtId="10" fontId="0" fillId="0" borderId="1" xfId="0" applyNumberFormat="1" applyFont="1" applyBorder="1" applyAlignment="1" applyProtection="1">
      <alignment horizontal="center" vertical="center"/>
    </xf>
    <xf numFmtId="10" fontId="0" fillId="0" borderId="14" xfId="0" applyNumberFormat="1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164" fontId="0" fillId="0" borderId="30" xfId="0" applyNumberFormat="1" applyFont="1" applyBorder="1" applyAlignment="1" applyProtection="1">
      <alignment horizontal="center" vertical="center"/>
    </xf>
    <xf numFmtId="164" fontId="0" fillId="0" borderId="29" xfId="0" applyNumberFormat="1" applyFont="1" applyBorder="1" applyAlignment="1" applyProtection="1">
      <alignment horizontal="center" vertical="center"/>
    </xf>
    <xf numFmtId="10" fontId="0" fillId="0" borderId="16" xfId="0" applyNumberFormat="1" applyFont="1" applyBorder="1" applyAlignment="1" applyProtection="1">
      <alignment horizontal="center" vertical="center"/>
    </xf>
    <xf numFmtId="10" fontId="0" fillId="0" borderId="17" xfId="0" applyNumberFormat="1" applyFont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/>
    </xf>
    <xf numFmtId="0" fontId="1" fillId="8" borderId="23" xfId="0" applyFont="1" applyFill="1" applyBorder="1" applyAlignment="1" applyProtection="1">
      <alignment vertical="center"/>
    </xf>
    <xf numFmtId="10" fontId="1" fillId="5" borderId="3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5" fillId="4" borderId="12" xfId="0" applyFont="1" applyFill="1" applyBorder="1" applyAlignment="1" applyProtection="1">
      <alignment horizontal="center" vertical="center" wrapText="1"/>
    </xf>
    <xf numFmtId="164" fontId="0" fillId="9" borderId="1" xfId="0" applyNumberFormat="1" applyFont="1" applyFill="1" applyBorder="1" applyAlignment="1" applyProtection="1">
      <alignment horizontal="center" vertical="center"/>
    </xf>
    <xf numFmtId="164" fontId="0" fillId="9" borderId="16" xfId="0" applyNumberFormat="1" applyFont="1" applyFill="1" applyBorder="1" applyAlignment="1" applyProtection="1">
      <alignment horizontal="center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6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5" fillId="15" borderId="3" xfId="0" applyFont="1" applyFill="1" applyBorder="1" applyAlignment="1" applyProtection="1">
      <alignment horizontal="left" vertical="center"/>
    </xf>
    <xf numFmtId="0" fontId="1" fillId="8" borderId="1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/>
    </xf>
    <xf numFmtId="0" fontId="0" fillId="12" borderId="22" xfId="0" applyFont="1" applyFill="1" applyBorder="1" applyAlignment="1" applyProtection="1">
      <alignment vertical="center"/>
    </xf>
    <xf numFmtId="0" fontId="0" fillId="12" borderId="23" xfId="0" applyFont="1" applyFill="1" applyBorder="1" applyAlignment="1" applyProtection="1">
      <alignment vertical="center"/>
    </xf>
    <xf numFmtId="0" fontId="0" fillId="12" borderId="24" xfId="0" applyFont="1" applyFill="1" applyBorder="1" applyAlignment="1" applyProtection="1">
      <alignment vertical="center"/>
    </xf>
    <xf numFmtId="0" fontId="0" fillId="12" borderId="7" xfId="0" applyFont="1" applyFill="1" applyBorder="1" applyAlignment="1" applyProtection="1">
      <alignment vertical="center"/>
    </xf>
    <xf numFmtId="0" fontId="0" fillId="12" borderId="8" xfId="0" applyFont="1" applyFill="1" applyBorder="1" applyAlignment="1" applyProtection="1">
      <alignment vertical="center"/>
    </xf>
    <xf numFmtId="0" fontId="0" fillId="12" borderId="9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0" fillId="12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vertical="center" wrapText="1"/>
    </xf>
    <xf numFmtId="0" fontId="1" fillId="8" borderId="10" xfId="0" applyFont="1" applyFill="1" applyBorder="1" applyAlignment="1" applyProtection="1">
      <alignment horizontal="left" vertical="center" wrapText="1"/>
    </xf>
    <xf numFmtId="0" fontId="1" fillId="8" borderId="11" xfId="0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1" fillId="8" borderId="13" xfId="0" applyFont="1" applyFill="1" applyBorder="1" applyAlignment="1" applyProtection="1">
      <alignment horizontal="left" vertical="center" wrapText="1"/>
    </xf>
    <xf numFmtId="4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6" xfId="0" applyFont="1" applyFill="1" applyBorder="1" applyAlignment="1" applyProtection="1">
      <alignment horizontal="left" vertical="center" wrapText="1"/>
    </xf>
    <xf numFmtId="4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horizontal="left" vertical="center"/>
    </xf>
    <xf numFmtId="0" fontId="1" fillId="8" borderId="18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/>
    </xf>
    <xf numFmtId="0" fontId="1" fillId="8" borderId="20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8" borderId="12" xfId="0" applyFont="1" applyFill="1" applyBorder="1" applyAlignment="1" applyProtection="1">
      <alignment horizontal="center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48" xfId="0" applyFont="1" applyFill="1" applyBorder="1" applyAlignment="1" applyProtection="1">
      <alignment horizontal="left" vertical="center"/>
    </xf>
    <xf numFmtId="164" fontId="0" fillId="0" borderId="31" xfId="0" applyNumberFormat="1" applyFont="1" applyBorder="1" applyAlignment="1" applyProtection="1">
      <alignment horizontal="center" vertical="center"/>
    </xf>
    <xf numFmtId="164" fontId="0" fillId="0" borderId="48" xfId="0" applyNumberFormat="1" applyFont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 wrapText="1"/>
    </xf>
    <xf numFmtId="0" fontId="0" fillId="0" borderId="26" xfId="0" applyFont="1" applyBorder="1" applyAlignment="1" applyProtection="1">
      <alignment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</xf>
    <xf numFmtId="164" fontId="3" fillId="8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1" fillId="12" borderId="18" xfId="0" applyFont="1" applyFill="1" applyBorder="1" applyAlignment="1" applyProtection="1">
      <alignment horizontal="center" vertical="center" wrapText="1"/>
    </xf>
    <xf numFmtId="0" fontId="1" fillId="12" borderId="19" xfId="0" applyFont="1" applyFill="1" applyBorder="1" applyAlignment="1" applyProtection="1">
      <alignment horizontal="center" vertical="center" wrapText="1"/>
    </xf>
    <xf numFmtId="0" fontId="1" fillId="12" borderId="21" xfId="0" applyFont="1" applyFill="1" applyBorder="1" applyAlignment="1" applyProtection="1">
      <alignment horizontal="center" vertical="center" wrapText="1"/>
    </xf>
    <xf numFmtId="0" fontId="1" fillId="12" borderId="20" xfId="0" applyFont="1" applyFill="1" applyBorder="1" applyAlignment="1" applyProtection="1">
      <alignment horizontal="center" vertical="center" wrapText="1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164" fontId="3" fillId="8" borderId="30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horizontal="left" vertical="center"/>
    </xf>
    <xf numFmtId="0" fontId="36" fillId="9" borderId="0" xfId="0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center"/>
    </xf>
    <xf numFmtId="164" fontId="0" fillId="0" borderId="16" xfId="0" applyNumberFormat="1" applyFont="1" applyBorder="1" applyAlignment="1" applyProtection="1">
      <alignment horizontal="center" vertical="center"/>
    </xf>
    <xf numFmtId="164" fontId="0" fillId="0" borderId="31" xfId="0" applyNumberFormat="1" applyFont="1" applyFill="1" applyBorder="1" applyAlignment="1" applyProtection="1">
      <alignment horizontal="center" vertical="center"/>
    </xf>
    <xf numFmtId="164" fontId="0" fillId="0" borderId="48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14" fontId="2" fillId="11" borderId="24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9" fontId="0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vertical="center"/>
    </xf>
    <xf numFmtId="165" fontId="0" fillId="0" borderId="0" xfId="0" applyNumberFormat="1" applyFont="1" applyFill="1" applyAlignment="1" applyProtection="1">
      <alignment vertical="center"/>
    </xf>
    <xf numFmtId="10" fontId="1" fillId="5" borderId="2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3" fontId="0" fillId="0" borderId="0" xfId="1" applyFont="1" applyAlignment="1" applyProtection="1">
      <alignment vertical="center"/>
    </xf>
    <xf numFmtId="43" fontId="0" fillId="0" borderId="0" xfId="0" applyNumberFormat="1" applyFont="1" applyAlignment="1" applyProtection="1">
      <alignment vertical="center"/>
    </xf>
    <xf numFmtId="10" fontId="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6" borderId="22" xfId="0" applyFont="1" applyFill="1" applyBorder="1" applyAlignment="1" applyProtection="1">
      <alignment vertical="center"/>
    </xf>
    <xf numFmtId="0" fontId="30" fillId="6" borderId="23" xfId="0" applyFont="1" applyFill="1" applyBorder="1" applyAlignment="1" applyProtection="1">
      <alignment vertical="center"/>
    </xf>
    <xf numFmtId="0" fontId="28" fillId="17" borderId="63" xfId="0" applyFont="1" applyFill="1" applyBorder="1" applyAlignment="1" applyProtection="1">
      <alignment horizontal="center" vertical="center"/>
    </xf>
    <xf numFmtId="0" fontId="28" fillId="17" borderId="61" xfId="0" applyFont="1" applyFill="1" applyBorder="1" applyAlignment="1" applyProtection="1">
      <alignment horizontal="center" vertical="center"/>
    </xf>
    <xf numFmtId="0" fontId="28" fillId="17" borderId="62" xfId="0" applyFont="1" applyFill="1" applyBorder="1" applyAlignment="1" applyProtection="1">
      <alignment horizontal="center" vertical="center"/>
    </xf>
    <xf numFmtId="0" fontId="22" fillId="4" borderId="2" xfId="0" applyFont="1" applyFill="1" applyBorder="1" applyAlignment="1" applyProtection="1">
      <alignment horizontal="center" vertical="center" textRotation="90" wrapText="1"/>
    </xf>
    <xf numFmtId="0" fontId="10" fillId="4" borderId="64" xfId="0" applyFont="1" applyFill="1" applyBorder="1" applyAlignment="1" applyProtection="1">
      <alignment horizontal="center" vertical="center" wrapText="1"/>
    </xf>
    <xf numFmtId="0" fontId="10" fillId="4" borderId="56" xfId="0" applyFont="1" applyFill="1" applyBorder="1" applyAlignment="1" applyProtection="1">
      <alignment horizontal="center" vertical="center" wrapText="1"/>
    </xf>
    <xf numFmtId="0" fontId="10" fillId="4" borderId="57" xfId="0" applyFont="1" applyFill="1" applyBorder="1" applyAlignment="1" applyProtection="1">
      <alignment horizontal="center" vertical="center" wrapText="1"/>
    </xf>
    <xf numFmtId="0" fontId="10" fillId="4" borderId="58" xfId="0" applyFont="1" applyFill="1" applyBorder="1" applyAlignment="1" applyProtection="1">
      <alignment horizontal="center" vertical="center" wrapText="1"/>
    </xf>
    <xf numFmtId="0" fontId="10" fillId="4" borderId="59" xfId="0" applyFont="1" applyFill="1" applyBorder="1" applyAlignment="1" applyProtection="1">
      <alignment horizontal="center" vertical="center" wrapText="1"/>
    </xf>
    <xf numFmtId="0" fontId="10" fillId="4" borderId="60" xfId="0" applyFont="1" applyFill="1" applyBorder="1" applyAlignment="1" applyProtection="1">
      <alignment horizontal="center" vertical="center" wrapText="1"/>
    </xf>
    <xf numFmtId="0" fontId="22" fillId="4" borderId="5" xfId="0" applyFont="1" applyFill="1" applyBorder="1" applyAlignment="1" applyProtection="1">
      <alignment horizontal="center" vertical="center" textRotation="90" wrapText="1"/>
    </xf>
    <xf numFmtId="0" fontId="2" fillId="0" borderId="13" xfId="0" applyFont="1" applyFill="1" applyBorder="1" applyAlignment="1" applyProtection="1">
      <alignment horizontal="left" vertical="center" wrapText="1"/>
    </xf>
    <xf numFmtId="164" fontId="10" fillId="9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64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164" fontId="10" fillId="9" borderId="16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164" fontId="10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64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0" fillId="14" borderId="22" xfId="0" applyFont="1" applyFill="1" applyBorder="1" applyAlignment="1" applyProtection="1">
      <alignment horizontal="left" vertical="center" wrapText="1"/>
    </xf>
    <xf numFmtId="0" fontId="10" fillId="14" borderId="23" xfId="0" applyFont="1" applyFill="1" applyBorder="1" applyAlignment="1" applyProtection="1">
      <alignment horizontal="left" vertical="center" wrapText="1"/>
    </xf>
    <xf numFmtId="0" fontId="10" fillId="14" borderId="63" xfId="0" applyFont="1" applyFill="1" applyBorder="1" applyAlignment="1" applyProtection="1">
      <alignment horizontal="left" vertical="center" wrapText="1"/>
    </xf>
    <xf numFmtId="10" fontId="10" fillId="0" borderId="61" xfId="2" applyNumberFormat="1" applyFont="1" applyFill="1" applyBorder="1" applyAlignment="1" applyProtection="1">
      <alignment horizontal="center" vertical="center"/>
    </xf>
    <xf numFmtId="10" fontId="10" fillId="0" borderId="62" xfId="2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2" applyNumberFormat="1" applyFont="1" applyFill="1" applyBorder="1" applyAlignment="1" applyProtection="1">
      <alignment horizontal="center" vertical="center"/>
    </xf>
    <xf numFmtId="10" fontId="10" fillId="0" borderId="6" xfId="2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Protection="1"/>
    <xf numFmtId="43" fontId="1" fillId="0" borderId="0" xfId="0" applyNumberFormat="1" applyFont="1" applyFill="1" applyBorder="1" applyAlignment="1" applyProtection="1">
      <alignment horizontal="center"/>
    </xf>
    <xf numFmtId="43" fontId="1" fillId="0" borderId="6" xfId="0" applyNumberFormat="1" applyFont="1" applyFill="1" applyBorder="1" applyAlignment="1" applyProtection="1">
      <alignment horizontal="center"/>
    </xf>
    <xf numFmtId="43" fontId="1" fillId="0" borderId="0" xfId="1" applyFont="1" applyFill="1" applyBorder="1" applyAlignment="1" applyProtection="1">
      <alignment horizontal="center"/>
    </xf>
    <xf numFmtId="43" fontId="1" fillId="0" borderId="6" xfId="1" applyFont="1" applyFill="1" applyBorder="1" applyAlignment="1" applyProtection="1">
      <alignment horizontal="center"/>
    </xf>
    <xf numFmtId="43" fontId="0" fillId="0" borderId="0" xfId="0" applyNumberFormat="1" applyFont="1" applyFill="1" applyBorder="1" applyAlignment="1" applyProtection="1">
      <alignment horizontal="center"/>
    </xf>
    <xf numFmtId="43" fontId="0" fillId="0" borderId="6" xfId="0" applyNumberFormat="1" applyFont="1" applyFill="1" applyBorder="1" applyAlignment="1" applyProtection="1">
      <alignment horizontal="center"/>
    </xf>
    <xf numFmtId="43" fontId="15" fillId="0" borderId="0" xfId="0" applyNumberFormat="1" applyFont="1" applyFill="1" applyBorder="1" applyAlignment="1" applyProtection="1">
      <alignment horizontal="center"/>
    </xf>
    <xf numFmtId="43" fontId="15" fillId="0" borderId="6" xfId="0" applyNumberFormat="1" applyFont="1" applyFill="1" applyBorder="1" applyAlignment="1" applyProtection="1">
      <alignment horizontal="center"/>
    </xf>
    <xf numFmtId="43" fontId="15" fillId="0" borderId="0" xfId="1" applyFont="1" applyFill="1" applyBorder="1" applyAlignment="1" applyProtection="1">
      <alignment horizontal="center"/>
    </xf>
    <xf numFmtId="43" fontId="15" fillId="0" borderId="6" xfId="1" applyFont="1" applyFill="1" applyBorder="1" applyAlignment="1" applyProtection="1">
      <alignment horizontal="center"/>
    </xf>
    <xf numFmtId="43" fontId="7" fillId="0" borderId="0" xfId="0" applyNumberFormat="1" applyFont="1" applyFill="1" applyBorder="1" applyAlignment="1" applyProtection="1">
      <alignment horizontal="center"/>
    </xf>
    <xf numFmtId="43" fontId="7" fillId="0" borderId="6" xfId="0" applyNumberFormat="1" applyFont="1" applyFill="1" applyBorder="1" applyAlignment="1" applyProtection="1">
      <alignment horizontal="center"/>
    </xf>
    <xf numFmtId="0" fontId="22" fillId="4" borderId="7" xfId="0" applyFont="1" applyFill="1" applyBorder="1" applyAlignment="1" applyProtection="1">
      <alignment horizontal="center" vertical="center" textRotation="90" wrapText="1"/>
    </xf>
    <xf numFmtId="0" fontId="13" fillId="0" borderId="7" xfId="0" applyFont="1" applyFill="1" applyBorder="1" applyProtection="1"/>
    <xf numFmtId="49" fontId="13" fillId="0" borderId="8" xfId="0" applyNumberFormat="1" applyFont="1" applyBorder="1" applyProtection="1"/>
    <xf numFmtId="0" fontId="13" fillId="0" borderId="8" xfId="0" applyFont="1" applyFill="1" applyBorder="1" applyProtection="1"/>
    <xf numFmtId="43" fontId="7" fillId="0" borderId="8" xfId="0" applyNumberFormat="1" applyFont="1" applyFill="1" applyBorder="1" applyAlignment="1" applyProtection="1">
      <alignment horizontal="center"/>
    </xf>
    <xf numFmtId="43" fontId="7" fillId="0" borderId="9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2" fillId="8" borderId="57" xfId="0" applyFont="1" applyFill="1" applyBorder="1" applyAlignment="1" applyProtection="1">
      <alignment horizontal="center" vertical="center" textRotation="90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6" xfId="0" applyFont="1" applyFill="1" applyBorder="1" applyAlignment="1" applyProtection="1">
      <alignment horizontal="center" vertical="center" wrapText="1"/>
    </xf>
    <xf numFmtId="0" fontId="10" fillId="8" borderId="57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22" fillId="8" borderId="54" xfId="0" applyFont="1" applyFill="1" applyBorder="1" applyAlignment="1" applyProtection="1">
      <alignment horizontal="center" vertical="center" textRotation="90" wrapText="1"/>
    </xf>
    <xf numFmtId="0" fontId="2" fillId="0" borderId="48" xfId="0" applyFont="1" applyFill="1" applyBorder="1" applyAlignment="1" applyProtection="1">
      <alignment horizontal="left" vertical="center" wrapText="1"/>
    </xf>
    <xf numFmtId="164" fontId="10" fillId="12" borderId="1" xfId="0" applyNumberFormat="1" applyFont="1" applyFill="1" applyBorder="1" applyAlignment="1" applyProtection="1">
      <alignment horizontal="center" vertical="center"/>
    </xf>
    <xf numFmtId="9" fontId="2" fillId="0" borderId="1" xfId="2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164" fontId="10" fillId="12" borderId="16" xfId="0" applyNumberFormat="1" applyFont="1" applyFill="1" applyBorder="1" applyAlignment="1" applyProtection="1">
      <alignment horizontal="center" vertical="center"/>
    </xf>
    <xf numFmtId="164" fontId="2" fillId="0" borderId="16" xfId="0" applyNumberFormat="1" applyFont="1" applyFill="1" applyBorder="1" applyAlignment="1" applyProtection="1">
      <alignment horizontal="center" vertical="center"/>
    </xf>
    <xf numFmtId="0" fontId="10" fillId="13" borderId="18" xfId="0" applyFont="1" applyFill="1" applyBorder="1" applyAlignment="1" applyProtection="1">
      <alignment vertical="center" wrapText="1"/>
    </xf>
    <xf numFmtId="0" fontId="10" fillId="13" borderId="19" xfId="0" applyFont="1" applyFill="1" applyBorder="1" applyAlignment="1" applyProtection="1">
      <alignment vertical="center" wrapText="1"/>
    </xf>
    <xf numFmtId="166" fontId="23" fillId="13" borderId="20" xfId="1" applyNumberFormat="1" applyFont="1" applyFill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 wrapText="1"/>
    </xf>
    <xf numFmtId="10" fontId="10" fillId="0" borderId="12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13" borderId="27" xfId="0" applyFont="1" applyFill="1" applyBorder="1" applyAlignment="1" applyProtection="1">
      <alignment vertical="center" wrapText="1"/>
    </xf>
    <xf numFmtId="0" fontId="10" fillId="13" borderId="28" xfId="0" applyFont="1" applyFill="1" applyBorder="1" applyAlignment="1" applyProtection="1">
      <alignment vertical="center" wrapText="1"/>
    </xf>
    <xf numFmtId="43" fontId="10" fillId="13" borderId="29" xfId="1" applyFont="1" applyFill="1" applyBorder="1" applyAlignment="1" applyProtection="1">
      <alignment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0" fontId="10" fillId="0" borderId="16" xfId="0" applyNumberFormat="1" applyFont="1" applyBorder="1" applyAlignment="1" applyProtection="1">
      <alignment horizontal="center" vertical="center" wrapText="1"/>
    </xf>
    <xf numFmtId="10" fontId="10" fillId="0" borderId="16" xfId="2" applyNumberFormat="1" applyFont="1" applyBorder="1" applyAlignment="1" applyProtection="1">
      <alignment horizontal="center" vertical="center" wrapText="1"/>
    </xf>
    <xf numFmtId="10" fontId="10" fillId="0" borderId="17" xfId="2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10" fontId="10" fillId="0" borderId="3" xfId="2" applyNumberFormat="1" applyFont="1" applyFill="1" applyBorder="1" applyAlignment="1" applyProtection="1">
      <alignment horizontal="center" vertical="center"/>
    </xf>
    <xf numFmtId="10" fontId="10" fillId="0" borderId="4" xfId="2" applyNumberFormat="1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top" wrapText="1"/>
    </xf>
    <xf numFmtId="9" fontId="13" fillId="0" borderId="8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9" fillId="8" borderId="2" xfId="0" applyFont="1" applyFill="1" applyBorder="1" applyAlignment="1" applyProtection="1">
      <alignment horizontal="left" vertical="center" wrapText="1"/>
    </xf>
    <xf numFmtId="0" fontId="29" fillId="8" borderId="3" xfId="0" applyFont="1" applyFill="1" applyBorder="1" applyAlignment="1" applyProtection="1">
      <alignment horizontal="left" vertical="center" wrapText="1"/>
    </xf>
    <xf numFmtId="0" fontId="29" fillId="8" borderId="4" xfId="0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 applyProtection="1">
      <alignment horizontal="left" vertical="center" wrapText="1"/>
    </xf>
    <xf numFmtId="0" fontId="29" fillId="8" borderId="8" xfId="0" applyFont="1" applyFill="1" applyBorder="1" applyAlignment="1" applyProtection="1">
      <alignment horizontal="left" vertical="center" wrapText="1"/>
    </xf>
    <xf numFmtId="0" fontId="29" fillId="8" borderId="9" xfId="0" applyFont="1" applyFill="1" applyBorder="1" applyAlignment="1" applyProtection="1">
      <alignment horizontal="left" vertical="center" wrapText="1"/>
    </xf>
    <xf numFmtId="43" fontId="7" fillId="0" borderId="0" xfId="1" applyFont="1" applyFill="1" applyBorder="1" applyAlignment="1" applyProtection="1">
      <alignment horizontal="center"/>
    </xf>
    <xf numFmtId="43" fontId="7" fillId="0" borderId="6" xfId="1" applyFont="1" applyFill="1" applyBorder="1" applyAlignment="1" applyProtection="1">
      <alignment horizontal="center"/>
    </xf>
    <xf numFmtId="0" fontId="22" fillId="8" borderId="55" xfId="0" applyFont="1" applyFill="1" applyBorder="1" applyAlignment="1" applyProtection="1">
      <alignment horizontal="center" vertical="center" textRotation="90" wrapText="1"/>
    </xf>
    <xf numFmtId="43" fontId="7" fillId="0" borderId="8" xfId="1" applyFont="1" applyFill="1" applyBorder="1" applyAlignment="1" applyProtection="1">
      <alignment horizontal="center"/>
    </xf>
    <xf numFmtId="43" fontId="7" fillId="0" borderId="9" xfId="1" applyFont="1" applyFill="1" applyBorder="1" applyAlignment="1" applyProtection="1">
      <alignment horizont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42333</xdr:rowOff>
    </xdr:to>
    <xdr:grpSp>
      <xdr:nvGrpSpPr>
        <xdr:cNvPr id="2" name="Skupina 1"/>
        <xdr:cNvGrpSpPr>
          <a:grpSpLocks/>
        </xdr:cNvGrpSpPr>
      </xdr:nvGrpSpPr>
      <xdr:grpSpPr>
        <a:xfrm>
          <a:off x="364474" y="401270"/>
          <a:ext cx="8667749" cy="561813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35716</xdr:colOff>
      <xdr:row>1</xdr:row>
      <xdr:rowOff>95251</xdr:rowOff>
    </xdr:from>
    <xdr:to>
      <xdr:col>14</xdr:col>
      <xdr:colOff>666748</xdr:colOff>
      <xdr:row>5</xdr:row>
      <xdr:rowOff>21405</xdr:rowOff>
    </xdr:to>
    <xdr:grpSp>
      <xdr:nvGrpSpPr>
        <xdr:cNvPr id="7" name="Skupina 6"/>
        <xdr:cNvGrpSpPr>
          <a:grpSpLocks/>
        </xdr:cNvGrpSpPr>
      </xdr:nvGrpSpPr>
      <xdr:grpSpPr>
        <a:xfrm>
          <a:off x="250029" y="297657"/>
          <a:ext cx="9882188" cy="640529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33511</xdr:colOff>
      <xdr:row>1</xdr:row>
      <xdr:rowOff>116417</xdr:rowOff>
    </xdr:from>
    <xdr:to>
      <xdr:col>14</xdr:col>
      <xdr:colOff>613833</xdr:colOff>
      <xdr:row>5</xdr:row>
      <xdr:rowOff>10583</xdr:rowOff>
    </xdr:to>
    <xdr:grpSp>
      <xdr:nvGrpSpPr>
        <xdr:cNvPr id="22" name="Skupina 21"/>
        <xdr:cNvGrpSpPr>
          <a:grpSpLocks/>
        </xdr:cNvGrpSpPr>
      </xdr:nvGrpSpPr>
      <xdr:grpSpPr>
        <a:xfrm>
          <a:off x="234594" y="317500"/>
          <a:ext cx="9470322" cy="61383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</xdr:row>
      <xdr:rowOff>84666</xdr:rowOff>
    </xdr:from>
    <xdr:to>
      <xdr:col>14</xdr:col>
      <xdr:colOff>645582</xdr:colOff>
      <xdr:row>4</xdr:row>
      <xdr:rowOff>171504</xdr:rowOff>
    </xdr:to>
    <xdr:grpSp>
      <xdr:nvGrpSpPr>
        <xdr:cNvPr id="22" name="Skupina 21"/>
        <xdr:cNvGrpSpPr>
          <a:grpSpLocks/>
        </xdr:cNvGrpSpPr>
      </xdr:nvGrpSpPr>
      <xdr:grpSpPr>
        <a:xfrm>
          <a:off x="241299" y="284691"/>
          <a:ext cx="9491133" cy="61071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1</xdr:row>
      <xdr:rowOff>116416</xdr:rowOff>
    </xdr:from>
    <xdr:to>
      <xdr:col>14</xdr:col>
      <xdr:colOff>645583</xdr:colOff>
      <xdr:row>5</xdr:row>
      <xdr:rowOff>13440</xdr:rowOff>
    </xdr:to>
    <xdr:grpSp>
      <xdr:nvGrpSpPr>
        <xdr:cNvPr id="22" name="Skupina 21"/>
        <xdr:cNvGrpSpPr>
          <a:grpSpLocks/>
        </xdr:cNvGrpSpPr>
      </xdr:nvGrpSpPr>
      <xdr:grpSpPr>
        <a:xfrm>
          <a:off x="230717" y="316441"/>
          <a:ext cx="9501716" cy="611399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</xdr:row>
      <xdr:rowOff>74082</xdr:rowOff>
    </xdr:from>
    <xdr:to>
      <xdr:col>14</xdr:col>
      <xdr:colOff>635000</xdr:colOff>
      <xdr:row>4</xdr:row>
      <xdr:rowOff>161606</xdr:rowOff>
    </xdr:to>
    <xdr:grpSp>
      <xdr:nvGrpSpPr>
        <xdr:cNvPr id="22" name="Skupina 21"/>
        <xdr:cNvGrpSpPr>
          <a:grpSpLocks/>
        </xdr:cNvGrpSpPr>
      </xdr:nvGrpSpPr>
      <xdr:grpSpPr>
        <a:xfrm>
          <a:off x="211666" y="275165"/>
          <a:ext cx="9514417" cy="616691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T105"/>
  <sheetViews>
    <sheetView showGridLines="0" tabSelected="1" topLeftCell="A50" zoomScale="90" zoomScaleNormal="90" workbookViewId="0">
      <selection activeCell="F79" sqref="F79"/>
    </sheetView>
  </sheetViews>
  <sheetFormatPr defaultColWidth="9.140625" defaultRowHeight="15" x14ac:dyDescent="0.25"/>
  <cols>
    <col min="1" max="1" width="0.85546875" style="13" customWidth="1"/>
    <col min="2" max="2" width="2.28515625" style="13" customWidth="1"/>
    <col min="3" max="3" width="26.7109375" style="13" customWidth="1"/>
    <col min="4" max="4" width="15.5703125" style="13" customWidth="1"/>
    <col min="5" max="5" width="13.42578125" style="13" customWidth="1"/>
    <col min="6" max="6" width="22.28515625" style="13" bestFit="1" customWidth="1"/>
    <col min="7" max="7" width="15.42578125" style="13" customWidth="1"/>
    <col min="8" max="9" width="15.7109375" style="13" customWidth="1"/>
    <col min="10" max="10" width="16.28515625" style="13" customWidth="1"/>
    <col min="11" max="11" width="2.28515625" style="13" customWidth="1"/>
    <col min="12" max="12" width="5.7109375" style="13" customWidth="1"/>
    <col min="13" max="13" width="9.28515625" style="14" customWidth="1"/>
    <col min="14" max="15" width="14" style="14" customWidth="1"/>
    <col min="16" max="16" width="9.140625" style="14"/>
    <col min="17" max="17" width="9.42578125" style="14" bestFit="1" customWidth="1"/>
    <col min="18" max="21" width="9.140625" style="14"/>
    <col min="22" max="22" width="9.42578125" style="14" bestFit="1" customWidth="1"/>
    <col min="23" max="23" width="9.42578125" style="14" customWidth="1"/>
    <col min="24" max="24" width="9.140625" style="13"/>
    <col min="25" max="25" width="7.85546875" style="13" customWidth="1"/>
    <col min="26" max="16384" width="9.140625" style="13"/>
  </cols>
  <sheetData>
    <row r="1" spans="2:46" ht="15.75" thickBot="1" x14ac:dyDescent="0.3">
      <c r="B1" s="109"/>
      <c r="C1" s="109"/>
      <c r="D1" s="109"/>
      <c r="E1" s="109"/>
      <c r="F1" s="109"/>
      <c r="G1" s="109"/>
      <c r="H1" s="109"/>
      <c r="I1" s="109"/>
      <c r="J1" s="109"/>
      <c r="T1" s="15"/>
      <c r="U1" s="15"/>
      <c r="V1" s="15"/>
      <c r="W1" s="15"/>
      <c r="X1" s="16"/>
      <c r="Y1" s="16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2:46" ht="11.25" customHeight="1" x14ac:dyDescent="0.25">
      <c r="B2" s="110"/>
      <c r="C2" s="111"/>
      <c r="D2" s="111"/>
      <c r="E2" s="111"/>
      <c r="F2" s="111"/>
      <c r="G2" s="111"/>
      <c r="H2" s="111"/>
      <c r="I2" s="111"/>
      <c r="J2" s="111"/>
      <c r="K2" s="19"/>
      <c r="S2" s="14" t="s">
        <v>274</v>
      </c>
      <c r="T2" s="15"/>
      <c r="U2" s="15"/>
      <c r="V2" s="15"/>
      <c r="W2" s="15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</row>
    <row r="3" spans="2:4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21"/>
      <c r="N3" s="22"/>
      <c r="T3" s="23"/>
      <c r="U3" s="24"/>
      <c r="V3" s="15"/>
      <c r="W3" s="15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</row>
    <row r="4" spans="2:4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21"/>
      <c r="N4" s="22"/>
      <c r="T4" s="23"/>
      <c r="U4" s="24"/>
      <c r="V4" s="15"/>
      <c r="W4" s="15"/>
      <c r="X4" s="17"/>
      <c r="Y4" s="25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</row>
    <row r="5" spans="2:4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21"/>
      <c r="N5" s="26"/>
      <c r="T5" s="15"/>
      <c r="U5" s="24"/>
      <c r="V5" s="15"/>
      <c r="W5" s="15"/>
      <c r="X5" s="17"/>
      <c r="Y5" s="25"/>
      <c r="Z5" s="17" t="s">
        <v>35</v>
      </c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</row>
    <row r="6" spans="2:4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21"/>
      <c r="N6" s="26"/>
      <c r="T6" s="15"/>
      <c r="U6" s="15"/>
      <c r="V6" s="15"/>
      <c r="W6" s="15"/>
      <c r="X6" s="17"/>
      <c r="Y6" s="25"/>
      <c r="Z6" s="17" t="s">
        <v>36</v>
      </c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2:46" ht="15" customHeight="1" x14ac:dyDescent="0.25">
      <c r="B7" s="112"/>
      <c r="C7" s="114" t="s">
        <v>84</v>
      </c>
      <c r="D7" s="114"/>
      <c r="E7" s="114"/>
      <c r="F7" s="114"/>
      <c r="G7" s="114"/>
      <c r="H7" s="114"/>
      <c r="I7" s="114"/>
      <c r="J7" s="114"/>
      <c r="K7" s="21"/>
      <c r="N7" s="26"/>
      <c r="T7" s="15"/>
      <c r="U7" s="15"/>
      <c r="V7" s="15"/>
      <c r="W7" s="15"/>
      <c r="X7" s="17"/>
      <c r="Y7" s="25"/>
      <c r="Z7" s="17" t="s">
        <v>37</v>
      </c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2:46" x14ac:dyDescent="0.25">
      <c r="B8" s="112"/>
      <c r="C8" s="114"/>
      <c r="D8" s="114"/>
      <c r="E8" s="114"/>
      <c r="F8" s="114"/>
      <c r="G8" s="114"/>
      <c r="H8" s="114"/>
      <c r="I8" s="114"/>
      <c r="J8" s="114"/>
      <c r="K8" s="21"/>
      <c r="N8" s="27"/>
      <c r="O8" s="28"/>
      <c r="T8" s="15"/>
      <c r="U8" s="15"/>
      <c r="V8" s="15"/>
      <c r="W8" s="15"/>
      <c r="X8" s="17"/>
      <c r="Y8" s="25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2:46" x14ac:dyDescent="0.25">
      <c r="B9" s="112"/>
      <c r="C9" s="114"/>
      <c r="D9" s="114"/>
      <c r="E9" s="114"/>
      <c r="F9" s="114"/>
      <c r="G9" s="114"/>
      <c r="H9" s="114"/>
      <c r="I9" s="114"/>
      <c r="J9" s="114"/>
      <c r="K9" s="21"/>
      <c r="N9" s="27"/>
      <c r="O9" s="28"/>
      <c r="X9" s="18"/>
      <c r="Y9" s="29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2:46" ht="13.5" customHeight="1" thickBot="1" x14ac:dyDescent="0.3">
      <c r="B10" s="112"/>
      <c r="C10" s="113"/>
      <c r="D10" s="113"/>
      <c r="E10" s="113"/>
      <c r="F10" s="113"/>
      <c r="G10" s="113"/>
      <c r="H10" s="113"/>
      <c r="I10" s="113"/>
      <c r="J10" s="113"/>
      <c r="K10" s="21"/>
      <c r="N10" s="27"/>
      <c r="O10" s="28"/>
      <c r="X10" s="18"/>
      <c r="Y10" s="29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</row>
    <row r="11" spans="2:46" x14ac:dyDescent="0.25">
      <c r="B11" s="112"/>
      <c r="C11" s="115" t="s">
        <v>222</v>
      </c>
      <c r="D11" s="116"/>
      <c r="E11" s="116"/>
      <c r="F11" s="116"/>
      <c r="G11" s="116"/>
      <c r="H11" s="116"/>
      <c r="I11" s="116"/>
      <c r="J11" s="117"/>
      <c r="K11" s="21"/>
      <c r="N11" s="27"/>
      <c r="O11" s="28"/>
      <c r="X11" s="18"/>
      <c r="Y11" s="29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</row>
    <row r="12" spans="2:46" x14ac:dyDescent="0.25">
      <c r="B12" s="112"/>
      <c r="C12" s="118" t="s">
        <v>1</v>
      </c>
      <c r="D12" s="113" t="s">
        <v>6</v>
      </c>
      <c r="E12" s="113"/>
      <c r="F12" s="113"/>
      <c r="G12" s="113"/>
      <c r="H12" s="113"/>
      <c r="I12" s="113"/>
      <c r="J12" s="119"/>
      <c r="K12" s="21"/>
      <c r="N12" s="27"/>
      <c r="O12" s="28"/>
      <c r="X12" s="18"/>
      <c r="Y12" s="29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</row>
    <row r="13" spans="2:46" x14ac:dyDescent="0.25">
      <c r="B13" s="112"/>
      <c r="C13" s="118" t="s">
        <v>2</v>
      </c>
      <c r="D13" s="113" t="s">
        <v>17</v>
      </c>
      <c r="E13" s="113"/>
      <c r="F13" s="113"/>
      <c r="G13" s="113"/>
      <c r="H13" s="113"/>
      <c r="I13" s="113"/>
      <c r="J13" s="119"/>
      <c r="K13" s="21"/>
      <c r="N13" s="27"/>
      <c r="O13" s="28"/>
      <c r="X13" s="18"/>
      <c r="Y13" s="14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</row>
    <row r="14" spans="2:46" x14ac:dyDescent="0.25">
      <c r="B14" s="112"/>
      <c r="C14" s="118" t="s">
        <v>3</v>
      </c>
      <c r="D14" s="120" t="s">
        <v>18</v>
      </c>
      <c r="E14" s="113"/>
      <c r="F14" s="113"/>
      <c r="G14" s="120"/>
      <c r="H14" s="120"/>
      <c r="I14" s="120"/>
      <c r="J14" s="121"/>
      <c r="K14" s="21"/>
      <c r="X14" s="18"/>
      <c r="Y14" s="14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</row>
    <row r="15" spans="2:46" x14ac:dyDescent="0.25">
      <c r="B15" s="20"/>
      <c r="C15" s="30" t="s">
        <v>4</v>
      </c>
      <c r="D15" s="33" t="s">
        <v>14</v>
      </c>
      <c r="E15" s="33"/>
      <c r="F15" s="16"/>
      <c r="G15" s="31"/>
      <c r="H15" s="31"/>
      <c r="I15" s="31"/>
      <c r="J15" s="32"/>
      <c r="K15" s="21"/>
      <c r="X15" s="18"/>
      <c r="Y15" s="14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</row>
    <row r="16" spans="2:46" x14ac:dyDescent="0.25">
      <c r="B16" s="112"/>
      <c r="C16" s="118" t="s">
        <v>56</v>
      </c>
      <c r="D16" s="34"/>
      <c r="E16" s="35"/>
      <c r="F16" s="35"/>
      <c r="G16" s="34"/>
      <c r="H16" s="34"/>
      <c r="I16" s="34"/>
      <c r="J16" s="36"/>
      <c r="K16" s="21"/>
      <c r="X16" s="18"/>
      <c r="Y16" s="14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</row>
    <row r="17" spans="1:46" x14ac:dyDescent="0.25">
      <c r="B17" s="112"/>
      <c r="C17" s="118" t="s">
        <v>5</v>
      </c>
      <c r="D17" s="34"/>
      <c r="E17" s="35"/>
      <c r="F17" s="35"/>
      <c r="G17" s="34"/>
      <c r="H17" s="34"/>
      <c r="I17" s="34"/>
      <c r="J17" s="36"/>
      <c r="K17" s="21"/>
      <c r="X17" s="18"/>
      <c r="Y17" s="14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</row>
    <row r="18" spans="1:46" ht="15.75" thickBot="1" x14ac:dyDescent="0.3">
      <c r="B18" s="112"/>
      <c r="C18" s="122" t="s">
        <v>57</v>
      </c>
      <c r="D18" s="37"/>
      <c r="E18" s="38"/>
      <c r="F18" s="38"/>
      <c r="G18" s="37"/>
      <c r="H18" s="37"/>
      <c r="I18" s="37"/>
      <c r="J18" s="39"/>
      <c r="K18" s="21"/>
      <c r="X18" s="18"/>
      <c r="Y18" s="14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</row>
    <row r="19" spans="1:46" ht="15.75" thickBot="1" x14ac:dyDescent="0.3">
      <c r="B19" s="112"/>
      <c r="C19" s="123" t="s">
        <v>273</v>
      </c>
      <c r="D19" s="124"/>
      <c r="E19" s="105"/>
      <c r="F19" s="125"/>
      <c r="G19" s="120"/>
      <c r="H19" s="120"/>
      <c r="I19" s="120"/>
      <c r="J19" s="120"/>
      <c r="K19" s="119"/>
      <c r="N19" s="13"/>
      <c r="X19" s="18"/>
      <c r="Y19" s="14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</row>
    <row r="20" spans="1:46" x14ac:dyDescent="0.25">
      <c r="B20" s="112"/>
      <c r="C20" s="113"/>
      <c r="D20" s="113"/>
      <c r="E20" s="113"/>
      <c r="F20" s="126"/>
      <c r="G20" s="126"/>
      <c r="H20" s="126"/>
      <c r="I20" s="126"/>
      <c r="J20" s="126"/>
      <c r="K20" s="119"/>
      <c r="N20" s="13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</row>
    <row r="21" spans="1:46" x14ac:dyDescent="0.25">
      <c r="B21" s="112"/>
      <c r="C21" s="127" t="s">
        <v>91</v>
      </c>
      <c r="D21" s="128"/>
      <c r="E21" s="128"/>
      <c r="F21" s="129"/>
      <c r="G21" s="129"/>
      <c r="H21" s="129"/>
      <c r="I21" s="129"/>
      <c r="J21" s="129"/>
      <c r="K21" s="119"/>
      <c r="N21" s="13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</row>
    <row r="22" spans="1:46" ht="6" customHeight="1" thickBot="1" x14ac:dyDescent="0.3">
      <c r="B22" s="112"/>
      <c r="C22" s="113"/>
      <c r="D22" s="113"/>
      <c r="E22" s="113"/>
      <c r="F22" s="113"/>
      <c r="G22" s="113"/>
      <c r="H22" s="113"/>
      <c r="I22" s="113"/>
      <c r="J22" s="113"/>
      <c r="K22" s="119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</row>
    <row r="23" spans="1:46" ht="60" customHeight="1" x14ac:dyDescent="0.25">
      <c r="B23" s="112"/>
      <c r="C23" s="130" t="s">
        <v>61</v>
      </c>
      <c r="D23" s="131"/>
      <c r="E23" s="131"/>
      <c r="F23" s="131"/>
      <c r="G23" s="132" t="s">
        <v>20</v>
      </c>
      <c r="H23" s="132" t="s">
        <v>192</v>
      </c>
      <c r="I23" s="133" t="s">
        <v>30</v>
      </c>
      <c r="J23" s="134" t="s">
        <v>92</v>
      </c>
      <c r="K23" s="119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</row>
    <row r="24" spans="1:46" ht="32.25" customHeight="1" x14ac:dyDescent="0.25">
      <c r="B24" s="112"/>
      <c r="C24" s="135" t="s">
        <v>93</v>
      </c>
      <c r="D24" s="136"/>
      <c r="E24" s="136"/>
      <c r="F24" s="136"/>
      <c r="G24" s="137" t="s">
        <v>94</v>
      </c>
      <c r="H24" s="40"/>
      <c r="I24" s="41">
        <v>0</v>
      </c>
      <c r="J24" s="144">
        <f>IFERROR(I24/H24,0)</f>
        <v>0</v>
      </c>
      <c r="K24" s="119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</row>
    <row r="25" spans="1:46" ht="32.25" customHeight="1" x14ac:dyDescent="0.25">
      <c r="B25" s="112"/>
      <c r="C25" s="135" t="s">
        <v>95</v>
      </c>
      <c r="D25" s="136"/>
      <c r="E25" s="136"/>
      <c r="F25" s="136"/>
      <c r="G25" s="137" t="s">
        <v>94</v>
      </c>
      <c r="H25" s="40"/>
      <c r="I25" s="41">
        <v>0</v>
      </c>
      <c r="J25" s="144">
        <f t="shared" ref="J25:J31" si="0">IFERROR(I25/H25,0)</f>
        <v>0</v>
      </c>
      <c r="K25" s="119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</row>
    <row r="26" spans="1:46" ht="32.25" customHeight="1" x14ac:dyDescent="0.25">
      <c r="B26" s="112"/>
      <c r="C26" s="135" t="s">
        <v>96</v>
      </c>
      <c r="D26" s="136"/>
      <c r="E26" s="136"/>
      <c r="F26" s="136"/>
      <c r="G26" s="138" t="s">
        <v>97</v>
      </c>
      <c r="H26" s="139">
        <f>I61</f>
        <v>0</v>
      </c>
      <c r="I26" s="146">
        <f>I71</f>
        <v>0</v>
      </c>
      <c r="J26" s="144">
        <f t="shared" si="0"/>
        <v>0</v>
      </c>
      <c r="K26" s="119"/>
    </row>
    <row r="27" spans="1:46" ht="32.25" customHeight="1" x14ac:dyDescent="0.25">
      <c r="B27" s="112"/>
      <c r="C27" s="135" t="s">
        <v>98</v>
      </c>
      <c r="D27" s="136"/>
      <c r="E27" s="136"/>
      <c r="F27" s="136"/>
      <c r="G27" s="137" t="s">
        <v>58</v>
      </c>
      <c r="H27" s="40"/>
      <c r="I27" s="41">
        <v>0</v>
      </c>
      <c r="J27" s="144">
        <f t="shared" si="0"/>
        <v>0</v>
      </c>
      <c r="K27" s="119"/>
      <c r="M27" s="42"/>
    </row>
    <row r="28" spans="1:46" ht="32.25" customHeight="1" x14ac:dyDescent="0.25">
      <c r="B28" s="112"/>
      <c r="C28" s="135" t="s">
        <v>99</v>
      </c>
      <c r="D28" s="136"/>
      <c r="E28" s="136"/>
      <c r="F28" s="136"/>
      <c r="G28" s="137" t="s">
        <v>59</v>
      </c>
      <c r="H28" s="139">
        <f>IF(D15="OPKZP-PO4-SC431-2015-6",(H59*H61)-(I59*I61),(H60*H61)-(I60*I61))</f>
        <v>0</v>
      </c>
      <c r="I28" s="146">
        <f>IF(D15="OPKZP-PO4-SC431-2015-6",(H59*H61)-(I69*I71),(H60*H61)-(I70*I71))</f>
        <v>0</v>
      </c>
      <c r="J28" s="144">
        <f t="shared" si="0"/>
        <v>0</v>
      </c>
      <c r="K28" s="119"/>
      <c r="M28" s="26"/>
    </row>
    <row r="29" spans="1:46" ht="32.25" customHeight="1" x14ac:dyDescent="0.25">
      <c r="B29" s="112"/>
      <c r="C29" s="135" t="s">
        <v>100</v>
      </c>
      <c r="D29" s="136"/>
      <c r="E29" s="136"/>
      <c r="F29" s="136"/>
      <c r="G29" s="137" t="s">
        <v>101</v>
      </c>
      <c r="H29" s="139">
        <f>I79+I83</f>
        <v>0</v>
      </c>
      <c r="I29" s="146">
        <f>I89+I93</f>
        <v>0</v>
      </c>
      <c r="J29" s="144">
        <f t="shared" si="0"/>
        <v>0</v>
      </c>
      <c r="K29" s="119"/>
    </row>
    <row r="30" spans="1:46" ht="32.25" customHeight="1" x14ac:dyDescent="0.25">
      <c r="B30" s="112"/>
      <c r="C30" s="135" t="s">
        <v>282</v>
      </c>
      <c r="D30" s="136"/>
      <c r="E30" s="136"/>
      <c r="F30" s="136"/>
      <c r="G30" s="137" t="s">
        <v>103</v>
      </c>
      <c r="H30" s="139">
        <f>H29+H31</f>
        <v>0</v>
      </c>
      <c r="I30" s="146">
        <f>I29+I31</f>
        <v>0</v>
      </c>
      <c r="J30" s="144">
        <f t="shared" si="0"/>
        <v>0</v>
      </c>
      <c r="K30" s="119"/>
    </row>
    <row r="31" spans="1:46" ht="32.25" customHeight="1" thickBot="1" x14ac:dyDescent="0.3">
      <c r="B31" s="112"/>
      <c r="C31" s="140" t="s">
        <v>104</v>
      </c>
      <c r="D31" s="141"/>
      <c r="E31" s="141"/>
      <c r="F31" s="141"/>
      <c r="G31" s="142" t="s">
        <v>105</v>
      </c>
      <c r="H31" s="143">
        <f>J77+J78+J80+J81+J82</f>
        <v>0</v>
      </c>
      <c r="I31" s="147">
        <f>J87+J88+J90+J91+J92</f>
        <v>0</v>
      </c>
      <c r="J31" s="145">
        <f t="shared" si="0"/>
        <v>0</v>
      </c>
      <c r="K31" s="119"/>
    </row>
    <row r="32" spans="1:46" ht="15.75" thickBot="1" x14ac:dyDescent="0.3">
      <c r="A32" s="109"/>
      <c r="B32" s="112"/>
      <c r="C32" s="113"/>
      <c r="D32" s="113"/>
      <c r="E32" s="113"/>
      <c r="F32" s="113"/>
      <c r="G32" s="113"/>
      <c r="H32" s="113"/>
      <c r="I32" s="113"/>
      <c r="J32" s="148"/>
      <c r="K32" s="119"/>
    </row>
    <row r="33" spans="1:11" ht="15.75" thickBot="1" x14ac:dyDescent="0.3">
      <c r="A33" s="109"/>
      <c r="B33" s="112"/>
      <c r="C33" s="149" t="s">
        <v>106</v>
      </c>
      <c r="D33" s="150"/>
      <c r="E33" s="150"/>
      <c r="F33" s="150"/>
      <c r="G33" s="150"/>
      <c r="H33" s="150"/>
      <c r="I33" s="150"/>
      <c r="J33" s="151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119"/>
    </row>
    <row r="34" spans="1:11" x14ac:dyDescent="0.25">
      <c r="A34" s="109"/>
      <c r="B34" s="112"/>
      <c r="C34" s="152" t="s">
        <v>107</v>
      </c>
      <c r="D34" s="153"/>
      <c r="E34" s="153"/>
      <c r="F34" s="154" t="s">
        <v>108</v>
      </c>
      <c r="G34" s="154" t="s">
        <v>109</v>
      </c>
      <c r="H34" s="155" t="s">
        <v>110</v>
      </c>
      <c r="I34" s="156">
        <v>0</v>
      </c>
      <c r="J34" s="157">
        <f>J33</f>
        <v>0</v>
      </c>
      <c r="K34" s="119"/>
    </row>
    <row r="35" spans="1:11" x14ac:dyDescent="0.25">
      <c r="A35" s="109"/>
      <c r="B35" s="112"/>
      <c r="C35" s="158"/>
      <c r="D35" s="159"/>
      <c r="E35" s="159"/>
      <c r="F35" s="160" t="s">
        <v>111</v>
      </c>
      <c r="G35" s="160" t="s">
        <v>112</v>
      </c>
      <c r="H35" s="161" t="s">
        <v>110</v>
      </c>
      <c r="I35" s="162">
        <v>0.05</v>
      </c>
      <c r="J35" s="163">
        <f>J33</f>
        <v>0</v>
      </c>
      <c r="K35" s="119"/>
    </row>
    <row r="36" spans="1:11" x14ac:dyDescent="0.25">
      <c r="A36" s="109"/>
      <c r="B36" s="112"/>
      <c r="C36" s="158"/>
      <c r="D36" s="159"/>
      <c r="E36" s="159"/>
      <c r="F36" s="160" t="s">
        <v>113</v>
      </c>
      <c r="G36" s="160" t="s">
        <v>114</v>
      </c>
      <c r="H36" s="161" t="s">
        <v>110</v>
      </c>
      <c r="I36" s="164">
        <v>0.1</v>
      </c>
      <c r="J36" s="163">
        <f>J33</f>
        <v>0</v>
      </c>
      <c r="K36" s="119"/>
    </row>
    <row r="37" spans="1:11" x14ac:dyDescent="0.25">
      <c r="A37" s="109"/>
      <c r="B37" s="112"/>
      <c r="C37" s="158"/>
      <c r="D37" s="159"/>
      <c r="E37" s="159"/>
      <c r="F37" s="160" t="s">
        <v>115</v>
      </c>
      <c r="G37" s="160" t="s">
        <v>116</v>
      </c>
      <c r="H37" s="161" t="s">
        <v>110</v>
      </c>
      <c r="I37" s="162">
        <v>0.15</v>
      </c>
      <c r="J37" s="163">
        <f>J33</f>
        <v>0</v>
      </c>
      <c r="K37" s="119"/>
    </row>
    <row r="38" spans="1:11" ht="15.75" thickBot="1" x14ac:dyDescent="0.3">
      <c r="A38" s="109"/>
      <c r="B38" s="112"/>
      <c r="C38" s="165"/>
      <c r="D38" s="166"/>
      <c r="E38" s="166"/>
      <c r="F38" s="167" t="s">
        <v>117</v>
      </c>
      <c r="G38" s="167" t="s">
        <v>118</v>
      </c>
      <c r="H38" s="168" t="s">
        <v>119</v>
      </c>
      <c r="I38" s="167"/>
      <c r="J38" s="169">
        <f>J33</f>
        <v>0</v>
      </c>
      <c r="K38" s="119"/>
    </row>
    <row r="39" spans="1:11" ht="29.25" customHeight="1" thickBot="1" x14ac:dyDescent="0.3">
      <c r="A39" s="109"/>
      <c r="B39" s="112"/>
      <c r="C39" s="170" t="s">
        <v>120</v>
      </c>
      <c r="D39" s="171"/>
      <c r="E39" s="171"/>
      <c r="F39" s="171"/>
      <c r="G39" s="171"/>
      <c r="H39" s="171"/>
      <c r="I39" s="171"/>
      <c r="J39" s="172"/>
      <c r="K39" s="119"/>
    </row>
    <row r="40" spans="1:11" ht="6" customHeight="1" thickBot="1" x14ac:dyDescent="0.3">
      <c r="A40" s="109"/>
      <c r="B40" s="112"/>
      <c r="C40" s="173"/>
      <c r="D40" s="173"/>
      <c r="E40" s="173"/>
      <c r="F40" s="173"/>
      <c r="G40" s="173"/>
      <c r="H40" s="173"/>
      <c r="I40" s="173"/>
      <c r="J40" s="174"/>
      <c r="K40" s="119"/>
    </row>
    <row r="41" spans="1:11" ht="15.75" thickBot="1" x14ac:dyDescent="0.3">
      <c r="A41" s="109"/>
      <c r="B41" s="112"/>
      <c r="C41" s="149" t="s">
        <v>121</v>
      </c>
      <c r="D41" s="150"/>
      <c r="E41" s="150"/>
      <c r="F41" s="150"/>
      <c r="G41" s="150"/>
      <c r="H41" s="150"/>
      <c r="I41" s="150"/>
      <c r="J41" s="151">
        <f>IFERROR((IF(J27&gt;1,1,J27)+IF(J28&gt;1,1,J28))/(COUNTIF(H27,"&lt;&gt;0")+COUNTIF(H28,"&lt;&gt;0")),"Nevyplnené MU")</f>
        <v>0</v>
      </c>
      <c r="K41" s="119"/>
    </row>
    <row r="42" spans="1:11" x14ac:dyDescent="0.25">
      <c r="A42" s="109"/>
      <c r="B42" s="112"/>
      <c r="C42" s="175" t="s">
        <v>122</v>
      </c>
      <c r="D42" s="176"/>
      <c r="E42" s="176"/>
      <c r="F42" s="177" t="s">
        <v>108</v>
      </c>
      <c r="G42" s="177" t="s">
        <v>109</v>
      </c>
      <c r="H42" s="178" t="s">
        <v>110</v>
      </c>
      <c r="I42" s="179">
        <v>0</v>
      </c>
      <c r="J42" s="180">
        <f>J41</f>
        <v>0</v>
      </c>
      <c r="K42" s="119"/>
    </row>
    <row r="43" spans="1:11" x14ac:dyDescent="0.25">
      <c r="A43" s="109"/>
      <c r="B43" s="112"/>
      <c r="C43" s="158"/>
      <c r="D43" s="159"/>
      <c r="E43" s="159"/>
      <c r="F43" s="160" t="s">
        <v>111</v>
      </c>
      <c r="G43" s="160" t="s">
        <v>112</v>
      </c>
      <c r="H43" s="161" t="s">
        <v>110</v>
      </c>
      <c r="I43" s="162" t="s">
        <v>123</v>
      </c>
      <c r="J43" s="181">
        <f>J41</f>
        <v>0</v>
      </c>
      <c r="K43" s="119"/>
    </row>
    <row r="44" spans="1:11" x14ac:dyDescent="0.25">
      <c r="A44" s="109"/>
      <c r="B44" s="112"/>
      <c r="C44" s="158"/>
      <c r="D44" s="159"/>
      <c r="E44" s="159"/>
      <c r="F44" s="160" t="s">
        <v>113</v>
      </c>
      <c r="G44" s="160" t="s">
        <v>114</v>
      </c>
      <c r="H44" s="161" t="s">
        <v>110</v>
      </c>
      <c r="I44" s="164" t="s">
        <v>124</v>
      </c>
      <c r="J44" s="181">
        <f>J41</f>
        <v>0</v>
      </c>
      <c r="K44" s="119"/>
    </row>
    <row r="45" spans="1:11" x14ac:dyDescent="0.25">
      <c r="A45" s="109"/>
      <c r="B45" s="112"/>
      <c r="C45" s="158"/>
      <c r="D45" s="159"/>
      <c r="E45" s="159"/>
      <c r="F45" s="160" t="s">
        <v>115</v>
      </c>
      <c r="G45" s="160" t="s">
        <v>125</v>
      </c>
      <c r="H45" s="161" t="s">
        <v>110</v>
      </c>
      <c r="I45" s="162" t="s">
        <v>126</v>
      </c>
      <c r="J45" s="181">
        <f>J41</f>
        <v>0</v>
      </c>
      <c r="K45" s="119"/>
    </row>
    <row r="46" spans="1:11" x14ac:dyDescent="0.25">
      <c r="A46" s="109"/>
      <c r="B46" s="112"/>
      <c r="C46" s="158"/>
      <c r="D46" s="159"/>
      <c r="E46" s="159"/>
      <c r="F46" s="160" t="s">
        <v>117</v>
      </c>
      <c r="G46" s="160" t="s">
        <v>127</v>
      </c>
      <c r="H46" s="161" t="s">
        <v>110</v>
      </c>
      <c r="I46" s="162" t="s">
        <v>128</v>
      </c>
      <c r="J46" s="182">
        <f>J41</f>
        <v>0</v>
      </c>
      <c r="K46" s="119"/>
    </row>
    <row r="47" spans="1:11" ht="15.75" thickBot="1" x14ac:dyDescent="0.3">
      <c r="A47" s="109"/>
      <c r="B47" s="112"/>
      <c r="C47" s="183"/>
      <c r="D47" s="184"/>
      <c r="E47" s="184"/>
      <c r="F47" s="185" t="s">
        <v>129</v>
      </c>
      <c r="G47" s="185" t="s">
        <v>130</v>
      </c>
      <c r="H47" s="186" t="s">
        <v>119</v>
      </c>
      <c r="I47" s="185"/>
      <c r="J47" s="187">
        <f>J41</f>
        <v>0</v>
      </c>
      <c r="K47" s="119"/>
    </row>
    <row r="48" spans="1:11" ht="29.25" customHeight="1" thickBot="1" x14ac:dyDescent="0.3">
      <c r="A48" s="109"/>
      <c r="B48" s="112"/>
      <c r="C48" s="170" t="s">
        <v>131</v>
      </c>
      <c r="D48" s="171"/>
      <c r="E48" s="171"/>
      <c r="F48" s="171"/>
      <c r="G48" s="171"/>
      <c r="H48" s="171"/>
      <c r="I48" s="171"/>
      <c r="J48" s="172"/>
      <c r="K48" s="119"/>
    </row>
    <row r="49" spans="1:17" x14ac:dyDescent="0.25">
      <c r="A49" s="109"/>
      <c r="B49" s="112"/>
      <c r="C49" s="188"/>
      <c r="D49" s="188"/>
      <c r="E49" s="188"/>
      <c r="F49" s="188"/>
      <c r="G49" s="188"/>
      <c r="H49" s="188"/>
      <c r="I49" s="188"/>
      <c r="J49" s="189"/>
      <c r="K49" s="119"/>
    </row>
    <row r="50" spans="1:17" x14ac:dyDescent="0.25">
      <c r="A50" s="109"/>
      <c r="B50" s="112"/>
      <c r="C50" s="127" t="s">
        <v>132</v>
      </c>
      <c r="D50" s="128"/>
      <c r="E50" s="128"/>
      <c r="F50" s="129"/>
      <c r="G50" s="129"/>
      <c r="H50" s="129"/>
      <c r="I50" s="129"/>
      <c r="J50" s="129"/>
      <c r="K50" s="119"/>
    </row>
    <row r="51" spans="1:17" x14ac:dyDescent="0.25">
      <c r="A51" s="109"/>
      <c r="B51" s="112"/>
      <c r="C51" s="188" t="s">
        <v>133</v>
      </c>
      <c r="D51" s="188"/>
      <c r="E51" s="188"/>
      <c r="F51" s="188"/>
      <c r="G51" s="188"/>
      <c r="H51" s="188"/>
      <c r="I51" s="173"/>
      <c r="J51" s="173"/>
      <c r="K51" s="119"/>
    </row>
    <row r="52" spans="1:17" ht="6" customHeight="1" thickBot="1" x14ac:dyDescent="0.3">
      <c r="A52" s="109"/>
      <c r="B52" s="112"/>
      <c r="C52" s="173"/>
      <c r="D52" s="190"/>
      <c r="E52" s="190"/>
      <c r="F52" s="190"/>
      <c r="G52" s="190"/>
      <c r="H52" s="190"/>
      <c r="I52" s="190"/>
      <c r="J52" s="190"/>
      <c r="K52" s="119"/>
    </row>
    <row r="53" spans="1:17" ht="35.25" customHeight="1" x14ac:dyDescent="0.25">
      <c r="A53" s="109"/>
      <c r="B53" s="112"/>
      <c r="C53" s="191" t="s">
        <v>134</v>
      </c>
      <c r="D53" s="192"/>
      <c r="E53" s="192"/>
      <c r="F53" s="192"/>
      <c r="G53" s="192"/>
      <c r="H53" s="192"/>
      <c r="I53" s="192"/>
      <c r="J53" s="193"/>
      <c r="K53" s="194"/>
      <c r="L53" s="43"/>
      <c r="N53" s="44"/>
      <c r="O53" s="45"/>
    </row>
    <row r="54" spans="1:17" ht="60" x14ac:dyDescent="0.25">
      <c r="A54" s="109"/>
      <c r="B54" s="112"/>
      <c r="C54" s="195" t="s">
        <v>135</v>
      </c>
      <c r="D54" s="196"/>
      <c r="E54" s="196"/>
      <c r="F54" s="196"/>
      <c r="G54" s="197"/>
      <c r="H54" s="198" t="s">
        <v>136</v>
      </c>
      <c r="I54" s="198" t="s">
        <v>137</v>
      </c>
      <c r="J54" s="199" t="s">
        <v>138</v>
      </c>
      <c r="K54" s="200"/>
      <c r="L54" s="46"/>
      <c r="M54" s="45"/>
      <c r="N54" s="44"/>
      <c r="O54" s="45"/>
    </row>
    <row r="55" spans="1:17" x14ac:dyDescent="0.25">
      <c r="A55" s="109"/>
      <c r="B55" s="112"/>
      <c r="C55" s="201" t="s">
        <v>139</v>
      </c>
      <c r="D55" s="202"/>
      <c r="E55" s="202"/>
      <c r="F55" s="202"/>
      <c r="G55" s="203" t="s">
        <v>140</v>
      </c>
      <c r="H55" s="47"/>
      <c r="I55" s="47"/>
      <c r="J55" s="48"/>
      <c r="K55" s="200"/>
      <c r="L55" s="46"/>
      <c r="N55" s="45"/>
      <c r="O55" s="45"/>
      <c r="Q55" s="49"/>
    </row>
    <row r="56" spans="1:17" x14ac:dyDescent="0.25">
      <c r="A56" s="109"/>
      <c r="B56" s="112"/>
      <c r="C56" s="201" t="s">
        <v>141</v>
      </c>
      <c r="D56" s="202"/>
      <c r="E56" s="202"/>
      <c r="F56" s="202"/>
      <c r="G56" s="203" t="s">
        <v>140</v>
      </c>
      <c r="H56" s="47"/>
      <c r="I56" s="47"/>
      <c r="J56" s="48"/>
      <c r="K56" s="200"/>
      <c r="L56" s="46"/>
      <c r="N56" s="50"/>
    </row>
    <row r="57" spans="1:17" x14ac:dyDescent="0.25">
      <c r="A57" s="109"/>
      <c r="B57" s="112"/>
      <c r="C57" s="201" t="s">
        <v>142</v>
      </c>
      <c r="D57" s="202"/>
      <c r="E57" s="202"/>
      <c r="F57" s="202"/>
      <c r="G57" s="203" t="s">
        <v>140</v>
      </c>
      <c r="H57" s="47"/>
      <c r="I57" s="47"/>
      <c r="J57" s="48"/>
      <c r="K57" s="204"/>
      <c r="L57" s="51"/>
    </row>
    <row r="58" spans="1:17" x14ac:dyDescent="0.25">
      <c r="A58" s="109"/>
      <c r="B58" s="112"/>
      <c r="C58" s="201" t="s">
        <v>143</v>
      </c>
      <c r="D58" s="202"/>
      <c r="E58" s="202"/>
      <c r="F58" s="202"/>
      <c r="G58" s="203" t="s">
        <v>140</v>
      </c>
      <c r="H58" s="47"/>
      <c r="I58" s="47"/>
      <c r="J58" s="48"/>
      <c r="K58" s="200"/>
      <c r="L58" s="46"/>
    </row>
    <row r="59" spans="1:17" x14ac:dyDescent="0.25">
      <c r="A59" s="109"/>
      <c r="B59" s="112"/>
      <c r="C59" s="201" t="s">
        <v>144</v>
      </c>
      <c r="D59" s="202"/>
      <c r="E59" s="202"/>
      <c r="F59" s="202"/>
      <c r="G59" s="203" t="s">
        <v>140</v>
      </c>
      <c r="H59" s="205">
        <f>SUM(H55:H58)</f>
        <v>0</v>
      </c>
      <c r="I59" s="205">
        <f>SUM(I55:I58)</f>
        <v>0</v>
      </c>
      <c r="J59" s="48"/>
      <c r="K59" s="200"/>
      <c r="L59" s="46"/>
    </row>
    <row r="60" spans="1:17" x14ac:dyDescent="0.25">
      <c r="A60" s="109"/>
      <c r="B60" s="112"/>
      <c r="C60" s="201" t="s">
        <v>145</v>
      </c>
      <c r="D60" s="202"/>
      <c r="E60" s="202"/>
      <c r="F60" s="202"/>
      <c r="G60" s="203" t="s">
        <v>140</v>
      </c>
      <c r="H60" s="47"/>
      <c r="I60" s="47"/>
      <c r="J60" s="48"/>
      <c r="K60" s="200"/>
      <c r="L60" s="46"/>
    </row>
    <row r="61" spans="1:17" ht="15.75" thickBot="1" x14ac:dyDescent="0.3">
      <c r="A61" s="109"/>
      <c r="B61" s="112"/>
      <c r="C61" s="206" t="s">
        <v>146</v>
      </c>
      <c r="D61" s="207"/>
      <c r="E61" s="207"/>
      <c r="F61" s="207"/>
      <c r="G61" s="208" t="s">
        <v>147</v>
      </c>
      <c r="H61" s="52"/>
      <c r="I61" s="52"/>
      <c r="J61" s="209"/>
      <c r="K61" s="200"/>
      <c r="L61" s="46"/>
    </row>
    <row r="62" spans="1:17" ht="69" customHeight="1" thickBot="1" x14ac:dyDescent="0.3">
      <c r="A62" s="109"/>
      <c r="B62" s="210"/>
      <c r="C62" s="211"/>
      <c r="D62" s="211"/>
      <c r="E62" s="212"/>
      <c r="F62" s="212"/>
      <c r="G62" s="212"/>
      <c r="H62" s="212"/>
      <c r="I62" s="212"/>
      <c r="J62" s="212"/>
      <c r="K62" s="213"/>
    </row>
    <row r="63" spans="1:17" ht="25.5" customHeight="1" x14ac:dyDescent="0.25">
      <c r="A63" s="109"/>
      <c r="B63" s="110"/>
      <c r="C63" s="191" t="s">
        <v>148</v>
      </c>
      <c r="D63" s="192"/>
      <c r="E63" s="192"/>
      <c r="F63" s="192"/>
      <c r="G63" s="192"/>
      <c r="H63" s="192"/>
      <c r="I63" s="192"/>
      <c r="J63" s="193"/>
      <c r="K63" s="214"/>
    </row>
    <row r="64" spans="1:17" ht="60" x14ac:dyDescent="0.25">
      <c r="A64" s="109"/>
      <c r="B64" s="112"/>
      <c r="C64" s="215" t="s">
        <v>135</v>
      </c>
      <c r="D64" s="216"/>
      <c r="E64" s="216"/>
      <c r="F64" s="216"/>
      <c r="G64" s="216"/>
      <c r="H64" s="217"/>
      <c r="I64" s="198" t="s">
        <v>137</v>
      </c>
      <c r="J64" s="199" t="s">
        <v>138</v>
      </c>
      <c r="K64" s="119"/>
    </row>
    <row r="65" spans="2:11" x14ac:dyDescent="0.25">
      <c r="B65" s="112"/>
      <c r="C65" s="218" t="s">
        <v>139</v>
      </c>
      <c r="D65" s="219"/>
      <c r="E65" s="219"/>
      <c r="F65" s="219"/>
      <c r="G65" s="219"/>
      <c r="H65" s="203" t="s">
        <v>140</v>
      </c>
      <c r="I65" s="53"/>
      <c r="J65" s="54"/>
      <c r="K65" s="21"/>
    </row>
    <row r="66" spans="2:11" x14ac:dyDescent="0.25">
      <c r="B66" s="112"/>
      <c r="C66" s="218" t="s">
        <v>141</v>
      </c>
      <c r="D66" s="219"/>
      <c r="E66" s="219"/>
      <c r="F66" s="219"/>
      <c r="G66" s="219"/>
      <c r="H66" s="203" t="s">
        <v>140</v>
      </c>
      <c r="I66" s="53"/>
      <c r="J66" s="55"/>
      <c r="K66" s="21"/>
    </row>
    <row r="67" spans="2:11" x14ac:dyDescent="0.25">
      <c r="B67" s="112"/>
      <c r="C67" s="218" t="s">
        <v>142</v>
      </c>
      <c r="D67" s="219"/>
      <c r="E67" s="219"/>
      <c r="F67" s="219"/>
      <c r="G67" s="219"/>
      <c r="H67" s="203" t="s">
        <v>140</v>
      </c>
      <c r="I67" s="53"/>
      <c r="J67" s="55"/>
      <c r="K67" s="21"/>
    </row>
    <row r="68" spans="2:11" x14ac:dyDescent="0.25">
      <c r="B68" s="112"/>
      <c r="C68" s="218" t="s">
        <v>143</v>
      </c>
      <c r="D68" s="219"/>
      <c r="E68" s="219"/>
      <c r="F68" s="219"/>
      <c r="G68" s="219"/>
      <c r="H68" s="203" t="s">
        <v>140</v>
      </c>
      <c r="I68" s="53"/>
      <c r="J68" s="55"/>
      <c r="K68" s="21"/>
    </row>
    <row r="69" spans="2:11" x14ac:dyDescent="0.25">
      <c r="B69" s="112"/>
      <c r="C69" s="218" t="s">
        <v>144</v>
      </c>
      <c r="D69" s="219"/>
      <c r="E69" s="219"/>
      <c r="F69" s="219"/>
      <c r="G69" s="219"/>
      <c r="H69" s="203" t="s">
        <v>140</v>
      </c>
      <c r="I69" s="222">
        <f>SUM(I65:I68)</f>
        <v>0</v>
      </c>
      <c r="J69" s="55"/>
      <c r="K69" s="21"/>
    </row>
    <row r="70" spans="2:11" x14ac:dyDescent="0.25">
      <c r="B70" s="112"/>
      <c r="C70" s="218" t="s">
        <v>145</v>
      </c>
      <c r="D70" s="219"/>
      <c r="E70" s="219"/>
      <c r="F70" s="219"/>
      <c r="G70" s="219"/>
      <c r="H70" s="203" t="s">
        <v>140</v>
      </c>
      <c r="I70" s="53"/>
      <c r="J70" s="55"/>
      <c r="K70" s="21"/>
    </row>
    <row r="71" spans="2:11" ht="15.75" thickBot="1" x14ac:dyDescent="0.3">
      <c r="B71" s="112"/>
      <c r="C71" s="220" t="s">
        <v>146</v>
      </c>
      <c r="D71" s="221"/>
      <c r="E71" s="221"/>
      <c r="F71" s="221"/>
      <c r="G71" s="221"/>
      <c r="H71" s="208" t="s">
        <v>147</v>
      </c>
      <c r="I71" s="56"/>
      <c r="J71" s="209"/>
      <c r="K71" s="21"/>
    </row>
    <row r="72" spans="2:11" x14ac:dyDescent="0.25">
      <c r="B72" s="112"/>
      <c r="C72" s="173"/>
      <c r="D72" s="173"/>
      <c r="E72" s="173"/>
      <c r="F72" s="173"/>
      <c r="G72" s="173"/>
      <c r="H72" s="173"/>
      <c r="I72" s="173"/>
      <c r="J72" s="173"/>
      <c r="K72" s="119"/>
    </row>
    <row r="73" spans="2:11" x14ac:dyDescent="0.25">
      <c r="B73" s="112"/>
      <c r="C73" s="188" t="s">
        <v>149</v>
      </c>
      <c r="D73" s="188"/>
      <c r="E73" s="188"/>
      <c r="F73" s="188"/>
      <c r="G73" s="188"/>
      <c r="H73" s="188"/>
      <c r="I73" s="173"/>
      <c r="J73" s="173"/>
      <c r="K73" s="119"/>
    </row>
    <row r="74" spans="2:11" ht="6" customHeight="1" thickBot="1" x14ac:dyDescent="0.3">
      <c r="B74" s="112"/>
      <c r="C74" s="223"/>
      <c r="D74" s="173"/>
      <c r="E74" s="173"/>
      <c r="F74" s="173"/>
      <c r="G74" s="173"/>
      <c r="H74" s="173"/>
      <c r="I74" s="173"/>
      <c r="J74" s="173"/>
      <c r="K74" s="119"/>
    </row>
    <row r="75" spans="2:11" ht="28.5" customHeight="1" x14ac:dyDescent="0.25">
      <c r="B75" s="112"/>
      <c r="C75" s="191" t="s">
        <v>150</v>
      </c>
      <c r="D75" s="192"/>
      <c r="E75" s="192"/>
      <c r="F75" s="192"/>
      <c r="G75" s="192"/>
      <c r="H75" s="192"/>
      <c r="I75" s="192"/>
      <c r="J75" s="193"/>
      <c r="K75" s="119"/>
    </row>
    <row r="76" spans="2:11" ht="45" x14ac:dyDescent="0.25">
      <c r="B76" s="112"/>
      <c r="C76" s="224" t="s">
        <v>151</v>
      </c>
      <c r="D76" s="198" t="s">
        <v>152</v>
      </c>
      <c r="E76" s="198" t="s">
        <v>153</v>
      </c>
      <c r="F76" s="198" t="s">
        <v>154</v>
      </c>
      <c r="G76" s="198" t="s">
        <v>155</v>
      </c>
      <c r="H76" s="198" t="s">
        <v>156</v>
      </c>
      <c r="I76" s="198" t="s">
        <v>157</v>
      </c>
      <c r="J76" s="199" t="s">
        <v>158</v>
      </c>
      <c r="K76" s="119"/>
    </row>
    <row r="77" spans="2:11" x14ac:dyDescent="0.25">
      <c r="B77" s="112"/>
      <c r="C77" s="218" t="s">
        <v>159</v>
      </c>
      <c r="D77" s="57"/>
      <c r="E77" s="225"/>
      <c r="F77" s="58"/>
      <c r="G77" s="225"/>
      <c r="H77" s="226">
        <v>1290</v>
      </c>
      <c r="I77" s="225"/>
      <c r="J77" s="227">
        <f>(D77*F77)/1000</f>
        <v>0</v>
      </c>
      <c r="K77" s="119"/>
    </row>
    <row r="78" spans="2:11" x14ac:dyDescent="0.25">
      <c r="B78" s="112"/>
      <c r="C78" s="218" t="s">
        <v>160</v>
      </c>
      <c r="D78" s="57"/>
      <c r="E78" s="225"/>
      <c r="F78" s="58"/>
      <c r="G78" s="225"/>
      <c r="H78" s="226">
        <v>1050</v>
      </c>
      <c r="I78" s="225"/>
      <c r="J78" s="227">
        <f>(D78*F78)/1000</f>
        <v>0</v>
      </c>
      <c r="K78" s="119"/>
    </row>
    <row r="79" spans="2:11" x14ac:dyDescent="0.25">
      <c r="B79" s="112"/>
      <c r="C79" s="218" t="s">
        <v>161</v>
      </c>
      <c r="D79" s="57"/>
      <c r="E79" s="225"/>
      <c r="F79" s="58"/>
      <c r="G79" s="225"/>
      <c r="H79" s="226">
        <v>1290</v>
      </c>
      <c r="I79" s="226">
        <f>(D79*F79)/1000</f>
        <v>0</v>
      </c>
      <c r="J79" s="228"/>
      <c r="K79" s="119"/>
    </row>
    <row r="80" spans="2:11" x14ac:dyDescent="0.25">
      <c r="B80" s="112"/>
      <c r="C80" s="218" t="s">
        <v>162</v>
      </c>
      <c r="D80" s="57"/>
      <c r="E80" s="225"/>
      <c r="F80" s="58"/>
      <c r="G80" s="225"/>
      <c r="H80" s="226">
        <v>1290</v>
      </c>
      <c r="I80" s="225"/>
      <c r="J80" s="227">
        <f>(D80*F80)/1000</f>
        <v>0</v>
      </c>
      <c r="K80" s="119"/>
    </row>
    <row r="81" spans="2:11" x14ac:dyDescent="0.25">
      <c r="B81" s="112"/>
      <c r="C81" s="218" t="s">
        <v>163</v>
      </c>
      <c r="D81" s="57"/>
      <c r="E81" s="59"/>
      <c r="F81" s="225"/>
      <c r="G81" s="226">
        <v>525</v>
      </c>
      <c r="H81" s="225"/>
      <c r="I81" s="225"/>
      <c r="J81" s="227">
        <f>(D81*E81*G81)/1000/1000</f>
        <v>0</v>
      </c>
      <c r="K81" s="119"/>
    </row>
    <row r="82" spans="2:11" x14ac:dyDescent="0.25">
      <c r="B82" s="112"/>
      <c r="C82" s="218" t="s">
        <v>164</v>
      </c>
      <c r="D82" s="57"/>
      <c r="E82" s="59"/>
      <c r="F82" s="225"/>
      <c r="G82" s="226">
        <v>800</v>
      </c>
      <c r="H82" s="225"/>
      <c r="I82" s="225"/>
      <c r="J82" s="227">
        <f>(D82*E82*G82)/1000/1000</f>
        <v>0</v>
      </c>
      <c r="K82" s="119"/>
    </row>
    <row r="83" spans="2:11" ht="15.75" thickBot="1" x14ac:dyDescent="0.3">
      <c r="B83" s="112"/>
      <c r="C83" s="218" t="s">
        <v>165</v>
      </c>
      <c r="D83" s="60"/>
      <c r="E83" s="229">
        <v>1</v>
      </c>
      <c r="F83" s="61"/>
      <c r="G83" s="230"/>
      <c r="H83" s="229">
        <v>1000</v>
      </c>
      <c r="I83" s="229">
        <f>(D83*E83*F83)/1000</f>
        <v>0</v>
      </c>
      <c r="J83" s="231"/>
      <c r="K83" s="119"/>
    </row>
    <row r="84" spans="2:11" ht="6" customHeight="1" thickBot="1" x14ac:dyDescent="0.3">
      <c r="B84" s="112"/>
      <c r="C84" s="173"/>
      <c r="D84" s="173"/>
      <c r="E84" s="173"/>
      <c r="F84" s="173"/>
      <c r="G84" s="173"/>
      <c r="H84" s="173"/>
      <c r="I84" s="173"/>
      <c r="J84" s="173"/>
      <c r="K84" s="119"/>
    </row>
    <row r="85" spans="2:11" x14ac:dyDescent="0.25">
      <c r="B85" s="112"/>
      <c r="C85" s="191" t="s">
        <v>166</v>
      </c>
      <c r="D85" s="192"/>
      <c r="E85" s="192"/>
      <c r="F85" s="192"/>
      <c r="G85" s="192"/>
      <c r="H85" s="192"/>
      <c r="I85" s="192"/>
      <c r="J85" s="193"/>
      <c r="K85" s="119"/>
    </row>
    <row r="86" spans="2:11" ht="45" x14ac:dyDescent="0.25">
      <c r="B86" s="112"/>
      <c r="C86" s="224" t="s">
        <v>151</v>
      </c>
      <c r="D86" s="198" t="s">
        <v>152</v>
      </c>
      <c r="E86" s="198" t="s">
        <v>153</v>
      </c>
      <c r="F86" s="198" t="s">
        <v>154</v>
      </c>
      <c r="G86" s="198" t="s">
        <v>155</v>
      </c>
      <c r="H86" s="198" t="s">
        <v>156</v>
      </c>
      <c r="I86" s="198" t="s">
        <v>157</v>
      </c>
      <c r="J86" s="199" t="s">
        <v>158</v>
      </c>
      <c r="K86" s="119"/>
    </row>
    <row r="87" spans="2:11" x14ac:dyDescent="0.25">
      <c r="B87" s="112"/>
      <c r="C87" s="218" t="s">
        <v>159</v>
      </c>
      <c r="D87" s="62"/>
      <c r="E87" s="225"/>
      <c r="F87" s="63"/>
      <c r="G87" s="225"/>
      <c r="H87" s="226">
        <v>1290</v>
      </c>
      <c r="I87" s="225"/>
      <c r="J87" s="227">
        <f>(D87*F87)/1000</f>
        <v>0</v>
      </c>
      <c r="K87" s="119"/>
    </row>
    <row r="88" spans="2:11" x14ac:dyDescent="0.25">
      <c r="B88" s="112"/>
      <c r="C88" s="218" t="s">
        <v>160</v>
      </c>
      <c r="D88" s="62"/>
      <c r="E88" s="225"/>
      <c r="F88" s="63"/>
      <c r="G88" s="225"/>
      <c r="H88" s="226">
        <v>1050</v>
      </c>
      <c r="I88" s="225"/>
      <c r="J88" s="227">
        <f>(D88*F88)/1000</f>
        <v>0</v>
      </c>
      <c r="K88" s="119"/>
    </row>
    <row r="89" spans="2:11" x14ac:dyDescent="0.25">
      <c r="B89" s="112"/>
      <c r="C89" s="218" t="s">
        <v>161</v>
      </c>
      <c r="D89" s="62"/>
      <c r="E89" s="225"/>
      <c r="F89" s="63"/>
      <c r="G89" s="225"/>
      <c r="H89" s="226">
        <v>1290</v>
      </c>
      <c r="I89" s="226">
        <f>(D89*F89)/1000</f>
        <v>0</v>
      </c>
      <c r="J89" s="228"/>
      <c r="K89" s="119"/>
    </row>
    <row r="90" spans="2:11" x14ac:dyDescent="0.25">
      <c r="B90" s="112"/>
      <c r="C90" s="218" t="s">
        <v>162</v>
      </c>
      <c r="D90" s="62"/>
      <c r="E90" s="225"/>
      <c r="F90" s="63"/>
      <c r="G90" s="225"/>
      <c r="H90" s="226">
        <v>1290</v>
      </c>
      <c r="I90" s="225"/>
      <c r="J90" s="227">
        <f>(D90*F90)/1000</f>
        <v>0</v>
      </c>
      <c r="K90" s="119"/>
    </row>
    <row r="91" spans="2:11" x14ac:dyDescent="0.25">
      <c r="B91" s="112"/>
      <c r="C91" s="218" t="s">
        <v>163</v>
      </c>
      <c r="D91" s="62"/>
      <c r="E91" s="64"/>
      <c r="F91" s="225"/>
      <c r="G91" s="226">
        <v>525</v>
      </c>
      <c r="H91" s="225"/>
      <c r="I91" s="225"/>
      <c r="J91" s="227">
        <f>(D91*E91*G91)/1000/1000</f>
        <v>0</v>
      </c>
      <c r="K91" s="119"/>
    </row>
    <row r="92" spans="2:11" x14ac:dyDescent="0.25">
      <c r="B92" s="112"/>
      <c r="C92" s="218" t="s">
        <v>164</v>
      </c>
      <c r="D92" s="62"/>
      <c r="E92" s="64"/>
      <c r="F92" s="225"/>
      <c r="G92" s="226">
        <v>800</v>
      </c>
      <c r="H92" s="225"/>
      <c r="I92" s="225"/>
      <c r="J92" s="227">
        <f>(D92*E92*G92)/1000/1000</f>
        <v>0</v>
      </c>
      <c r="K92" s="119"/>
    </row>
    <row r="93" spans="2:11" ht="15.75" thickBot="1" x14ac:dyDescent="0.3">
      <c r="B93" s="112"/>
      <c r="C93" s="218" t="s">
        <v>165</v>
      </c>
      <c r="D93" s="65"/>
      <c r="E93" s="229">
        <v>1</v>
      </c>
      <c r="F93" s="66"/>
      <c r="G93" s="230"/>
      <c r="H93" s="229">
        <v>1000</v>
      </c>
      <c r="I93" s="229">
        <f>(D93*E93*F93)/1000</f>
        <v>0</v>
      </c>
      <c r="J93" s="231"/>
      <c r="K93" s="119"/>
    </row>
    <row r="94" spans="2:11" x14ac:dyDescent="0.25">
      <c r="B94" s="112"/>
      <c r="C94" s="113"/>
      <c r="D94" s="113"/>
      <c r="E94" s="113"/>
      <c r="F94" s="113"/>
      <c r="G94" s="113"/>
      <c r="H94" s="113"/>
      <c r="I94" s="113"/>
      <c r="J94" s="113"/>
      <c r="K94" s="119"/>
    </row>
    <row r="95" spans="2:11" x14ac:dyDescent="0.25">
      <c r="B95" s="112"/>
      <c r="C95" s="113"/>
      <c r="D95" s="113"/>
      <c r="E95" s="113"/>
      <c r="F95" s="113"/>
      <c r="G95" s="113"/>
      <c r="H95" s="113"/>
      <c r="I95" s="113"/>
      <c r="J95" s="113"/>
      <c r="K95" s="119"/>
    </row>
    <row r="96" spans="2:11" x14ac:dyDescent="0.25">
      <c r="B96" s="112"/>
      <c r="C96" s="232" t="s">
        <v>167</v>
      </c>
      <c r="D96" s="232"/>
      <c r="E96" s="232"/>
      <c r="F96" s="232"/>
      <c r="G96" s="160"/>
      <c r="H96" s="113"/>
      <c r="I96" s="113"/>
      <c r="J96" s="113"/>
      <c r="K96" s="119"/>
    </row>
    <row r="97" spans="2:15" x14ac:dyDescent="0.25">
      <c r="B97" s="112"/>
      <c r="C97" s="233" t="s">
        <v>168</v>
      </c>
      <c r="D97" s="233"/>
      <c r="E97" s="233"/>
      <c r="F97" s="233"/>
      <c r="G97" s="234"/>
      <c r="H97" s="113"/>
      <c r="I97" s="113"/>
      <c r="J97" s="113"/>
      <c r="K97" s="119"/>
    </row>
    <row r="98" spans="2:15" x14ac:dyDescent="0.25">
      <c r="B98" s="112"/>
      <c r="C98" s="234" t="s">
        <v>292</v>
      </c>
      <c r="D98" s="234"/>
      <c r="E98" s="234"/>
      <c r="F98" s="234"/>
      <c r="G98" s="234"/>
      <c r="H98" s="113"/>
      <c r="I98" s="113"/>
      <c r="J98" s="113"/>
      <c r="K98" s="119"/>
    </row>
    <row r="99" spans="2:15" x14ac:dyDescent="0.25">
      <c r="B99" s="112"/>
      <c r="C99" s="235" t="s">
        <v>290</v>
      </c>
      <c r="D99" s="235"/>
      <c r="E99" s="235"/>
      <c r="F99" s="235"/>
      <c r="G99" s="234"/>
      <c r="H99" s="113"/>
      <c r="I99" s="113"/>
      <c r="J99" s="113"/>
      <c r="K99" s="119"/>
    </row>
    <row r="100" spans="2:15" x14ac:dyDescent="0.25">
      <c r="B100" s="112"/>
      <c r="C100" s="109"/>
      <c r="D100" s="236"/>
      <c r="E100" s="236"/>
      <c r="F100" s="236"/>
      <c r="G100" s="236"/>
      <c r="H100" s="236"/>
      <c r="I100" s="236"/>
      <c r="J100" s="236"/>
      <c r="K100" s="237"/>
      <c r="L100" s="67"/>
      <c r="M100" s="69"/>
      <c r="N100" s="69"/>
      <c r="O100" s="69"/>
    </row>
    <row r="101" spans="2:15" x14ac:dyDescent="0.25">
      <c r="B101" s="112"/>
      <c r="C101" s="236"/>
      <c r="D101" s="236"/>
      <c r="E101" s="236"/>
      <c r="F101" s="236"/>
      <c r="G101" s="236"/>
      <c r="H101" s="236"/>
      <c r="I101" s="236"/>
      <c r="J101" s="238"/>
      <c r="K101" s="237"/>
      <c r="O101" s="69"/>
    </row>
    <row r="102" spans="2:15" x14ac:dyDescent="0.25">
      <c r="B102" s="20"/>
      <c r="C102" s="67" t="s">
        <v>80</v>
      </c>
      <c r="D102" s="236"/>
      <c r="E102" s="236"/>
      <c r="F102" s="236"/>
      <c r="G102" s="109"/>
      <c r="H102" s="239" t="s">
        <v>29</v>
      </c>
      <c r="I102" s="239"/>
      <c r="J102" s="238"/>
      <c r="K102" s="237"/>
      <c r="O102" s="69"/>
    </row>
    <row r="103" spans="2:15" x14ac:dyDescent="0.25">
      <c r="B103" s="112"/>
      <c r="C103" s="113"/>
      <c r="D103" s="240"/>
      <c r="E103" s="240"/>
      <c r="F103" s="240"/>
      <c r="G103" s="109"/>
      <c r="H103" s="239" t="s">
        <v>26</v>
      </c>
      <c r="I103" s="239"/>
      <c r="J103" s="113"/>
      <c r="K103" s="119"/>
    </row>
    <row r="104" spans="2:15" x14ac:dyDescent="0.25">
      <c r="B104" s="112"/>
      <c r="C104" s="113"/>
      <c r="D104" s="113"/>
      <c r="E104" s="113"/>
      <c r="F104" s="113"/>
      <c r="G104" s="113"/>
      <c r="H104" s="113"/>
      <c r="I104" s="113"/>
      <c r="J104" s="113"/>
      <c r="K104" s="119"/>
    </row>
    <row r="105" spans="2:15" ht="15.75" thickBot="1" x14ac:dyDescent="0.3">
      <c r="B105" s="210"/>
      <c r="C105" s="241"/>
      <c r="D105" s="241"/>
      <c r="E105" s="241"/>
      <c r="F105" s="241"/>
      <c r="G105" s="241"/>
      <c r="H105" s="241"/>
      <c r="I105" s="241"/>
      <c r="J105" s="241"/>
      <c r="K105" s="213"/>
    </row>
  </sheetData>
  <sheetProtection algorithmName="SHA-512" hashValue="uh7heDtQ9Zm7F14aYuO3hKVuqxDVjAbzokou2BvDJF2YRJo4x0wrOjSt8fe3r6Qd5GU5IGC8F3iX0tBF7WFpNQ==" saltValue="rsutMo1ARAUjpL2zRi73vA==" spinCount="100000" sheet="1" objects="1" scenarios="1" autoFilter="0"/>
  <mergeCells count="27">
    <mergeCell ref="C48:J48"/>
    <mergeCell ref="C55:F55"/>
    <mergeCell ref="C56:F56"/>
    <mergeCell ref="C57:F57"/>
    <mergeCell ref="C58:F58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D15:E15"/>
    <mergeCell ref="D103:F103"/>
    <mergeCell ref="C53:J53"/>
    <mergeCell ref="C63:J63"/>
    <mergeCell ref="C75:J75"/>
    <mergeCell ref="C85:J85"/>
    <mergeCell ref="C60:F60"/>
    <mergeCell ref="C61:F61"/>
    <mergeCell ref="C59:F59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Číselníky!$B$9:$B$11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showGridLines="0" topLeftCell="A4" zoomScale="80" zoomScaleNormal="80" workbookViewId="0">
      <selection activeCell="S29" sqref="S29"/>
    </sheetView>
  </sheetViews>
  <sheetFormatPr defaultColWidth="9.140625" defaultRowHeight="15" x14ac:dyDescent="0.25"/>
  <cols>
    <col min="1" max="1" width="0.85546875" style="70" customWidth="1"/>
    <col min="2" max="2" width="2.28515625" style="70" customWidth="1"/>
    <col min="3" max="3" width="24.5703125" style="70" customWidth="1"/>
    <col min="4" max="6" width="10.140625" style="70" customWidth="1"/>
    <col min="7" max="7" width="12.28515625" style="70" customWidth="1"/>
    <col min="8" max="15" width="10.140625" style="70" customWidth="1"/>
    <col min="16" max="16" width="2.28515625" style="70" customWidth="1"/>
    <col min="17" max="17" width="5.7109375" style="70" customWidth="1"/>
    <col min="18" max="18" width="42" style="70" customWidth="1"/>
    <col min="19" max="19" width="10" style="70" customWidth="1"/>
    <col min="20" max="23" width="9.140625" style="70"/>
    <col min="24" max="24" width="9.42578125" style="70" bestFit="1" customWidth="1"/>
    <col min="25" max="25" width="9.42578125" style="70" customWidth="1"/>
    <col min="26" max="26" width="15.140625" style="70" customWidth="1"/>
    <col min="27" max="27" width="56.140625" style="70" customWidth="1"/>
    <col min="28" max="16384" width="9.140625" style="70"/>
  </cols>
  <sheetData>
    <row r="1" spans="2:48" ht="15.75" thickBot="1" x14ac:dyDescent="0.3"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T1" s="71"/>
      <c r="U1" s="71"/>
      <c r="V1" s="71"/>
      <c r="W1" s="71"/>
      <c r="X1" s="71"/>
      <c r="Y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</row>
    <row r="2" spans="2:48" ht="11.25" customHeight="1" x14ac:dyDescent="0.25">
      <c r="B2" s="243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5"/>
      <c r="R2" s="71" t="s">
        <v>53</v>
      </c>
      <c r="S2" s="71" t="s">
        <v>55</v>
      </c>
      <c r="T2" s="71"/>
      <c r="U2" s="71" t="s">
        <v>7</v>
      </c>
      <c r="V2" s="71" t="s">
        <v>12</v>
      </c>
      <c r="W2" s="71" t="s">
        <v>13</v>
      </c>
      <c r="X2" s="71" t="s">
        <v>19</v>
      </c>
      <c r="Y2" s="71" t="s">
        <v>23</v>
      </c>
      <c r="Z2" s="71" t="s">
        <v>22</v>
      </c>
      <c r="AA2" s="71" t="s">
        <v>24</v>
      </c>
      <c r="AB2" s="71" t="s">
        <v>34</v>
      </c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</row>
    <row r="3" spans="2:48" x14ac:dyDescent="0.25">
      <c r="B3" s="24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7"/>
      <c r="R3" s="73"/>
      <c r="S3" s="73"/>
      <c r="T3" s="74"/>
      <c r="V3" s="75"/>
      <c r="W3" s="76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</row>
    <row r="4" spans="2:48" x14ac:dyDescent="0.25">
      <c r="B4" s="24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7"/>
      <c r="R4" s="73"/>
      <c r="S4" s="73"/>
      <c r="T4" s="74"/>
      <c r="V4" s="75"/>
      <c r="W4" s="76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</row>
    <row r="5" spans="2:48" x14ac:dyDescent="0.25">
      <c r="B5" s="24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7"/>
      <c r="R5" s="74"/>
      <c r="S5" s="74"/>
      <c r="T5" s="74"/>
      <c r="W5" s="76"/>
      <c r="Z5" s="77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</row>
    <row r="6" spans="2:48" x14ac:dyDescent="0.25">
      <c r="B6" s="24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R6" s="74"/>
      <c r="S6" s="78"/>
      <c r="T6" s="74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</row>
    <row r="7" spans="2:48" ht="15" customHeight="1" x14ac:dyDescent="0.25">
      <c r="B7" s="246"/>
      <c r="C7" s="385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237"/>
      <c r="R7" s="74"/>
      <c r="S7" s="78"/>
      <c r="T7" s="74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</row>
    <row r="8" spans="2:48" x14ac:dyDescent="0.25">
      <c r="B8" s="246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237"/>
      <c r="S8" s="77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</row>
    <row r="9" spans="2:48" x14ac:dyDescent="0.25">
      <c r="B9" s="246"/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237"/>
      <c r="S9" s="77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</row>
    <row r="10" spans="2:48" x14ac:dyDescent="0.25">
      <c r="B10" s="246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37"/>
      <c r="S10" s="77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</row>
    <row r="11" spans="2:48" ht="15" customHeight="1" x14ac:dyDescent="0.25">
      <c r="B11" s="246"/>
      <c r="C11" s="249" t="s">
        <v>38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37"/>
      <c r="S11" s="77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</row>
    <row r="12" spans="2:48" ht="15" customHeight="1" x14ac:dyDescent="0.25">
      <c r="B12" s="246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37"/>
      <c r="S12" s="77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</row>
    <row r="13" spans="2:48" x14ac:dyDescent="0.25">
      <c r="B13" s="246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37"/>
      <c r="S13" s="77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</row>
    <row r="14" spans="2:48" ht="13.5" customHeight="1" thickBot="1" x14ac:dyDescent="0.3">
      <c r="B14" s="24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S14" s="77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</row>
    <row r="15" spans="2:48" x14ac:dyDescent="0.25">
      <c r="B15" s="246"/>
      <c r="C15" s="250" t="s">
        <v>0</v>
      </c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3"/>
      <c r="P15" s="237"/>
      <c r="S15" s="77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</row>
    <row r="16" spans="2:48" x14ac:dyDescent="0.25">
      <c r="B16" s="246"/>
      <c r="C16" s="254" t="s">
        <v>1</v>
      </c>
      <c r="D16" s="236" t="str">
        <f>ZMS!D12</f>
        <v>Kvalita životného prostredia</v>
      </c>
      <c r="E16" s="255"/>
      <c r="F16" s="255"/>
      <c r="G16" s="236"/>
      <c r="H16" s="236"/>
      <c r="I16" s="236"/>
      <c r="J16" s="236"/>
      <c r="K16" s="236"/>
      <c r="L16" s="236"/>
      <c r="M16" s="236"/>
      <c r="N16" s="236"/>
      <c r="O16" s="237"/>
      <c r="P16" s="237"/>
      <c r="S16" s="77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</row>
    <row r="17" spans="2:48" x14ac:dyDescent="0.25">
      <c r="B17" s="246"/>
      <c r="C17" s="254" t="s">
        <v>2</v>
      </c>
      <c r="D17" s="236" t="str">
        <f>ZMS!D13</f>
        <v>4. Energeticky efektívne nízkouhlíkové hospodárstvo vo všetkých sektoroch</v>
      </c>
      <c r="E17" s="255"/>
      <c r="F17" s="255"/>
      <c r="G17" s="236"/>
      <c r="H17" s="236"/>
      <c r="I17" s="236"/>
      <c r="J17" s="236"/>
      <c r="K17" s="236"/>
      <c r="L17" s="236"/>
      <c r="M17" s="236"/>
      <c r="N17" s="236"/>
      <c r="O17" s="237"/>
      <c r="P17" s="237"/>
      <c r="S17" s="77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</row>
    <row r="18" spans="2:48" x14ac:dyDescent="0.25">
      <c r="B18" s="246"/>
      <c r="C18" s="254" t="s">
        <v>3</v>
      </c>
      <c r="D18" s="126" t="str">
        <f>ZMS!D14</f>
        <v>4.3.1 Zníženie spotreby energie pri prevádzke verejných budov</v>
      </c>
      <c r="E18" s="255"/>
      <c r="F18" s="255"/>
      <c r="G18" s="236"/>
      <c r="H18" s="126"/>
      <c r="I18" s="126"/>
      <c r="J18" s="126"/>
      <c r="K18" s="126"/>
      <c r="L18" s="126"/>
      <c r="M18" s="126"/>
      <c r="N18" s="126"/>
      <c r="O18" s="237"/>
      <c r="P18" s="237"/>
      <c r="S18" s="77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</row>
    <row r="19" spans="2:48" x14ac:dyDescent="0.25">
      <c r="B19" s="246"/>
      <c r="C19" s="254" t="s">
        <v>4</v>
      </c>
      <c r="D19" s="236" t="str">
        <f>ZMS!D15</f>
        <v>OPKZP-PO4-SC431-2017-19</v>
      </c>
      <c r="E19" s="255"/>
      <c r="F19" s="255"/>
      <c r="G19" s="236"/>
      <c r="H19" s="236"/>
      <c r="I19" s="126"/>
      <c r="J19" s="126"/>
      <c r="K19" s="126"/>
      <c r="L19" s="126"/>
      <c r="M19" s="126"/>
      <c r="N19" s="126"/>
      <c r="O19" s="256"/>
      <c r="P19" s="237"/>
      <c r="S19" s="77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</row>
    <row r="20" spans="2:48" x14ac:dyDescent="0.25">
      <c r="B20" s="246"/>
      <c r="C20" s="254" t="s">
        <v>56</v>
      </c>
      <c r="D20" s="236">
        <f>ZMS!D16</f>
        <v>0</v>
      </c>
      <c r="E20" s="255"/>
      <c r="F20" s="255"/>
      <c r="G20" s="236"/>
      <c r="H20" s="236"/>
      <c r="I20" s="126"/>
      <c r="J20" s="126"/>
      <c r="K20" s="126"/>
      <c r="L20" s="126"/>
      <c r="M20" s="126"/>
      <c r="N20" s="126"/>
      <c r="O20" s="256"/>
      <c r="P20" s="237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</row>
    <row r="21" spans="2:48" x14ac:dyDescent="0.25">
      <c r="B21" s="246"/>
      <c r="C21" s="254" t="s">
        <v>5</v>
      </c>
      <c r="D21" s="257">
        <f>ZMS!D17</f>
        <v>0</v>
      </c>
      <c r="E21" s="255"/>
      <c r="F21" s="255"/>
      <c r="G21" s="236"/>
      <c r="H21" s="257"/>
      <c r="I21" s="126"/>
      <c r="J21" s="126"/>
      <c r="K21" s="126"/>
      <c r="L21" s="126"/>
      <c r="M21" s="126"/>
      <c r="N21" s="126"/>
      <c r="O21" s="256"/>
      <c r="P21" s="237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</row>
    <row r="22" spans="2:48" ht="15.75" thickBot="1" x14ac:dyDescent="0.3">
      <c r="B22" s="246"/>
      <c r="C22" s="258" t="s">
        <v>57</v>
      </c>
      <c r="D22" s="259">
        <f>ZMS!D18</f>
        <v>0</v>
      </c>
      <c r="E22" s="260"/>
      <c r="F22" s="260"/>
      <c r="G22" s="261"/>
      <c r="H22" s="259"/>
      <c r="I22" s="262"/>
      <c r="J22" s="262"/>
      <c r="K22" s="262"/>
      <c r="L22" s="262"/>
      <c r="M22" s="262"/>
      <c r="N22" s="262"/>
      <c r="O22" s="263"/>
      <c r="P22" s="237"/>
      <c r="R22" s="71" t="s">
        <v>11</v>
      </c>
      <c r="S22" s="71">
        <v>0.99</v>
      </c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</row>
    <row r="23" spans="2:48" ht="15.75" thickBot="1" x14ac:dyDescent="0.3">
      <c r="B23" s="246"/>
      <c r="C23" s="264" t="s">
        <v>275</v>
      </c>
      <c r="D23" s="265"/>
      <c r="E23" s="264"/>
      <c r="F23" s="264"/>
      <c r="G23" s="106"/>
      <c r="H23" s="236"/>
      <c r="I23" s="7"/>
      <c r="J23" s="12"/>
      <c r="K23" s="266"/>
      <c r="L23" s="267" t="s">
        <v>280</v>
      </c>
      <c r="M23" s="268"/>
      <c r="N23" s="269"/>
      <c r="O23" s="270" t="e">
        <f>ROUND(IF(COUNTIFS(Číselníky!G16:G21,"&gt;="&amp;ZMS!E19,Číselníky!G16:G21,"&lt;="&amp;G23)&gt;1,1,(DATEDIF(ZMS!E19,IF(AND(43465&gt;G23,G23&gt;=43100),43100,IF(AND(43830&gt;G23,G23&gt;=43465),43465,IF(AND(44196&gt;G23,G23&gt;=43830),43830,IF(AND(44561&gt;G23,G23&gt;=44196),44196,IF(AND(44926&gt;G23,G23&gt;=44561),44561,IF(G23&gt;=44926,44926,"vyplň")))))),"m"))/12),2)</f>
        <v>#VALUE!</v>
      </c>
      <c r="P23" s="237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</row>
    <row r="24" spans="2:48" x14ac:dyDescent="0.25">
      <c r="B24" s="246"/>
      <c r="C24" s="236"/>
      <c r="D24" s="236"/>
      <c r="E24" s="236"/>
      <c r="F24" s="236"/>
      <c r="G24" s="126"/>
      <c r="H24" s="236"/>
      <c r="I24" s="126"/>
      <c r="J24" s="126"/>
      <c r="K24" s="126"/>
      <c r="L24" s="126"/>
      <c r="M24" s="126"/>
      <c r="N24" s="126"/>
      <c r="O24" s="126"/>
      <c r="P24" s="237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</row>
    <row r="25" spans="2:48" ht="22.5" customHeight="1" x14ac:dyDescent="0.25">
      <c r="B25" s="246"/>
      <c r="C25" s="271" t="s">
        <v>228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37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</row>
    <row r="26" spans="2:48" ht="7.5" customHeight="1" x14ac:dyDescent="0.25">
      <c r="B26" s="246"/>
      <c r="C26" s="236"/>
      <c r="D26" s="236"/>
      <c r="E26" s="236"/>
      <c r="F26" s="236"/>
      <c r="G26" s="236"/>
      <c r="H26" s="236"/>
      <c r="I26" s="126"/>
      <c r="J26" s="126"/>
      <c r="K26" s="126"/>
      <c r="L26" s="126"/>
      <c r="M26" s="126"/>
      <c r="N26" s="126"/>
      <c r="O26" s="126"/>
      <c r="P26" s="237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</row>
    <row r="27" spans="2:48" x14ac:dyDescent="0.25">
      <c r="B27" s="246"/>
      <c r="C27" s="255" t="s">
        <v>181</v>
      </c>
      <c r="D27" s="255"/>
      <c r="E27" s="120"/>
      <c r="F27" s="120"/>
      <c r="G27" s="120"/>
      <c r="H27" s="120"/>
      <c r="I27" s="126"/>
      <c r="J27" s="126"/>
      <c r="K27" s="126"/>
      <c r="L27" s="126"/>
      <c r="M27" s="126"/>
      <c r="N27" s="126"/>
      <c r="O27" s="126"/>
      <c r="P27" s="237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</row>
    <row r="28" spans="2:48" ht="6" customHeight="1" thickBot="1" x14ac:dyDescent="0.3">
      <c r="B28" s="24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7"/>
      <c r="R28" s="71" t="s">
        <v>10</v>
      </c>
      <c r="S28" s="71">
        <v>0.98499999999999999</v>
      </c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</row>
    <row r="29" spans="2:48" ht="60" customHeight="1" x14ac:dyDescent="0.25">
      <c r="B29" s="246"/>
      <c r="C29" s="272" t="s">
        <v>61</v>
      </c>
      <c r="D29" s="273"/>
      <c r="E29" s="273"/>
      <c r="F29" s="273"/>
      <c r="G29" s="273"/>
      <c r="H29" s="273" t="s">
        <v>27</v>
      </c>
      <c r="I29" s="273"/>
      <c r="J29" s="273" t="s">
        <v>20</v>
      </c>
      <c r="K29" s="273"/>
      <c r="L29" s="273" t="s">
        <v>30</v>
      </c>
      <c r="M29" s="273"/>
      <c r="N29" s="273" t="s">
        <v>28</v>
      </c>
      <c r="O29" s="274"/>
      <c r="P29" s="237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</row>
    <row r="30" spans="2:48" ht="30" customHeight="1" x14ac:dyDescent="0.25">
      <c r="B30" s="246"/>
      <c r="C30" s="275" t="s">
        <v>62</v>
      </c>
      <c r="D30" s="276"/>
      <c r="E30" s="276"/>
      <c r="F30" s="276"/>
      <c r="G30" s="276"/>
      <c r="H30" s="79">
        <v>0</v>
      </c>
      <c r="I30" s="79"/>
      <c r="J30" s="279" t="s">
        <v>58</v>
      </c>
      <c r="K30" s="279"/>
      <c r="L30" s="280">
        <f>G63</f>
        <v>0</v>
      </c>
      <c r="M30" s="280"/>
      <c r="N30" s="281" t="str">
        <f>IFERROR(IF(H30=0,"Nevykazuje sa",L30/H30),0)</f>
        <v>Nevykazuje sa</v>
      </c>
      <c r="O30" s="282"/>
      <c r="P30" s="237"/>
      <c r="R30" s="71" t="s">
        <v>31</v>
      </c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</row>
    <row r="31" spans="2:48" ht="30" customHeight="1" x14ac:dyDescent="0.25">
      <c r="B31" s="246"/>
      <c r="C31" s="275" t="s">
        <v>63</v>
      </c>
      <c r="D31" s="276"/>
      <c r="E31" s="276"/>
      <c r="F31" s="276"/>
      <c r="G31" s="276"/>
      <c r="H31" s="79">
        <v>0</v>
      </c>
      <c r="I31" s="79"/>
      <c r="J31" s="279" t="s">
        <v>58</v>
      </c>
      <c r="K31" s="279"/>
      <c r="L31" s="280">
        <f>G64</f>
        <v>0</v>
      </c>
      <c r="M31" s="280"/>
      <c r="N31" s="281" t="str">
        <f>IFERROR(IF(H31=0,"Nevykazuje sa",L31/H31),0)</f>
        <v>Nevykazuje sa</v>
      </c>
      <c r="O31" s="282"/>
      <c r="P31" s="237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</row>
    <row r="32" spans="2:48" ht="30" customHeight="1" x14ac:dyDescent="0.25">
      <c r="B32" s="246"/>
      <c r="C32" s="275" t="s">
        <v>64</v>
      </c>
      <c r="D32" s="276"/>
      <c r="E32" s="276"/>
      <c r="F32" s="276"/>
      <c r="G32" s="276"/>
      <c r="H32" s="79">
        <v>0</v>
      </c>
      <c r="I32" s="79"/>
      <c r="J32" s="279" t="s">
        <v>77</v>
      </c>
      <c r="K32" s="279"/>
      <c r="L32" s="280" t="e">
        <f>IF(H48-L33&lt;0,0,C123-I123)</f>
        <v>#VALUE!</v>
      </c>
      <c r="M32" s="280"/>
      <c r="N32" s="281" t="str">
        <f>IFERROR(IF(H32=0,"Nevykazuje sa",L32/H32),0)</f>
        <v>Nevykazuje sa</v>
      </c>
      <c r="O32" s="282"/>
      <c r="P32" s="237"/>
    </row>
    <row r="33" spans="2:16" ht="30" customHeight="1" x14ac:dyDescent="0.25">
      <c r="B33" s="246"/>
      <c r="C33" s="275" t="s">
        <v>65</v>
      </c>
      <c r="D33" s="276"/>
      <c r="E33" s="276"/>
      <c r="F33" s="276"/>
      <c r="G33" s="276"/>
      <c r="H33" s="79">
        <v>0</v>
      </c>
      <c r="I33" s="79"/>
      <c r="J33" s="279" t="s">
        <v>58</v>
      </c>
      <c r="K33" s="279"/>
      <c r="L33" s="280" t="e">
        <f>SUM(G105:G108)</f>
        <v>#VALUE!</v>
      </c>
      <c r="M33" s="280"/>
      <c r="N33" s="281" t="s">
        <v>180</v>
      </c>
      <c r="O33" s="282"/>
      <c r="P33" s="237"/>
    </row>
    <row r="34" spans="2:16" ht="30" customHeight="1" x14ac:dyDescent="0.25">
      <c r="B34" s="246"/>
      <c r="C34" s="275" t="s">
        <v>66</v>
      </c>
      <c r="D34" s="276"/>
      <c r="E34" s="276"/>
      <c r="F34" s="276"/>
      <c r="G34" s="276"/>
      <c r="H34" s="79">
        <v>0</v>
      </c>
      <c r="I34" s="79"/>
      <c r="J34" s="279" t="s">
        <v>59</v>
      </c>
      <c r="K34" s="279"/>
      <c r="L34" s="280" t="e">
        <f>IF(H48-L33&lt;0,0,(H48-L33)*1000)</f>
        <v>#VALUE!</v>
      </c>
      <c r="M34" s="280"/>
      <c r="N34" s="281" t="str">
        <f>IFERROR(IF(H34=0,"Nevykazuje sa",L34/H34),0)</f>
        <v>Nevykazuje sa</v>
      </c>
      <c r="O34" s="282"/>
      <c r="P34" s="237"/>
    </row>
    <row r="35" spans="2:16" ht="15" customHeight="1" x14ac:dyDescent="0.25">
      <c r="B35" s="246"/>
      <c r="C35" s="275" t="s">
        <v>78</v>
      </c>
      <c r="D35" s="276"/>
      <c r="E35" s="276"/>
      <c r="F35" s="276"/>
      <c r="G35" s="276"/>
      <c r="H35" s="79">
        <v>0</v>
      </c>
      <c r="I35" s="79"/>
      <c r="J35" s="279" t="s">
        <v>60</v>
      </c>
      <c r="K35" s="279"/>
      <c r="L35" s="280" t="e">
        <f>IF(H48-L33&lt;0,0,C130-I130)</f>
        <v>#VALUE!</v>
      </c>
      <c r="M35" s="280"/>
      <c r="N35" s="281" t="str">
        <f>IFERROR(IF(H35=0,"Nevykazuje sa",L35/H35),0)</f>
        <v>Nevykazuje sa</v>
      </c>
      <c r="O35" s="282"/>
      <c r="P35" s="237"/>
    </row>
    <row r="36" spans="2:16" ht="15" customHeight="1" x14ac:dyDescent="0.25">
      <c r="B36" s="246"/>
      <c r="C36" s="275" t="s">
        <v>67</v>
      </c>
      <c r="D36" s="276"/>
      <c r="E36" s="276"/>
      <c r="F36" s="276"/>
      <c r="G36" s="276"/>
      <c r="H36" s="79">
        <v>0</v>
      </c>
      <c r="I36" s="79"/>
      <c r="J36" s="279" t="s">
        <v>60</v>
      </c>
      <c r="K36" s="279"/>
      <c r="L36" s="280" t="e">
        <f>IF(H48-L33&lt;0,0,C137-I137)</f>
        <v>#VALUE!</v>
      </c>
      <c r="M36" s="280"/>
      <c r="N36" s="281" t="str">
        <f>IFERROR(IF(H36=0,"Nevykazuje sa",L36/H36),0)</f>
        <v>Nevykazuje sa</v>
      </c>
      <c r="O36" s="282"/>
      <c r="P36" s="237"/>
    </row>
    <row r="37" spans="2:16" ht="19.5" customHeight="1" x14ac:dyDescent="0.25">
      <c r="B37" s="246"/>
      <c r="C37" s="275" t="s">
        <v>79</v>
      </c>
      <c r="D37" s="276"/>
      <c r="E37" s="276"/>
      <c r="F37" s="276"/>
      <c r="G37" s="276"/>
      <c r="H37" s="79">
        <v>0</v>
      </c>
      <c r="I37" s="79"/>
      <c r="J37" s="279" t="s">
        <v>60</v>
      </c>
      <c r="K37" s="279"/>
      <c r="L37" s="280" t="e">
        <f>IF(H48-L33&lt;0,0,C144-I144)</f>
        <v>#VALUE!</v>
      </c>
      <c r="M37" s="280"/>
      <c r="N37" s="281" t="str">
        <f>IFERROR(IF(H37=0,"Nevykazuje sa",L37/H37),0)</f>
        <v>Nevykazuje sa</v>
      </c>
      <c r="O37" s="282"/>
      <c r="P37" s="237"/>
    </row>
    <row r="38" spans="2:16" ht="30" customHeight="1" thickBot="1" x14ac:dyDescent="0.3">
      <c r="B38" s="246"/>
      <c r="C38" s="277" t="s">
        <v>68</v>
      </c>
      <c r="D38" s="278"/>
      <c r="E38" s="278"/>
      <c r="F38" s="278"/>
      <c r="G38" s="278"/>
      <c r="H38" s="80">
        <v>0</v>
      </c>
      <c r="I38" s="80"/>
      <c r="J38" s="283" t="s">
        <v>59</v>
      </c>
      <c r="K38" s="283"/>
      <c r="L38" s="284" t="str">
        <f>IFERROR((I115+I116+I117+I118)*1000,"Vyplň bunku O117")</f>
        <v>Vyplň bunku O117</v>
      </c>
      <c r="M38" s="285"/>
      <c r="N38" s="286" t="str">
        <f>IFERROR(IF(H38=0,"Nevykazuje sa",L38/H38),0)</f>
        <v>Nevykazuje sa</v>
      </c>
      <c r="O38" s="287"/>
      <c r="P38" s="237"/>
    </row>
    <row r="39" spans="2:16" ht="7.5" customHeight="1" thickBot="1" x14ac:dyDescent="0.3">
      <c r="B39" s="24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</row>
    <row r="40" spans="2:16" ht="24.75" customHeight="1" thickBot="1" x14ac:dyDescent="0.3">
      <c r="B40" s="246"/>
      <c r="C40" s="288" t="s">
        <v>75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9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237"/>
    </row>
    <row r="41" spans="2:16" x14ac:dyDescent="0.25">
      <c r="B41" s="246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2:16" x14ac:dyDescent="0.25">
      <c r="B42" s="246"/>
      <c r="C42" s="291" t="s">
        <v>169</v>
      </c>
      <c r="D42" s="291"/>
      <c r="E42" s="292"/>
      <c r="F42" s="292"/>
      <c r="G42" s="292"/>
      <c r="H42" s="292"/>
      <c r="I42" s="293"/>
      <c r="J42" s="293"/>
      <c r="K42" s="293"/>
      <c r="L42" s="293"/>
      <c r="M42" s="293"/>
      <c r="N42" s="293"/>
      <c r="O42" s="293"/>
      <c r="P42" s="237"/>
    </row>
    <row r="43" spans="2:16" ht="6" customHeight="1" thickBot="1" x14ac:dyDescent="0.3">
      <c r="B43" s="24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7"/>
    </row>
    <row r="44" spans="2:16" ht="45" customHeight="1" x14ac:dyDescent="0.25">
      <c r="B44" s="246"/>
      <c r="C44" s="130" t="s">
        <v>61</v>
      </c>
      <c r="D44" s="131"/>
      <c r="E44" s="131"/>
      <c r="F44" s="131"/>
      <c r="G44" s="131"/>
      <c r="H44" s="131" t="s">
        <v>27</v>
      </c>
      <c r="I44" s="131"/>
      <c r="J44" s="131" t="s">
        <v>20</v>
      </c>
      <c r="K44" s="131"/>
      <c r="L44" s="131" t="s">
        <v>30</v>
      </c>
      <c r="M44" s="131"/>
      <c r="N44" s="131" t="s">
        <v>28</v>
      </c>
      <c r="O44" s="294"/>
      <c r="P44" s="237"/>
    </row>
    <row r="45" spans="2:16" ht="28.5" customHeight="1" x14ac:dyDescent="0.25">
      <c r="B45" s="246"/>
      <c r="C45" s="275" t="s">
        <v>170</v>
      </c>
      <c r="D45" s="276"/>
      <c r="E45" s="276"/>
      <c r="F45" s="276"/>
      <c r="G45" s="276"/>
      <c r="H45" s="295">
        <f>ZMS!H24</f>
        <v>0</v>
      </c>
      <c r="I45" s="295"/>
      <c r="J45" s="279" t="s">
        <v>94</v>
      </c>
      <c r="K45" s="279"/>
      <c r="L45" s="81">
        <v>0</v>
      </c>
      <c r="M45" s="81"/>
      <c r="N45" s="297" t="str">
        <f t="shared" ref="N45:N52" si="0">IFERROR(IF(H45=0,"Nevykazuje sa",L45/H45),0)</f>
        <v>Nevykazuje sa</v>
      </c>
      <c r="O45" s="298"/>
      <c r="P45" s="237"/>
    </row>
    <row r="46" spans="2:16" ht="28.5" customHeight="1" x14ac:dyDescent="0.25">
      <c r="B46" s="246"/>
      <c r="C46" s="275" t="s">
        <v>171</v>
      </c>
      <c r="D46" s="276"/>
      <c r="E46" s="276"/>
      <c r="F46" s="276"/>
      <c r="G46" s="276"/>
      <c r="H46" s="295">
        <f>ZMS!H25</f>
        <v>0</v>
      </c>
      <c r="I46" s="295"/>
      <c r="J46" s="279" t="s">
        <v>94</v>
      </c>
      <c r="K46" s="279"/>
      <c r="L46" s="81">
        <v>0</v>
      </c>
      <c r="M46" s="81"/>
      <c r="N46" s="297" t="str">
        <f t="shared" si="0"/>
        <v>Nevykazuje sa</v>
      </c>
      <c r="O46" s="298"/>
      <c r="P46" s="237"/>
    </row>
    <row r="47" spans="2:16" ht="28.5" customHeight="1" x14ac:dyDescent="0.25">
      <c r="B47" s="246"/>
      <c r="C47" s="275" t="s">
        <v>172</v>
      </c>
      <c r="D47" s="276"/>
      <c r="E47" s="276"/>
      <c r="F47" s="276"/>
      <c r="G47" s="276"/>
      <c r="H47" s="295">
        <f>ZMS!H26</f>
        <v>0</v>
      </c>
      <c r="I47" s="295"/>
      <c r="J47" s="279" t="s">
        <v>173</v>
      </c>
      <c r="K47" s="279"/>
      <c r="L47" s="81">
        <v>0</v>
      </c>
      <c r="M47" s="81"/>
      <c r="N47" s="297" t="str">
        <f t="shared" si="0"/>
        <v>Nevykazuje sa</v>
      </c>
      <c r="O47" s="298"/>
      <c r="P47" s="237"/>
    </row>
    <row r="48" spans="2:16" ht="28.5" customHeight="1" x14ac:dyDescent="0.25">
      <c r="B48" s="246"/>
      <c r="C48" s="275" t="s">
        <v>174</v>
      </c>
      <c r="D48" s="276"/>
      <c r="E48" s="276"/>
      <c r="F48" s="276"/>
      <c r="G48" s="276"/>
      <c r="H48" s="295">
        <f>ZMS!H27</f>
        <v>0</v>
      </c>
      <c r="I48" s="295"/>
      <c r="J48" s="279" t="s">
        <v>58</v>
      </c>
      <c r="K48" s="279"/>
      <c r="L48" s="81">
        <v>0</v>
      </c>
      <c r="M48" s="81"/>
      <c r="N48" s="297" t="str">
        <f t="shared" si="0"/>
        <v>Nevykazuje sa</v>
      </c>
      <c r="O48" s="298"/>
      <c r="P48" s="237"/>
    </row>
    <row r="49" spans="2:18" ht="28.5" customHeight="1" x14ac:dyDescent="0.25">
      <c r="B49" s="246"/>
      <c r="C49" s="275" t="s">
        <v>175</v>
      </c>
      <c r="D49" s="276"/>
      <c r="E49" s="276"/>
      <c r="F49" s="276"/>
      <c r="G49" s="276"/>
      <c r="H49" s="295">
        <f>ZMS!H28</f>
        <v>0</v>
      </c>
      <c r="I49" s="295"/>
      <c r="J49" s="279" t="s">
        <v>59</v>
      </c>
      <c r="K49" s="279"/>
      <c r="L49" s="81">
        <v>0</v>
      </c>
      <c r="M49" s="81"/>
      <c r="N49" s="297" t="str">
        <f t="shared" si="0"/>
        <v>Nevykazuje sa</v>
      </c>
      <c r="O49" s="298"/>
      <c r="P49" s="237"/>
    </row>
    <row r="50" spans="2:18" ht="28.5" customHeight="1" x14ac:dyDescent="0.25">
      <c r="B50" s="246"/>
      <c r="C50" s="275" t="s">
        <v>176</v>
      </c>
      <c r="D50" s="276"/>
      <c r="E50" s="276"/>
      <c r="F50" s="276"/>
      <c r="G50" s="276"/>
      <c r="H50" s="295">
        <f>ZMS!H29</f>
        <v>0</v>
      </c>
      <c r="I50" s="295"/>
      <c r="J50" s="279" t="s">
        <v>177</v>
      </c>
      <c r="K50" s="279"/>
      <c r="L50" s="81">
        <v>0</v>
      </c>
      <c r="M50" s="81"/>
      <c r="N50" s="297" t="str">
        <f t="shared" si="0"/>
        <v>Nevykazuje sa</v>
      </c>
      <c r="O50" s="298"/>
      <c r="P50" s="237"/>
    </row>
    <row r="51" spans="2:18" ht="28.5" customHeight="1" x14ac:dyDescent="0.25">
      <c r="B51" s="246"/>
      <c r="C51" s="275" t="s">
        <v>281</v>
      </c>
      <c r="D51" s="276"/>
      <c r="E51" s="276"/>
      <c r="F51" s="276"/>
      <c r="G51" s="276"/>
      <c r="H51" s="295">
        <f>ZMS!H30</f>
        <v>0</v>
      </c>
      <c r="I51" s="295"/>
      <c r="J51" s="279" t="s">
        <v>103</v>
      </c>
      <c r="K51" s="279"/>
      <c r="L51" s="81">
        <v>0</v>
      </c>
      <c r="M51" s="81"/>
      <c r="N51" s="297" t="str">
        <f t="shared" si="0"/>
        <v>Nevykazuje sa</v>
      </c>
      <c r="O51" s="298"/>
      <c r="P51" s="237"/>
    </row>
    <row r="52" spans="2:18" ht="28.5" customHeight="1" thickBot="1" x14ac:dyDescent="0.3">
      <c r="B52" s="246"/>
      <c r="C52" s="277" t="s">
        <v>178</v>
      </c>
      <c r="D52" s="278"/>
      <c r="E52" s="278"/>
      <c r="F52" s="278"/>
      <c r="G52" s="278"/>
      <c r="H52" s="296">
        <f>ZMS!H31</f>
        <v>0</v>
      </c>
      <c r="I52" s="296"/>
      <c r="J52" s="283" t="s">
        <v>179</v>
      </c>
      <c r="K52" s="283"/>
      <c r="L52" s="82">
        <v>0</v>
      </c>
      <c r="M52" s="82"/>
      <c r="N52" s="299" t="str">
        <f t="shared" si="0"/>
        <v>Nevykazuje sa</v>
      </c>
      <c r="O52" s="300"/>
      <c r="P52" s="237"/>
    </row>
    <row r="53" spans="2:18" ht="7.5" customHeight="1" thickBot="1" x14ac:dyDescent="0.3">
      <c r="B53" s="24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7"/>
    </row>
    <row r="54" spans="2:18" ht="19.5" customHeight="1" thickBot="1" x14ac:dyDescent="0.3">
      <c r="B54" s="246"/>
      <c r="C54" s="301" t="s">
        <v>182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29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237"/>
    </row>
    <row r="55" spans="2:18" ht="19.5" customHeight="1" thickBot="1" x14ac:dyDescent="0.3">
      <c r="B55" s="246"/>
      <c r="C55" s="301" t="s">
        <v>183</v>
      </c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290">
        <f>IFERROR((IF(N48&gt;1,1,N48)+IF(N49&gt;1,1,N49))/2,0)</f>
        <v>1</v>
      </c>
      <c r="P55" s="237"/>
    </row>
    <row r="56" spans="2:18" x14ac:dyDescent="0.25">
      <c r="B56" s="24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7"/>
    </row>
    <row r="57" spans="2:18" ht="122.25" customHeight="1" x14ac:dyDescent="0.25">
      <c r="B57" s="24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7"/>
    </row>
    <row r="58" spans="2:18" ht="15.75" thickBot="1" x14ac:dyDescent="0.3">
      <c r="B58" s="303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304"/>
    </row>
    <row r="59" spans="2:18" ht="22.5" customHeight="1" x14ac:dyDescent="0.25">
      <c r="B59" s="243"/>
      <c r="C59" s="305" t="s">
        <v>132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245"/>
    </row>
    <row r="60" spans="2:18" x14ac:dyDescent="0.25">
      <c r="B60" s="24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7"/>
    </row>
    <row r="61" spans="2:18" x14ac:dyDescent="0.25">
      <c r="B61" s="246"/>
      <c r="C61" s="255" t="s">
        <v>230</v>
      </c>
      <c r="D61" s="255"/>
      <c r="E61" s="120"/>
      <c r="F61" s="120"/>
      <c r="G61" s="120"/>
      <c r="H61" s="120"/>
      <c r="I61" s="126"/>
      <c r="J61" s="126"/>
      <c r="K61" s="126"/>
      <c r="L61" s="126"/>
      <c r="M61" s="126"/>
      <c r="N61" s="126"/>
      <c r="O61" s="126"/>
      <c r="P61" s="237"/>
    </row>
    <row r="62" spans="2:18" ht="6" customHeight="1" x14ac:dyDescent="0.25">
      <c r="B62" s="246"/>
      <c r="C62" s="236"/>
      <c r="D62" s="236"/>
      <c r="E62" s="236"/>
      <c r="F62" s="236"/>
      <c r="G62" s="236"/>
      <c r="H62" s="236"/>
      <c r="I62" s="236"/>
      <c r="J62" s="236"/>
      <c r="K62" s="236"/>
      <c r="L62" s="120"/>
      <c r="M62" s="120"/>
      <c r="N62" s="236"/>
      <c r="O62" s="236"/>
      <c r="P62" s="237"/>
    </row>
    <row r="63" spans="2:18" x14ac:dyDescent="0.25">
      <c r="B63" s="246"/>
      <c r="C63" s="306" t="s">
        <v>8</v>
      </c>
      <c r="D63" s="306"/>
      <c r="E63" s="306"/>
      <c r="F63" s="306"/>
      <c r="G63" s="84">
        <v>0</v>
      </c>
      <c r="H63" s="307" t="s">
        <v>58</v>
      </c>
      <c r="I63" s="86"/>
      <c r="J63" s="86"/>
      <c r="K63" s="86"/>
      <c r="L63" s="86"/>
      <c r="M63" s="86"/>
      <c r="N63" s="86"/>
      <c r="O63" s="86"/>
      <c r="P63" s="237"/>
      <c r="R63" s="87"/>
    </row>
    <row r="64" spans="2:18" x14ac:dyDescent="0.25">
      <c r="B64" s="246"/>
      <c r="C64" s="306" t="s">
        <v>25</v>
      </c>
      <c r="D64" s="306"/>
      <c r="E64" s="306"/>
      <c r="F64" s="306"/>
      <c r="G64" s="84">
        <v>0</v>
      </c>
      <c r="H64" s="307" t="s">
        <v>58</v>
      </c>
      <c r="I64" s="86"/>
      <c r="J64" s="86"/>
      <c r="K64" s="86"/>
      <c r="L64" s="86"/>
      <c r="M64" s="86"/>
      <c r="N64" s="86"/>
      <c r="O64" s="86"/>
      <c r="P64" s="237"/>
    </row>
    <row r="65" spans="2:18" ht="7.5" customHeight="1" x14ac:dyDescent="0.25">
      <c r="B65" s="24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7"/>
    </row>
    <row r="66" spans="2:18" x14ac:dyDescent="0.25">
      <c r="B66" s="246"/>
      <c r="C66" s="308" t="s">
        <v>43</v>
      </c>
      <c r="D66" s="308"/>
      <c r="E66" s="309" t="s">
        <v>44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37"/>
    </row>
    <row r="67" spans="2:18" x14ac:dyDescent="0.25">
      <c r="B67" s="246"/>
      <c r="C67" s="308"/>
      <c r="D67" s="308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237"/>
    </row>
    <row r="68" spans="2:18" x14ac:dyDescent="0.25">
      <c r="B68" s="24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7"/>
    </row>
    <row r="69" spans="2:18" x14ac:dyDescent="0.25">
      <c r="B69" s="246"/>
      <c r="C69" s="255" t="s">
        <v>229</v>
      </c>
      <c r="D69" s="255"/>
      <c r="E69" s="120"/>
      <c r="F69" s="120"/>
      <c r="G69" s="120"/>
      <c r="H69" s="120"/>
      <c r="I69" s="126"/>
      <c r="J69" s="126"/>
      <c r="K69" s="126"/>
      <c r="L69" s="126"/>
      <c r="M69" s="126"/>
      <c r="N69" s="126"/>
      <c r="O69" s="126"/>
      <c r="P69" s="237"/>
      <c r="R69" s="88"/>
    </row>
    <row r="70" spans="2:18" ht="6" customHeight="1" x14ac:dyDescent="0.25">
      <c r="B70" s="246"/>
      <c r="C70" s="236"/>
      <c r="D70" s="236"/>
      <c r="E70" s="236"/>
      <c r="F70" s="236"/>
      <c r="G70" s="236"/>
      <c r="H70" s="236"/>
      <c r="I70" s="120"/>
      <c r="J70" s="120"/>
      <c r="K70" s="120"/>
      <c r="L70" s="120"/>
      <c r="M70" s="120"/>
      <c r="N70" s="120"/>
      <c r="O70" s="120"/>
      <c r="P70" s="237"/>
    </row>
    <row r="71" spans="2:18" ht="15.75" thickBot="1" x14ac:dyDescent="0.3">
      <c r="B71" s="246"/>
      <c r="C71" s="310" t="s">
        <v>263</v>
      </c>
      <c r="D71" s="236"/>
      <c r="E71" s="236"/>
      <c r="F71" s="236"/>
      <c r="G71" s="236"/>
      <c r="H71" s="236"/>
      <c r="I71" s="120"/>
      <c r="J71" s="120"/>
      <c r="K71" s="120"/>
      <c r="L71" s="120"/>
      <c r="M71" s="120"/>
      <c r="N71" s="120"/>
      <c r="O71" s="120"/>
      <c r="P71" s="237"/>
    </row>
    <row r="72" spans="2:18" ht="15.75" thickBot="1" x14ac:dyDescent="0.3">
      <c r="B72" s="246"/>
      <c r="C72" s="311" t="s">
        <v>259</v>
      </c>
      <c r="D72" s="312"/>
      <c r="E72" s="312"/>
      <c r="F72" s="313"/>
      <c r="G72" s="89"/>
      <c r="H72" s="90"/>
      <c r="I72" s="90"/>
      <c r="J72" s="90"/>
      <c r="K72" s="90"/>
      <c r="L72" s="90"/>
      <c r="M72" s="90"/>
      <c r="N72" s="90"/>
      <c r="O72" s="91"/>
      <c r="P72" s="237"/>
    </row>
    <row r="73" spans="2:18" ht="15.75" thickBot="1" x14ac:dyDescent="0.3">
      <c r="B73" s="246"/>
      <c r="C73" s="314" t="s">
        <v>260</v>
      </c>
      <c r="D73" s="315"/>
      <c r="E73" s="315"/>
      <c r="F73" s="316"/>
      <c r="G73" s="92"/>
      <c r="H73" s="317" t="str">
        <f>IF(AND(G73="nie",SUM(D77:O77)=0),"     VYPLŇTE ÚDAJE O SPOTREBE VZŤAHUJÚCEJ SA K PROJEKTU","")</f>
        <v/>
      </c>
      <c r="I73" s="120"/>
      <c r="J73" s="120"/>
      <c r="K73" s="242"/>
      <c r="L73" s="120"/>
      <c r="M73" s="120"/>
      <c r="N73" s="120"/>
      <c r="O73" s="120"/>
      <c r="P73" s="237"/>
    </row>
    <row r="74" spans="2:18" ht="7.5" customHeight="1" x14ac:dyDescent="0.25">
      <c r="B74" s="24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7"/>
    </row>
    <row r="75" spans="2:18" s="93" customFormat="1" ht="12.75" x14ac:dyDescent="0.25">
      <c r="B75" s="318"/>
      <c r="C75" s="319" t="s">
        <v>246</v>
      </c>
      <c r="D75" s="319" t="s">
        <v>247</v>
      </c>
      <c r="E75" s="319" t="s">
        <v>248</v>
      </c>
      <c r="F75" s="319" t="s">
        <v>249</v>
      </c>
      <c r="G75" s="319" t="s">
        <v>250</v>
      </c>
      <c r="H75" s="319" t="s">
        <v>251</v>
      </c>
      <c r="I75" s="319" t="s">
        <v>252</v>
      </c>
      <c r="J75" s="319" t="s">
        <v>253</v>
      </c>
      <c r="K75" s="319" t="s">
        <v>254</v>
      </c>
      <c r="L75" s="319" t="s">
        <v>255</v>
      </c>
      <c r="M75" s="319" t="s">
        <v>256</v>
      </c>
      <c r="N75" s="319" t="s">
        <v>257</v>
      </c>
      <c r="O75" s="319" t="s">
        <v>258</v>
      </c>
      <c r="P75" s="320"/>
    </row>
    <row r="76" spans="2:18" x14ac:dyDescent="0.25">
      <c r="B76" s="246"/>
      <c r="C76" s="321" t="s">
        <v>261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237"/>
    </row>
    <row r="77" spans="2:18" ht="25.5" x14ac:dyDescent="0.25">
      <c r="B77" s="246"/>
      <c r="C77" s="321" t="s">
        <v>262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237"/>
    </row>
    <row r="78" spans="2:18" x14ac:dyDescent="0.25">
      <c r="B78" s="246"/>
      <c r="C78" s="120"/>
      <c r="D78" s="120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7"/>
    </row>
    <row r="79" spans="2:18" ht="15.75" thickBot="1" x14ac:dyDescent="0.3">
      <c r="B79" s="246"/>
      <c r="C79" s="310" t="s">
        <v>264</v>
      </c>
      <c r="D79" s="236"/>
      <c r="E79" s="236"/>
      <c r="F79" s="236"/>
      <c r="G79" s="236"/>
      <c r="H79" s="236"/>
      <c r="I79" s="120"/>
      <c r="J79" s="120"/>
      <c r="K79" s="120"/>
      <c r="L79" s="120"/>
      <c r="M79" s="120"/>
      <c r="N79" s="120"/>
      <c r="O79" s="120"/>
      <c r="P79" s="237"/>
    </row>
    <row r="80" spans="2:18" ht="15.75" thickBot="1" x14ac:dyDescent="0.3">
      <c r="B80" s="246"/>
      <c r="C80" s="311" t="s">
        <v>259</v>
      </c>
      <c r="D80" s="312"/>
      <c r="E80" s="312"/>
      <c r="F80" s="313"/>
      <c r="G80" s="89"/>
      <c r="H80" s="90"/>
      <c r="I80" s="90"/>
      <c r="J80" s="90"/>
      <c r="K80" s="90"/>
      <c r="L80" s="90"/>
      <c r="M80" s="90"/>
      <c r="N80" s="90"/>
      <c r="O80" s="91"/>
      <c r="P80" s="237"/>
    </row>
    <row r="81" spans="2:16" ht="15.75" thickBot="1" x14ac:dyDescent="0.3">
      <c r="B81" s="246"/>
      <c r="C81" s="314" t="s">
        <v>260</v>
      </c>
      <c r="D81" s="315"/>
      <c r="E81" s="315"/>
      <c r="F81" s="316"/>
      <c r="G81" s="92"/>
      <c r="H81" s="317" t="str">
        <f>IF(AND(G81="nie",SUM(D85:O85)=0),"     VYPLŇTE ÚDAJE O SPOTREBE VZŤAHUJÚCEJ SA K PROJEKTU","")</f>
        <v/>
      </c>
      <c r="I81" s="120"/>
      <c r="J81" s="120"/>
      <c r="K81" s="317" t="str">
        <f>IF(G81="nie","     VYPLŇTE ÚDAJE V STĹPCI E NIŽŠIE","")</f>
        <v/>
      </c>
      <c r="L81" s="120"/>
      <c r="M81" s="120"/>
      <c r="N81" s="120"/>
      <c r="O81" s="120"/>
      <c r="P81" s="237"/>
    </row>
    <row r="82" spans="2:16" ht="7.5" customHeight="1" x14ac:dyDescent="0.25">
      <c r="B82" s="24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7"/>
    </row>
    <row r="83" spans="2:16" x14ac:dyDescent="0.25">
      <c r="B83" s="246"/>
      <c r="C83" s="319" t="s">
        <v>246</v>
      </c>
      <c r="D83" s="319" t="s">
        <v>247</v>
      </c>
      <c r="E83" s="319" t="s">
        <v>248</v>
      </c>
      <c r="F83" s="319" t="s">
        <v>249</v>
      </c>
      <c r="G83" s="319" t="s">
        <v>250</v>
      </c>
      <c r="H83" s="319" t="s">
        <v>251</v>
      </c>
      <c r="I83" s="319" t="s">
        <v>252</v>
      </c>
      <c r="J83" s="319" t="s">
        <v>253</v>
      </c>
      <c r="K83" s="319" t="s">
        <v>254</v>
      </c>
      <c r="L83" s="319" t="s">
        <v>255</v>
      </c>
      <c r="M83" s="319" t="s">
        <v>256</v>
      </c>
      <c r="N83" s="319" t="s">
        <v>257</v>
      </c>
      <c r="O83" s="319" t="s">
        <v>258</v>
      </c>
      <c r="P83" s="237"/>
    </row>
    <row r="84" spans="2:16" x14ac:dyDescent="0.25">
      <c r="B84" s="246"/>
      <c r="C84" s="321" t="s">
        <v>261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37"/>
    </row>
    <row r="85" spans="2:16" ht="25.5" x14ac:dyDescent="0.25">
      <c r="B85" s="246"/>
      <c r="C85" s="321" t="s">
        <v>262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237"/>
    </row>
    <row r="86" spans="2:16" x14ac:dyDescent="0.25">
      <c r="B86" s="246"/>
      <c r="C86" s="120"/>
      <c r="D86" s="120"/>
      <c r="E86" s="236"/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7"/>
    </row>
    <row r="87" spans="2:16" ht="15.75" thickBot="1" x14ac:dyDescent="0.3">
      <c r="B87" s="246"/>
      <c r="C87" s="310" t="s">
        <v>265</v>
      </c>
      <c r="D87" s="236"/>
      <c r="E87" s="236"/>
      <c r="F87" s="236"/>
      <c r="G87" s="236"/>
      <c r="H87" s="236"/>
      <c r="I87" s="120"/>
      <c r="J87" s="120"/>
      <c r="K87" s="120"/>
      <c r="L87" s="120"/>
      <c r="M87" s="120"/>
      <c r="N87" s="120"/>
      <c r="O87" s="120"/>
      <c r="P87" s="237"/>
    </row>
    <row r="88" spans="2:16" ht="15.75" thickBot="1" x14ac:dyDescent="0.3">
      <c r="B88" s="246"/>
      <c r="C88" s="311" t="s">
        <v>259</v>
      </c>
      <c r="D88" s="312"/>
      <c r="E88" s="312"/>
      <c r="F88" s="313"/>
      <c r="G88" s="89"/>
      <c r="H88" s="90"/>
      <c r="I88" s="90"/>
      <c r="J88" s="90"/>
      <c r="K88" s="90"/>
      <c r="L88" s="90"/>
      <c r="M88" s="90"/>
      <c r="N88" s="90"/>
      <c r="O88" s="91"/>
      <c r="P88" s="237"/>
    </row>
    <row r="89" spans="2:16" ht="15.75" thickBot="1" x14ac:dyDescent="0.3">
      <c r="B89" s="246"/>
      <c r="C89" s="314" t="s">
        <v>260</v>
      </c>
      <c r="D89" s="315"/>
      <c r="E89" s="315"/>
      <c r="F89" s="316"/>
      <c r="G89" s="92"/>
      <c r="H89" s="317" t="str">
        <f>IF(AND(G89="nie",SUM(D93:O93)=0),"     VYPLŇTE ÚDAJE O SPOTREBE VZŤAHUJÚCEJ SA K PROJEKTU","")</f>
        <v/>
      </c>
      <c r="I89" s="120"/>
      <c r="J89" s="120"/>
      <c r="K89" s="317" t="str">
        <f>IF(G89="nie","     VYPLŇTE ÚDAJE V STĹPCI E NIŽŠIE","")</f>
        <v/>
      </c>
      <c r="L89" s="120"/>
      <c r="M89" s="120"/>
      <c r="N89" s="120"/>
      <c r="O89" s="120"/>
      <c r="P89" s="237"/>
    </row>
    <row r="90" spans="2:16" ht="7.5" customHeight="1" x14ac:dyDescent="0.25">
      <c r="B90" s="24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7"/>
    </row>
    <row r="91" spans="2:16" x14ac:dyDescent="0.25">
      <c r="B91" s="246"/>
      <c r="C91" s="319" t="s">
        <v>246</v>
      </c>
      <c r="D91" s="319" t="s">
        <v>247</v>
      </c>
      <c r="E91" s="319" t="s">
        <v>248</v>
      </c>
      <c r="F91" s="319" t="s">
        <v>249</v>
      </c>
      <c r="G91" s="319" t="s">
        <v>250</v>
      </c>
      <c r="H91" s="319" t="s">
        <v>251</v>
      </c>
      <c r="I91" s="319" t="s">
        <v>252</v>
      </c>
      <c r="J91" s="319" t="s">
        <v>253</v>
      </c>
      <c r="K91" s="319" t="s">
        <v>254</v>
      </c>
      <c r="L91" s="319" t="s">
        <v>255</v>
      </c>
      <c r="M91" s="319" t="s">
        <v>256</v>
      </c>
      <c r="N91" s="319" t="s">
        <v>257</v>
      </c>
      <c r="O91" s="319" t="s">
        <v>258</v>
      </c>
      <c r="P91" s="237"/>
    </row>
    <row r="92" spans="2:16" x14ac:dyDescent="0.25">
      <c r="B92" s="246"/>
      <c r="C92" s="321" t="s">
        <v>261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237"/>
    </row>
    <row r="93" spans="2:16" ht="25.5" x14ac:dyDescent="0.25">
      <c r="B93" s="246"/>
      <c r="C93" s="321" t="s">
        <v>262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237"/>
    </row>
    <row r="94" spans="2:16" x14ac:dyDescent="0.25">
      <c r="B94" s="72"/>
      <c r="C94" s="120"/>
      <c r="D94" s="120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7"/>
    </row>
    <row r="95" spans="2:16" ht="15.75" thickBot="1" x14ac:dyDescent="0.3">
      <c r="B95" s="72"/>
      <c r="C95" s="310" t="s">
        <v>266</v>
      </c>
      <c r="D95" s="236"/>
      <c r="E95" s="236"/>
      <c r="F95" s="236"/>
      <c r="G95" s="236"/>
      <c r="H95" s="236"/>
      <c r="I95" s="120"/>
      <c r="J95" s="120"/>
      <c r="K95" s="120"/>
      <c r="L95" s="120"/>
      <c r="M95" s="120"/>
      <c r="N95" s="120"/>
      <c r="O95" s="120"/>
      <c r="P95" s="237"/>
    </row>
    <row r="96" spans="2:16" ht="15.75" thickBot="1" x14ac:dyDescent="0.3">
      <c r="B96" s="246"/>
      <c r="C96" s="311" t="s">
        <v>259</v>
      </c>
      <c r="D96" s="312"/>
      <c r="E96" s="312"/>
      <c r="F96" s="313"/>
      <c r="G96" s="89"/>
      <c r="H96" s="90"/>
      <c r="I96" s="90"/>
      <c r="J96" s="90"/>
      <c r="K96" s="90"/>
      <c r="L96" s="90"/>
      <c r="M96" s="90"/>
      <c r="N96" s="90"/>
      <c r="O96" s="91"/>
      <c r="P96" s="237"/>
    </row>
    <row r="97" spans="2:19" ht="15.75" thickBot="1" x14ac:dyDescent="0.3">
      <c r="B97" s="246"/>
      <c r="C97" s="314" t="s">
        <v>260</v>
      </c>
      <c r="D97" s="315"/>
      <c r="E97" s="315"/>
      <c r="F97" s="316"/>
      <c r="G97" s="92"/>
      <c r="H97" s="317" t="str">
        <f>IF(AND(G97="nie",SUM(D101:O101)=0),"     VYPLŇTE ÚDAJE O SPOTREBE VZŤAHUJÚCEJ SA K PROJEKTU","")</f>
        <v/>
      </c>
      <c r="I97" s="120"/>
      <c r="J97" s="120"/>
      <c r="K97" s="317" t="str">
        <f>IF(G97="nie","     VYPLŇTE ÚDAJE V STĹPCI E NIŽŠIE","")</f>
        <v/>
      </c>
      <c r="L97" s="120"/>
      <c r="M97" s="120"/>
      <c r="N97" s="120"/>
      <c r="O97" s="120"/>
      <c r="P97" s="237"/>
    </row>
    <row r="98" spans="2:19" ht="7.5" customHeight="1" x14ac:dyDescent="0.25">
      <c r="B98" s="24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7"/>
    </row>
    <row r="99" spans="2:19" x14ac:dyDescent="0.25">
      <c r="B99" s="246"/>
      <c r="C99" s="319" t="s">
        <v>246</v>
      </c>
      <c r="D99" s="319" t="s">
        <v>247</v>
      </c>
      <c r="E99" s="319" t="s">
        <v>248</v>
      </c>
      <c r="F99" s="319" t="s">
        <v>249</v>
      </c>
      <c r="G99" s="319" t="s">
        <v>250</v>
      </c>
      <c r="H99" s="319" t="s">
        <v>251</v>
      </c>
      <c r="I99" s="319" t="s">
        <v>252</v>
      </c>
      <c r="J99" s="319" t="s">
        <v>253</v>
      </c>
      <c r="K99" s="319" t="s">
        <v>254</v>
      </c>
      <c r="L99" s="319" t="s">
        <v>255</v>
      </c>
      <c r="M99" s="319" t="s">
        <v>256</v>
      </c>
      <c r="N99" s="319" t="s">
        <v>257</v>
      </c>
      <c r="O99" s="319" t="s">
        <v>258</v>
      </c>
      <c r="P99" s="237"/>
    </row>
    <row r="100" spans="2:19" x14ac:dyDescent="0.25">
      <c r="B100" s="246"/>
      <c r="C100" s="321" t="s">
        <v>261</v>
      </c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237"/>
    </row>
    <row r="101" spans="2:19" ht="25.5" x14ac:dyDescent="0.25">
      <c r="B101" s="246"/>
      <c r="C101" s="321" t="s">
        <v>262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237"/>
    </row>
    <row r="102" spans="2:19" x14ac:dyDescent="0.25">
      <c r="B102" s="24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7"/>
    </row>
    <row r="103" spans="2:19" x14ac:dyDescent="0.25">
      <c r="B103" s="246"/>
      <c r="C103" s="310" t="s">
        <v>267</v>
      </c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7"/>
    </row>
    <row r="104" spans="2:19" ht="6" customHeight="1" thickBot="1" x14ac:dyDescent="0.3">
      <c r="B104" s="24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7"/>
    </row>
    <row r="105" spans="2:19" x14ac:dyDescent="0.25">
      <c r="B105" s="246"/>
      <c r="C105" s="322" t="s">
        <v>8</v>
      </c>
      <c r="D105" s="323"/>
      <c r="E105" s="323"/>
      <c r="F105" s="323"/>
      <c r="G105" s="324" t="e">
        <f>IF(G73="nie",SUM(D77:O77),SUM(D76:O76))*O23</f>
        <v>#VALUE!</v>
      </c>
      <c r="H105" s="325" t="s">
        <v>58</v>
      </c>
      <c r="I105" s="326"/>
      <c r="J105" s="326"/>
      <c r="K105" s="326"/>
      <c r="L105" s="326"/>
      <c r="M105" s="326"/>
      <c r="N105" s="326"/>
      <c r="O105" s="326"/>
      <c r="P105" s="237"/>
      <c r="R105" s="94"/>
    </row>
    <row r="106" spans="2:19" x14ac:dyDescent="0.25">
      <c r="B106" s="246"/>
      <c r="C106" s="327" t="s">
        <v>9</v>
      </c>
      <c r="D106" s="306"/>
      <c r="E106" s="306"/>
      <c r="F106" s="306"/>
      <c r="G106" s="328" t="e">
        <f>IF(G81="nie",SUM(D85:O85),SUM(D84:O84))*O23</f>
        <v>#VALUE!</v>
      </c>
      <c r="H106" s="329" t="s">
        <v>58</v>
      </c>
      <c r="I106" s="326"/>
      <c r="J106" s="326"/>
      <c r="K106" s="326"/>
      <c r="L106" s="326"/>
      <c r="M106" s="326"/>
      <c r="N106" s="326"/>
      <c r="O106" s="326"/>
      <c r="P106" s="237"/>
      <c r="R106" s="94"/>
    </row>
    <row r="107" spans="2:19" x14ac:dyDescent="0.25">
      <c r="B107" s="246"/>
      <c r="C107" s="327" t="s">
        <v>21</v>
      </c>
      <c r="D107" s="306"/>
      <c r="E107" s="306"/>
      <c r="F107" s="306"/>
      <c r="G107" s="328" t="e">
        <f>IF(G89="nie",SUM(D93:O93),SUM(D92:O92))*O23</f>
        <v>#VALUE!</v>
      </c>
      <c r="H107" s="329" t="s">
        <v>58</v>
      </c>
      <c r="I107" s="326"/>
      <c r="J107" s="326"/>
      <c r="K107" s="326"/>
      <c r="L107" s="326"/>
      <c r="M107" s="326"/>
      <c r="N107" s="326"/>
      <c r="O107" s="326"/>
      <c r="P107" s="237"/>
      <c r="R107" s="95"/>
      <c r="S107" s="95"/>
    </row>
    <row r="108" spans="2:19" ht="15.75" thickBot="1" x14ac:dyDescent="0.3">
      <c r="B108" s="246"/>
      <c r="C108" s="330" t="s">
        <v>40</v>
      </c>
      <c r="D108" s="331"/>
      <c r="E108" s="331"/>
      <c r="F108" s="331"/>
      <c r="G108" s="332" t="e">
        <f>IF(G97="nie",SUM(D101:O101),SUM(D100:O100))*O23</f>
        <v>#VALUE!</v>
      </c>
      <c r="H108" s="333" t="s">
        <v>58</v>
      </c>
      <c r="I108" s="326"/>
      <c r="J108" s="326"/>
      <c r="K108" s="326"/>
      <c r="L108" s="326"/>
      <c r="M108" s="326"/>
      <c r="N108" s="326"/>
      <c r="O108" s="326"/>
      <c r="P108" s="237"/>
      <c r="R108" s="96"/>
    </row>
    <row r="109" spans="2:19" ht="7.5" customHeight="1" x14ac:dyDescent="0.25">
      <c r="B109" s="246"/>
      <c r="C109" s="236"/>
      <c r="D109" s="236"/>
      <c r="E109" s="334"/>
      <c r="F109" s="334"/>
      <c r="G109" s="236"/>
      <c r="H109" s="236"/>
      <c r="I109" s="236"/>
      <c r="J109" s="236"/>
      <c r="K109" s="236"/>
      <c r="L109" s="236"/>
      <c r="M109" s="236"/>
      <c r="N109" s="236"/>
      <c r="O109" s="236"/>
      <c r="P109" s="237"/>
    </row>
    <row r="110" spans="2:19" x14ac:dyDescent="0.25">
      <c r="B110" s="246"/>
      <c r="C110" s="308" t="s">
        <v>45</v>
      </c>
      <c r="D110" s="308" t="s">
        <v>46</v>
      </c>
      <c r="E110" s="242"/>
      <c r="F110" s="308"/>
      <c r="G110" s="308"/>
      <c r="H110" s="308"/>
      <c r="I110" s="308"/>
      <c r="J110" s="308"/>
      <c r="K110" s="308"/>
      <c r="L110" s="236"/>
      <c r="M110" s="236"/>
      <c r="N110" s="236"/>
      <c r="O110" s="236"/>
      <c r="P110" s="237"/>
    </row>
    <row r="111" spans="2:19" x14ac:dyDescent="0.25">
      <c r="B111" s="24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7"/>
    </row>
    <row r="112" spans="2:19" x14ac:dyDescent="0.25">
      <c r="B112" s="246"/>
      <c r="C112" s="335" t="s">
        <v>233</v>
      </c>
      <c r="D112" s="335"/>
      <c r="E112" s="336"/>
      <c r="F112" s="336"/>
      <c r="G112" s="336"/>
      <c r="H112" s="336"/>
      <c r="I112" s="337"/>
      <c r="J112" s="337"/>
      <c r="K112" s="337"/>
      <c r="L112" s="337"/>
      <c r="M112" s="337"/>
      <c r="N112" s="337"/>
      <c r="O112" s="337"/>
      <c r="P112" s="237"/>
    </row>
    <row r="113" spans="2:16" ht="15.75" thickBot="1" x14ac:dyDescent="0.3">
      <c r="B113" s="246"/>
      <c r="C113" s="310"/>
      <c r="D113" s="310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7"/>
    </row>
    <row r="114" spans="2:16" x14ac:dyDescent="0.25">
      <c r="B114" s="246"/>
      <c r="C114" s="338" t="s">
        <v>73</v>
      </c>
      <c r="D114" s="339"/>
      <c r="E114" s="339"/>
      <c r="F114" s="340"/>
      <c r="G114" s="341" t="s">
        <v>184</v>
      </c>
      <c r="H114" s="340"/>
      <c r="I114" s="341" t="s">
        <v>74</v>
      </c>
      <c r="J114" s="340"/>
      <c r="K114" s="342" t="s">
        <v>268</v>
      </c>
      <c r="L114" s="236"/>
      <c r="M114" s="236"/>
      <c r="N114" s="236"/>
      <c r="O114" s="236"/>
      <c r="P114" s="237"/>
    </row>
    <row r="115" spans="2:16" ht="15" customHeight="1" x14ac:dyDescent="0.25">
      <c r="B115" s="246"/>
      <c r="C115" s="343" t="s">
        <v>8</v>
      </c>
      <c r="D115" s="344"/>
      <c r="E115" s="344"/>
      <c r="F115" s="345"/>
      <c r="G115" s="97">
        <v>0</v>
      </c>
      <c r="H115" s="98"/>
      <c r="I115" s="346" t="e">
        <f>(G115-G105)/(0.93*0.99*0.4)</f>
        <v>#VALUE!</v>
      </c>
      <c r="J115" s="347"/>
      <c r="K115" s="348" t="s">
        <v>58</v>
      </c>
      <c r="L115" s="349"/>
      <c r="M115" s="242"/>
      <c r="N115" s="242"/>
      <c r="O115" s="242"/>
      <c r="P115" s="237"/>
    </row>
    <row r="116" spans="2:16" ht="15.75" thickBot="1" x14ac:dyDescent="0.3">
      <c r="B116" s="246"/>
      <c r="C116" s="343" t="s">
        <v>9</v>
      </c>
      <c r="D116" s="344"/>
      <c r="E116" s="344"/>
      <c r="F116" s="345"/>
      <c r="G116" s="97">
        <v>0</v>
      </c>
      <c r="H116" s="98"/>
      <c r="I116" s="346" t="e">
        <f>(G116-G106)/(0.99*0.985)</f>
        <v>#VALUE!</v>
      </c>
      <c r="J116" s="347"/>
      <c r="K116" s="348" t="s">
        <v>58</v>
      </c>
      <c r="L116" s="242"/>
      <c r="M116" s="242"/>
      <c r="N116" s="242"/>
      <c r="O116" s="242"/>
      <c r="P116" s="237"/>
    </row>
    <row r="117" spans="2:16" ht="15" customHeight="1" x14ac:dyDescent="0.25">
      <c r="B117" s="246"/>
      <c r="C117" s="343" t="s">
        <v>21</v>
      </c>
      <c r="D117" s="344"/>
      <c r="E117" s="344"/>
      <c r="F117" s="345"/>
      <c r="G117" s="97">
        <v>0</v>
      </c>
      <c r="H117" s="98"/>
      <c r="I117" s="346">
        <f>IF(G117=0,0,IF(O117="Teplá voda",(G117-G107)/(0.94*0.925*0.985*0.88),IF(O117="Horúca voda",(G117-G107)/(0.94*0.9*0.985*0.88),"Vyplň bunku O117")))</f>
        <v>0</v>
      </c>
      <c r="J117" s="347"/>
      <c r="K117" s="348" t="s">
        <v>58</v>
      </c>
      <c r="L117" s="350" t="s">
        <v>185</v>
      </c>
      <c r="M117" s="350"/>
      <c r="N117" s="350"/>
      <c r="O117" s="99"/>
      <c r="P117" s="237"/>
    </row>
    <row r="118" spans="2:16" ht="15.75" thickBot="1" x14ac:dyDescent="0.3">
      <c r="B118" s="246"/>
      <c r="C118" s="343" t="s">
        <v>39</v>
      </c>
      <c r="D118" s="344"/>
      <c r="E118" s="344"/>
      <c r="F118" s="345"/>
      <c r="G118" s="97">
        <v>0</v>
      </c>
      <c r="H118" s="98"/>
      <c r="I118" s="284" t="e">
        <f>G118-G108</f>
        <v>#VALUE!</v>
      </c>
      <c r="J118" s="285"/>
      <c r="K118" s="351" t="s">
        <v>58</v>
      </c>
      <c r="L118" s="350"/>
      <c r="M118" s="350"/>
      <c r="N118" s="350"/>
      <c r="O118" s="100"/>
      <c r="P118" s="237"/>
    </row>
    <row r="119" spans="2:16" x14ac:dyDescent="0.25">
      <c r="B119" s="246"/>
      <c r="C119" s="236"/>
      <c r="D119" s="236"/>
      <c r="E119" s="236"/>
      <c r="F119" s="236"/>
      <c r="G119" s="236"/>
      <c r="H119" s="236"/>
      <c r="I119" s="236"/>
      <c r="J119" s="236"/>
      <c r="K119" s="236"/>
      <c r="L119" s="120"/>
      <c r="M119" s="120"/>
      <c r="N119" s="236"/>
      <c r="O119" s="236"/>
      <c r="P119" s="237"/>
    </row>
    <row r="120" spans="2:16" x14ac:dyDescent="0.25">
      <c r="B120" s="246"/>
      <c r="C120" s="335" t="s">
        <v>234</v>
      </c>
      <c r="D120" s="335"/>
      <c r="E120" s="336"/>
      <c r="F120" s="336"/>
      <c r="G120" s="336"/>
      <c r="H120" s="336"/>
      <c r="I120" s="337"/>
      <c r="J120" s="337"/>
      <c r="K120" s="337"/>
      <c r="L120" s="337"/>
      <c r="M120" s="337"/>
      <c r="N120" s="337"/>
      <c r="O120" s="337"/>
      <c r="P120" s="237"/>
    </row>
    <row r="121" spans="2:16" ht="15" customHeight="1" x14ac:dyDescent="0.25">
      <c r="B121" s="246"/>
      <c r="C121" s="236"/>
      <c r="D121" s="236"/>
      <c r="E121" s="236"/>
      <c r="F121" s="236"/>
      <c r="G121" s="236"/>
      <c r="H121" s="236"/>
      <c r="I121" s="236"/>
      <c r="J121" s="236"/>
      <c r="K121" s="236"/>
      <c r="L121" s="120"/>
      <c r="M121" s="120"/>
      <c r="N121" s="236"/>
      <c r="O121" s="236"/>
      <c r="P121" s="237"/>
    </row>
    <row r="122" spans="2:16" ht="47.25" customHeight="1" x14ac:dyDescent="0.25">
      <c r="B122" s="246"/>
      <c r="C122" s="352" t="s">
        <v>223</v>
      </c>
      <c r="D122" s="352"/>
      <c r="E122" s="352"/>
      <c r="F122" s="352" t="s">
        <v>54</v>
      </c>
      <c r="G122" s="352"/>
      <c r="H122" s="353" t="s">
        <v>269</v>
      </c>
      <c r="I122" s="352" t="s">
        <v>224</v>
      </c>
      <c r="J122" s="352"/>
      <c r="K122" s="352"/>
      <c r="L122" s="242"/>
      <c r="M122" s="242"/>
      <c r="N122" s="242"/>
      <c r="O122" s="354"/>
      <c r="P122" s="237"/>
    </row>
    <row r="123" spans="2:16" x14ac:dyDescent="0.25">
      <c r="B123" s="246"/>
      <c r="C123" s="101">
        <v>0</v>
      </c>
      <c r="D123" s="101"/>
      <c r="E123" s="101"/>
      <c r="F123" s="279" t="s">
        <v>76</v>
      </c>
      <c r="G123" s="279"/>
      <c r="H123" s="355">
        <f>IFERROR(C123/H48,0)</f>
        <v>0</v>
      </c>
      <c r="I123" s="279" t="e">
        <f>L33*H123</f>
        <v>#VALUE!</v>
      </c>
      <c r="J123" s="279"/>
      <c r="K123" s="279"/>
      <c r="L123" s="242"/>
      <c r="M123" s="242"/>
      <c r="N123" s="242"/>
      <c r="O123" s="236"/>
      <c r="P123" s="237"/>
    </row>
    <row r="124" spans="2:16" ht="7.5" customHeight="1" x14ac:dyDescent="0.25">
      <c r="B124" s="246"/>
      <c r="C124" s="236"/>
      <c r="D124" s="236"/>
      <c r="E124" s="236"/>
      <c r="F124" s="236"/>
      <c r="G124" s="236"/>
      <c r="H124" s="236"/>
      <c r="I124" s="236"/>
      <c r="J124" s="236"/>
      <c r="K124" s="236"/>
      <c r="L124" s="120"/>
      <c r="M124" s="120"/>
      <c r="N124" s="236"/>
      <c r="O124" s="236"/>
      <c r="P124" s="237"/>
    </row>
    <row r="125" spans="2:16" ht="18" x14ac:dyDescent="0.25">
      <c r="B125" s="246"/>
      <c r="C125" s="308" t="s">
        <v>47</v>
      </c>
      <c r="D125" s="308" t="s">
        <v>231</v>
      </c>
      <c r="E125" s="242"/>
      <c r="F125" s="308"/>
      <c r="G125" s="308"/>
      <c r="H125" s="308"/>
      <c r="I125" s="308"/>
      <c r="J125" s="308"/>
      <c r="K125" s="308"/>
      <c r="L125" s="356"/>
      <c r="M125" s="356"/>
      <c r="N125" s="236"/>
      <c r="O125" s="236"/>
      <c r="P125" s="237"/>
    </row>
    <row r="126" spans="2:16" x14ac:dyDescent="0.25">
      <c r="B126" s="246"/>
      <c r="C126" s="236"/>
      <c r="D126" s="236"/>
      <c r="E126" s="236"/>
      <c r="F126" s="236"/>
      <c r="G126" s="236"/>
      <c r="H126" s="236"/>
      <c r="I126" s="236"/>
      <c r="J126" s="236"/>
      <c r="K126" s="236"/>
      <c r="L126" s="120"/>
      <c r="M126" s="120"/>
      <c r="N126" s="236"/>
      <c r="O126" s="236"/>
      <c r="P126" s="237"/>
    </row>
    <row r="127" spans="2:16" x14ac:dyDescent="0.25">
      <c r="B127" s="246"/>
      <c r="C127" s="335" t="s">
        <v>235</v>
      </c>
      <c r="D127" s="335"/>
      <c r="E127" s="336"/>
      <c r="F127" s="336"/>
      <c r="G127" s="336"/>
      <c r="H127" s="336"/>
      <c r="I127" s="337"/>
      <c r="J127" s="337"/>
      <c r="K127" s="337"/>
      <c r="L127" s="337"/>
      <c r="M127" s="337"/>
      <c r="N127" s="337"/>
      <c r="O127" s="337"/>
      <c r="P127" s="237"/>
    </row>
    <row r="128" spans="2:16" ht="15.75" thickBot="1" x14ac:dyDescent="0.3">
      <c r="B128" s="246"/>
      <c r="C128" s="236"/>
      <c r="D128" s="236"/>
      <c r="E128" s="236"/>
      <c r="F128" s="236"/>
      <c r="G128" s="236"/>
      <c r="H128" s="236"/>
      <c r="I128" s="236"/>
      <c r="J128" s="236"/>
      <c r="K128" s="236"/>
      <c r="L128" s="120"/>
      <c r="M128" s="120"/>
      <c r="N128" s="236"/>
      <c r="O128" s="236"/>
      <c r="P128" s="237"/>
    </row>
    <row r="129" spans="2:16" ht="45" customHeight="1" x14ac:dyDescent="0.25">
      <c r="B129" s="246"/>
      <c r="C129" s="357" t="s">
        <v>72</v>
      </c>
      <c r="D129" s="358"/>
      <c r="E129" s="358"/>
      <c r="F129" s="359" t="s">
        <v>54</v>
      </c>
      <c r="G129" s="360"/>
      <c r="H129" s="361" t="s">
        <v>41</v>
      </c>
      <c r="I129" s="362" t="s">
        <v>69</v>
      </c>
      <c r="J129" s="359"/>
      <c r="K129" s="363"/>
      <c r="L129" s="242"/>
      <c r="M129" s="242"/>
      <c r="N129" s="242"/>
      <c r="O129" s="354"/>
      <c r="P129" s="237"/>
    </row>
    <row r="130" spans="2:16" ht="15.75" thickBot="1" x14ac:dyDescent="0.3">
      <c r="B130" s="246"/>
      <c r="C130" s="102">
        <v>0</v>
      </c>
      <c r="D130" s="103"/>
      <c r="E130" s="103"/>
      <c r="F130" s="364" t="s">
        <v>76</v>
      </c>
      <c r="G130" s="365"/>
      <c r="H130" s="366">
        <f>IFERROR(C130/H48,0)</f>
        <v>0</v>
      </c>
      <c r="I130" s="283" t="e">
        <f>L33*H130</f>
        <v>#VALUE!</v>
      </c>
      <c r="J130" s="364"/>
      <c r="K130" s="367"/>
      <c r="L130" s="242"/>
      <c r="M130" s="242"/>
      <c r="N130" s="242"/>
      <c r="O130" s="236"/>
      <c r="P130" s="237"/>
    </row>
    <row r="131" spans="2:16" ht="7.5" customHeight="1" x14ac:dyDescent="0.25">
      <c r="B131" s="246"/>
      <c r="C131" s="236"/>
      <c r="D131" s="236"/>
      <c r="E131" s="236"/>
      <c r="F131" s="236"/>
      <c r="G131" s="236"/>
      <c r="H131" s="236"/>
      <c r="I131" s="236"/>
      <c r="J131" s="236"/>
      <c r="K131" s="236"/>
      <c r="L131" s="120"/>
      <c r="M131" s="120"/>
      <c r="N131" s="236"/>
      <c r="O131" s="236"/>
      <c r="P131" s="237"/>
    </row>
    <row r="132" spans="2:16" x14ac:dyDescent="0.25">
      <c r="B132" s="246"/>
      <c r="C132" s="308" t="s">
        <v>48</v>
      </c>
      <c r="D132" s="308"/>
      <c r="E132" s="308" t="s">
        <v>49</v>
      </c>
      <c r="F132" s="308"/>
      <c r="G132" s="308"/>
      <c r="H132" s="308"/>
      <c r="I132" s="308"/>
      <c r="J132" s="308"/>
      <c r="K132" s="308"/>
      <c r="L132" s="356"/>
      <c r="M132" s="356"/>
      <c r="N132" s="236"/>
      <c r="O132" s="236"/>
      <c r="P132" s="237"/>
    </row>
    <row r="133" spans="2:16" ht="90.75" customHeight="1" thickBot="1" x14ac:dyDescent="0.3">
      <c r="B133" s="303"/>
      <c r="C133" s="261"/>
      <c r="D133" s="261"/>
      <c r="E133" s="261"/>
      <c r="F133" s="261"/>
      <c r="G133" s="261"/>
      <c r="H133" s="261"/>
      <c r="I133" s="261"/>
      <c r="J133" s="261"/>
      <c r="K133" s="261"/>
      <c r="L133" s="368"/>
      <c r="M133" s="368"/>
      <c r="N133" s="261"/>
      <c r="O133" s="261"/>
      <c r="P133" s="304"/>
    </row>
    <row r="134" spans="2:16" x14ac:dyDescent="0.25">
      <c r="B134" s="243"/>
      <c r="C134" s="369" t="s">
        <v>236</v>
      </c>
      <c r="D134" s="369"/>
      <c r="E134" s="370"/>
      <c r="F134" s="370"/>
      <c r="G134" s="370"/>
      <c r="H134" s="370"/>
      <c r="I134" s="371"/>
      <c r="J134" s="371"/>
      <c r="K134" s="371"/>
      <c r="L134" s="371"/>
      <c r="M134" s="371"/>
      <c r="N134" s="371"/>
      <c r="O134" s="371"/>
      <c r="P134" s="245"/>
    </row>
    <row r="135" spans="2:16" ht="15.75" thickBot="1" x14ac:dyDescent="0.3">
      <c r="B135" s="246"/>
      <c r="C135" s="236"/>
      <c r="D135" s="236"/>
      <c r="E135" s="236"/>
      <c r="F135" s="236"/>
      <c r="G135" s="236"/>
      <c r="H135" s="236"/>
      <c r="I135" s="236"/>
      <c r="J135" s="236"/>
      <c r="K135" s="236"/>
      <c r="L135" s="120"/>
      <c r="M135" s="120"/>
      <c r="N135" s="236"/>
      <c r="O135" s="236"/>
      <c r="P135" s="237"/>
    </row>
    <row r="136" spans="2:16" ht="45" customHeight="1" x14ac:dyDescent="0.25">
      <c r="B136" s="246"/>
      <c r="C136" s="357" t="s">
        <v>71</v>
      </c>
      <c r="D136" s="358"/>
      <c r="E136" s="358"/>
      <c r="F136" s="359" t="s">
        <v>54</v>
      </c>
      <c r="G136" s="360"/>
      <c r="H136" s="361" t="s">
        <v>42</v>
      </c>
      <c r="I136" s="362" t="s">
        <v>70</v>
      </c>
      <c r="J136" s="359"/>
      <c r="K136" s="363"/>
      <c r="L136" s="242"/>
      <c r="M136" s="242"/>
      <c r="N136" s="242"/>
      <c r="O136" s="354"/>
      <c r="P136" s="237"/>
    </row>
    <row r="137" spans="2:16" ht="15.75" thickBot="1" x14ac:dyDescent="0.3">
      <c r="B137" s="246"/>
      <c r="C137" s="102">
        <v>0</v>
      </c>
      <c r="D137" s="103"/>
      <c r="E137" s="103"/>
      <c r="F137" s="364" t="s">
        <v>76</v>
      </c>
      <c r="G137" s="365"/>
      <c r="H137" s="366">
        <f>IFERROR(C137/H48,0)</f>
        <v>0</v>
      </c>
      <c r="I137" s="283" t="e">
        <f>L33*H137</f>
        <v>#VALUE!</v>
      </c>
      <c r="J137" s="364"/>
      <c r="K137" s="367"/>
      <c r="L137" s="242"/>
      <c r="M137" s="242"/>
      <c r="N137" s="242"/>
      <c r="O137" s="236"/>
      <c r="P137" s="237"/>
    </row>
    <row r="138" spans="2:16" ht="7.5" customHeight="1" x14ac:dyDescent="0.25">
      <c r="B138" s="246"/>
      <c r="C138" s="236"/>
      <c r="D138" s="236"/>
      <c r="E138" s="236"/>
      <c r="F138" s="236"/>
      <c r="G138" s="236"/>
      <c r="H138" s="236"/>
      <c r="I138" s="236"/>
      <c r="J138" s="236"/>
      <c r="K138" s="236"/>
      <c r="L138" s="120"/>
      <c r="M138" s="120"/>
      <c r="N138" s="236"/>
      <c r="O138" s="236"/>
      <c r="P138" s="237"/>
    </row>
    <row r="139" spans="2:16" x14ac:dyDescent="0.25">
      <c r="B139" s="246"/>
      <c r="C139" s="308" t="s">
        <v>50</v>
      </c>
      <c r="D139" s="308"/>
      <c r="E139" s="308" t="s">
        <v>51</v>
      </c>
      <c r="F139" s="308"/>
      <c r="G139" s="308"/>
      <c r="H139" s="308"/>
      <c r="I139" s="308"/>
      <c r="J139" s="308"/>
      <c r="K139" s="308"/>
      <c r="L139" s="356"/>
      <c r="M139" s="356"/>
      <c r="N139" s="236"/>
      <c r="O139" s="236"/>
      <c r="P139" s="237"/>
    </row>
    <row r="140" spans="2:16" x14ac:dyDescent="0.25">
      <c r="B140" s="246"/>
      <c r="C140" s="236"/>
      <c r="D140" s="236"/>
      <c r="E140" s="236"/>
      <c r="F140" s="236"/>
      <c r="G140" s="236"/>
      <c r="H140" s="236"/>
      <c r="I140" s="236"/>
      <c r="J140" s="236"/>
      <c r="K140" s="236"/>
      <c r="L140" s="120"/>
      <c r="M140" s="120"/>
      <c r="N140" s="236"/>
      <c r="O140" s="236"/>
      <c r="P140" s="237"/>
    </row>
    <row r="141" spans="2:16" x14ac:dyDescent="0.25">
      <c r="B141" s="246"/>
      <c r="C141" s="335" t="s">
        <v>237</v>
      </c>
      <c r="D141" s="335"/>
      <c r="E141" s="336"/>
      <c r="F141" s="336"/>
      <c r="G141" s="336"/>
      <c r="H141" s="336"/>
      <c r="I141" s="337"/>
      <c r="J141" s="337"/>
      <c r="K141" s="337"/>
      <c r="L141" s="337"/>
      <c r="M141" s="337"/>
      <c r="N141" s="337"/>
      <c r="O141" s="337"/>
      <c r="P141" s="237"/>
    </row>
    <row r="142" spans="2:16" ht="15.75" thickBot="1" x14ac:dyDescent="0.3">
      <c r="B142" s="246"/>
      <c r="C142" s="236"/>
      <c r="D142" s="236"/>
      <c r="E142" s="236"/>
      <c r="F142" s="236"/>
      <c r="G142" s="236"/>
      <c r="H142" s="236"/>
      <c r="I142" s="236"/>
      <c r="J142" s="236"/>
      <c r="K142" s="236"/>
      <c r="L142" s="120"/>
      <c r="M142" s="120"/>
      <c r="N142" s="236"/>
      <c r="O142" s="236"/>
      <c r="P142" s="237"/>
    </row>
    <row r="143" spans="2:16" ht="45" customHeight="1" x14ac:dyDescent="0.25">
      <c r="B143" s="246"/>
      <c r="C143" s="357" t="s">
        <v>225</v>
      </c>
      <c r="D143" s="358"/>
      <c r="E143" s="358"/>
      <c r="F143" s="359" t="s">
        <v>54</v>
      </c>
      <c r="G143" s="360"/>
      <c r="H143" s="361" t="s">
        <v>226</v>
      </c>
      <c r="I143" s="362" t="s">
        <v>227</v>
      </c>
      <c r="J143" s="359"/>
      <c r="K143" s="363"/>
      <c r="L143" s="242"/>
      <c r="M143" s="242"/>
      <c r="N143" s="242"/>
      <c r="O143" s="354"/>
      <c r="P143" s="237"/>
    </row>
    <row r="144" spans="2:16" ht="15.75" thickBot="1" x14ac:dyDescent="0.3">
      <c r="B144" s="246"/>
      <c r="C144" s="102">
        <v>0</v>
      </c>
      <c r="D144" s="103"/>
      <c r="E144" s="103"/>
      <c r="F144" s="364" t="s">
        <v>76</v>
      </c>
      <c r="G144" s="365"/>
      <c r="H144" s="366">
        <f>IFERROR(C144/H48,0)</f>
        <v>0</v>
      </c>
      <c r="I144" s="283" t="e">
        <f>L33*H144</f>
        <v>#VALUE!</v>
      </c>
      <c r="J144" s="364"/>
      <c r="K144" s="367"/>
      <c r="L144" s="242"/>
      <c r="M144" s="242"/>
      <c r="N144" s="242"/>
      <c r="O144" s="236"/>
      <c r="P144" s="237"/>
    </row>
    <row r="145" spans="2:16" ht="7.5" customHeight="1" x14ac:dyDescent="0.25">
      <c r="B145" s="246"/>
      <c r="C145" s="236"/>
      <c r="D145" s="236"/>
      <c r="E145" s="236"/>
      <c r="F145" s="236"/>
      <c r="G145" s="236"/>
      <c r="H145" s="236"/>
      <c r="I145" s="236"/>
      <c r="J145" s="236"/>
      <c r="K145" s="236"/>
      <c r="L145" s="120"/>
      <c r="M145" s="120"/>
      <c r="N145" s="236"/>
      <c r="O145" s="236"/>
      <c r="P145" s="237"/>
    </row>
    <row r="146" spans="2:16" ht="18" x14ac:dyDescent="0.25">
      <c r="B146" s="246"/>
      <c r="C146" s="308" t="s">
        <v>52</v>
      </c>
      <c r="D146" s="308"/>
      <c r="E146" s="308" t="s">
        <v>272</v>
      </c>
      <c r="F146" s="308"/>
      <c r="G146" s="308"/>
      <c r="H146" s="308"/>
      <c r="I146" s="308"/>
      <c r="J146" s="308"/>
      <c r="K146" s="308"/>
      <c r="L146" s="356"/>
      <c r="M146" s="356"/>
      <c r="N146" s="236"/>
      <c r="O146" s="236"/>
      <c r="P146" s="237"/>
    </row>
    <row r="147" spans="2:16" x14ac:dyDescent="0.25">
      <c r="B147" s="24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7"/>
    </row>
    <row r="148" spans="2:16" x14ac:dyDescent="0.25">
      <c r="B148" s="246"/>
      <c r="C148" s="232" t="s">
        <v>283</v>
      </c>
      <c r="D148" s="232"/>
      <c r="E148" s="232"/>
      <c r="F148" s="232"/>
      <c r="G148" s="232"/>
      <c r="H148" s="236"/>
      <c r="I148" s="236"/>
      <c r="J148" s="236"/>
      <c r="K148" s="236"/>
      <c r="L148" s="236"/>
      <c r="M148" s="236"/>
      <c r="N148" s="236"/>
      <c r="O148" s="236"/>
      <c r="P148" s="237"/>
    </row>
    <row r="149" spans="2:16" x14ac:dyDescent="0.25">
      <c r="B149" s="246"/>
      <c r="C149" s="233" t="s">
        <v>284</v>
      </c>
      <c r="D149" s="233"/>
      <c r="E149" s="233"/>
      <c r="F149" s="233"/>
      <c r="G149" s="233"/>
      <c r="H149" s="236"/>
      <c r="I149" s="236"/>
      <c r="J149" s="236"/>
      <c r="K149" s="236"/>
      <c r="L149" s="236"/>
      <c r="M149" s="236"/>
      <c r="N149" s="236"/>
      <c r="O149" s="236"/>
      <c r="P149" s="237"/>
    </row>
    <row r="150" spans="2:16" x14ac:dyDescent="0.25">
      <c r="B150" s="246"/>
      <c r="C150" s="234" t="s">
        <v>292</v>
      </c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7"/>
    </row>
    <row r="151" spans="2:16" x14ac:dyDescent="0.25">
      <c r="B151" s="246"/>
      <c r="C151" s="372" t="s">
        <v>290</v>
      </c>
      <c r="D151" s="373"/>
      <c r="E151" s="373"/>
      <c r="F151" s="120"/>
      <c r="G151" s="120"/>
      <c r="H151" s="236"/>
      <c r="I151" s="236"/>
      <c r="J151" s="236"/>
      <c r="K151" s="236"/>
      <c r="L151" s="236"/>
      <c r="M151" s="236"/>
      <c r="N151" s="236"/>
      <c r="O151" s="236"/>
      <c r="P151" s="237"/>
    </row>
    <row r="152" spans="2:16" x14ac:dyDescent="0.25">
      <c r="B152" s="246"/>
      <c r="C152" s="242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7"/>
    </row>
    <row r="153" spans="2:16" x14ac:dyDescent="0.25">
      <c r="B153" s="246"/>
      <c r="C153" s="242"/>
      <c r="D153" s="236"/>
      <c r="E153" s="242"/>
      <c r="F153" s="236"/>
      <c r="G153" s="236"/>
      <c r="H153" s="236"/>
      <c r="I153" s="236"/>
      <c r="J153" s="238"/>
      <c r="K153" s="236"/>
      <c r="L153" s="242"/>
      <c r="M153" s="236"/>
      <c r="N153" s="236"/>
      <c r="O153" s="236"/>
      <c r="P153" s="237"/>
    </row>
    <row r="154" spans="2:16" x14ac:dyDescent="0.25">
      <c r="B154" s="72"/>
      <c r="C154" s="67" t="s">
        <v>293</v>
      </c>
      <c r="D154" s="236"/>
      <c r="E154" s="242"/>
      <c r="F154" s="239" t="s">
        <v>295</v>
      </c>
      <c r="G154" s="239"/>
      <c r="H154" s="239"/>
      <c r="I154" s="236"/>
      <c r="J154" s="238"/>
      <c r="K154" s="236"/>
      <c r="L154" s="239" t="s">
        <v>29</v>
      </c>
      <c r="M154" s="239"/>
      <c r="N154" s="239"/>
      <c r="O154" s="239"/>
      <c r="P154" s="237"/>
    </row>
    <row r="155" spans="2:16" x14ac:dyDescent="0.25">
      <c r="B155" s="246"/>
      <c r="C155" s="236"/>
      <c r="D155" s="236"/>
      <c r="E155" s="242"/>
      <c r="F155" s="239" t="s">
        <v>26</v>
      </c>
      <c r="G155" s="239"/>
      <c r="H155" s="239"/>
      <c r="I155" s="236"/>
      <c r="J155" s="236"/>
      <c r="K155" s="236"/>
      <c r="L155" s="239" t="s">
        <v>26</v>
      </c>
      <c r="M155" s="239"/>
      <c r="N155" s="239"/>
      <c r="O155" s="239"/>
      <c r="P155" s="237"/>
    </row>
    <row r="156" spans="2:16" ht="15" customHeight="1" x14ac:dyDescent="0.25">
      <c r="B156" s="246"/>
      <c r="C156" s="242"/>
      <c r="D156" s="242"/>
      <c r="E156" s="354"/>
      <c r="F156" s="354"/>
      <c r="G156" s="354"/>
      <c r="H156" s="354"/>
      <c r="I156" s="354"/>
      <c r="J156" s="354"/>
      <c r="K156" s="354"/>
      <c r="L156" s="354"/>
      <c r="M156" s="354"/>
      <c r="N156" s="354"/>
      <c r="O156" s="354"/>
      <c r="P156" s="237"/>
    </row>
    <row r="157" spans="2:16" x14ac:dyDescent="0.25">
      <c r="B157" s="246"/>
      <c r="C157" s="236" t="s">
        <v>33</v>
      </c>
      <c r="D157" s="374" t="s">
        <v>288</v>
      </c>
      <c r="E157" s="374"/>
      <c r="F157" s="374"/>
      <c r="G157" s="374"/>
      <c r="H157" s="374"/>
      <c r="I157" s="374"/>
      <c r="J157" s="374"/>
      <c r="K157" s="374"/>
      <c r="L157" s="374"/>
      <c r="M157" s="374"/>
      <c r="N157" s="374"/>
      <c r="O157" s="374"/>
      <c r="P157" s="237"/>
    </row>
    <row r="158" spans="2:16" x14ac:dyDescent="0.25">
      <c r="B158" s="246"/>
      <c r="C158" s="236"/>
      <c r="D158" s="374"/>
      <c r="E158" s="374"/>
      <c r="F158" s="374"/>
      <c r="G158" s="374"/>
      <c r="H158" s="374"/>
      <c r="I158" s="374"/>
      <c r="J158" s="374"/>
      <c r="K158" s="374"/>
      <c r="L158" s="374"/>
      <c r="M158" s="374"/>
      <c r="N158" s="374"/>
      <c r="O158" s="374"/>
      <c r="P158" s="237"/>
    </row>
    <row r="159" spans="2:16" ht="6" customHeight="1" x14ac:dyDescent="0.25">
      <c r="B159" s="246"/>
      <c r="C159" s="236"/>
      <c r="D159" s="236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237"/>
    </row>
    <row r="160" spans="2:16" ht="15" customHeight="1" x14ac:dyDescent="0.25">
      <c r="B160" s="246"/>
      <c r="C160" s="376"/>
      <c r="D160" s="374" t="s">
        <v>291</v>
      </c>
      <c r="E160" s="374"/>
      <c r="F160" s="374"/>
      <c r="G160" s="374"/>
      <c r="H160" s="374"/>
      <c r="I160" s="374"/>
      <c r="J160" s="374"/>
      <c r="K160" s="374"/>
      <c r="L160" s="374"/>
      <c r="M160" s="374"/>
      <c r="N160" s="374"/>
      <c r="O160" s="354"/>
      <c r="P160" s="237"/>
    </row>
    <row r="161" spans="2:16" ht="15.75" thickBot="1" x14ac:dyDescent="0.3">
      <c r="B161" s="303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304"/>
    </row>
  </sheetData>
  <sheetProtection algorithmName="SHA-512" hashValue="nq+2rNd85zVIrVIP+UzmBnInfBK2BRzFGiyTUASEh65zk1HFCaY4f/zfideffr2z64LBi6rn9/TqwPVyG3/N2A==" saltValue="gC/t5oiOU+hq4m5rOWkf2A==" spinCount="100000" sheet="1" objects="1" scenarios="1" autoFilter="0"/>
  <mergeCells count="160">
    <mergeCell ref="D160:N160"/>
    <mergeCell ref="D157:O158"/>
    <mergeCell ref="C7:O9"/>
    <mergeCell ref="E66:O67"/>
    <mergeCell ref="O117:O118"/>
    <mergeCell ref="I129:K129"/>
    <mergeCell ref="I106:O106"/>
    <mergeCell ref="C25:O25"/>
    <mergeCell ref="C59:O59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  <mergeCell ref="J33:K33"/>
    <mergeCell ref="I63:O63"/>
    <mergeCell ref="I64:O64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J49:K49"/>
    <mergeCell ref="J50:K50"/>
    <mergeCell ref="J51:K51"/>
    <mergeCell ref="J52:K52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N50:O50"/>
    <mergeCell ref="N51:O51"/>
    <mergeCell ref="N52:O52"/>
    <mergeCell ref="L49:M49"/>
    <mergeCell ref="L50:M50"/>
    <mergeCell ref="L51:M51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J34:K34"/>
    <mergeCell ref="J35:K35"/>
    <mergeCell ref="J36:K36"/>
    <mergeCell ref="J37:K37"/>
    <mergeCell ref="J38:K38"/>
    <mergeCell ref="H31:I31"/>
    <mergeCell ref="L44:M44"/>
    <mergeCell ref="H44:I44"/>
    <mergeCell ref="L36:M36"/>
    <mergeCell ref="L37:M37"/>
    <mergeCell ref="L38:M38"/>
    <mergeCell ref="L31:M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G118:H118"/>
    <mergeCell ref="C114:F114"/>
    <mergeCell ref="C105:F105"/>
    <mergeCell ref="C106:F106"/>
    <mergeCell ref="C107:F107"/>
    <mergeCell ref="C108:F108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I63:O64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showGridLines="0" topLeftCell="A49" zoomScale="90" zoomScaleNormal="90" workbookViewId="0">
      <selection activeCell="O69" sqref="O69"/>
    </sheetView>
  </sheetViews>
  <sheetFormatPr defaultColWidth="9.140625" defaultRowHeight="15" x14ac:dyDescent="0.25"/>
  <cols>
    <col min="1" max="1" width="0.85546875" style="70" customWidth="1"/>
    <col min="2" max="2" width="2.28515625" style="70" customWidth="1"/>
    <col min="3" max="3" width="21.5703125" style="70" customWidth="1"/>
    <col min="4" max="15" width="10.140625" style="70" customWidth="1"/>
    <col min="16" max="16" width="2.28515625" style="70" customWidth="1"/>
    <col min="17" max="17" width="5.7109375" style="70" customWidth="1"/>
    <col min="18" max="18" width="42" style="70" customWidth="1"/>
    <col min="19" max="19" width="10" style="70" customWidth="1"/>
    <col min="20" max="23" width="9.140625" style="70"/>
    <col min="24" max="24" width="9.42578125" style="70" bestFit="1" customWidth="1"/>
    <col min="25" max="25" width="9.42578125" style="70" customWidth="1"/>
    <col min="26" max="26" width="15.140625" style="70" customWidth="1"/>
    <col min="27" max="27" width="56.140625" style="70" customWidth="1"/>
    <col min="28" max="16384" width="9.140625" style="70"/>
  </cols>
  <sheetData>
    <row r="1" spans="2:48" ht="15.75" thickBot="1" x14ac:dyDescent="0.3"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T1" s="71"/>
      <c r="U1" s="71"/>
      <c r="V1" s="71"/>
      <c r="W1" s="71"/>
      <c r="X1" s="71"/>
      <c r="Y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</row>
    <row r="2" spans="2:48" ht="11.25" customHeight="1" x14ac:dyDescent="0.25">
      <c r="B2" s="243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5"/>
      <c r="R2" s="71" t="s">
        <v>53</v>
      </c>
      <c r="S2" s="71" t="s">
        <v>55</v>
      </c>
      <c r="T2" s="71"/>
      <c r="U2" s="71" t="s">
        <v>7</v>
      </c>
      <c r="V2" s="71" t="s">
        <v>12</v>
      </c>
      <c r="W2" s="71" t="s">
        <v>13</v>
      </c>
      <c r="X2" s="71" t="s">
        <v>19</v>
      </c>
      <c r="Y2" s="71" t="s">
        <v>23</v>
      </c>
      <c r="Z2" s="71" t="s">
        <v>22</v>
      </c>
      <c r="AA2" s="71" t="s">
        <v>24</v>
      </c>
      <c r="AB2" s="71" t="s">
        <v>34</v>
      </c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</row>
    <row r="3" spans="2:48" x14ac:dyDescent="0.25">
      <c r="B3" s="24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7"/>
      <c r="R3" s="73"/>
      <c r="S3" s="73"/>
      <c r="T3" s="74"/>
      <c r="V3" s="75"/>
      <c r="W3" s="76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</row>
    <row r="4" spans="2:48" x14ac:dyDescent="0.25">
      <c r="B4" s="24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7"/>
      <c r="R4" s="73"/>
      <c r="S4" s="73"/>
      <c r="T4" s="74"/>
      <c r="V4" s="75"/>
      <c r="W4" s="76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</row>
    <row r="5" spans="2:48" x14ac:dyDescent="0.25">
      <c r="B5" s="24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7"/>
      <c r="R5" s="74"/>
      <c r="S5" s="74"/>
      <c r="T5" s="74"/>
      <c r="W5" s="76"/>
      <c r="Z5" s="77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</row>
    <row r="6" spans="2:48" x14ac:dyDescent="0.25">
      <c r="B6" s="24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R6" s="74"/>
      <c r="S6" s="78"/>
      <c r="T6" s="74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</row>
    <row r="7" spans="2:48" ht="15" customHeight="1" x14ac:dyDescent="0.25">
      <c r="B7" s="246"/>
      <c r="C7" s="3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237"/>
      <c r="R7" s="74"/>
      <c r="S7" s="78"/>
      <c r="T7" s="74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</row>
    <row r="8" spans="2:48" x14ac:dyDescent="0.25">
      <c r="B8" s="246"/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237"/>
      <c r="S8" s="77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</row>
    <row r="9" spans="2:48" x14ac:dyDescent="0.25">
      <c r="B9" s="246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237"/>
      <c r="S9" s="77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</row>
    <row r="10" spans="2:48" x14ac:dyDescent="0.25">
      <c r="B10" s="246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37"/>
      <c r="S10" s="77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</row>
    <row r="11" spans="2:48" ht="15" customHeight="1" x14ac:dyDescent="0.25">
      <c r="B11" s="246"/>
      <c r="C11" s="249" t="s">
        <v>38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37"/>
      <c r="S11" s="77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</row>
    <row r="12" spans="2:48" ht="15" customHeight="1" x14ac:dyDescent="0.25">
      <c r="B12" s="246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37"/>
      <c r="S12" s="77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</row>
    <row r="13" spans="2:48" x14ac:dyDescent="0.25">
      <c r="B13" s="246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37"/>
      <c r="S13" s="77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</row>
    <row r="14" spans="2:48" ht="13.5" customHeight="1" thickBot="1" x14ac:dyDescent="0.3">
      <c r="B14" s="24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S14" s="77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</row>
    <row r="15" spans="2:48" x14ac:dyDescent="0.25">
      <c r="B15" s="246"/>
      <c r="C15" s="250" t="s">
        <v>0</v>
      </c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3"/>
      <c r="P15" s="237"/>
      <c r="S15" s="77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</row>
    <row r="16" spans="2:48" x14ac:dyDescent="0.25">
      <c r="B16" s="246"/>
      <c r="C16" s="254" t="s">
        <v>1</v>
      </c>
      <c r="D16" s="236" t="str">
        <f>ZMS!D12</f>
        <v>Kvalita životného prostredia</v>
      </c>
      <c r="E16" s="255"/>
      <c r="F16" s="255"/>
      <c r="G16" s="236"/>
      <c r="H16" s="236"/>
      <c r="I16" s="236"/>
      <c r="J16" s="236"/>
      <c r="K16" s="236"/>
      <c r="L16" s="236"/>
      <c r="M16" s="236"/>
      <c r="N16" s="236"/>
      <c r="O16" s="237"/>
      <c r="P16" s="237"/>
      <c r="S16" s="77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</row>
    <row r="17" spans="2:48" x14ac:dyDescent="0.25">
      <c r="B17" s="246"/>
      <c r="C17" s="254" t="s">
        <v>2</v>
      </c>
      <c r="D17" s="236" t="str">
        <f>ZMS!D13</f>
        <v>4. Energeticky efektívne nízkouhlíkové hospodárstvo vo všetkých sektoroch</v>
      </c>
      <c r="E17" s="255"/>
      <c r="F17" s="255"/>
      <c r="G17" s="236"/>
      <c r="H17" s="236"/>
      <c r="I17" s="236"/>
      <c r="J17" s="236"/>
      <c r="K17" s="236"/>
      <c r="L17" s="236"/>
      <c r="M17" s="236"/>
      <c r="N17" s="236"/>
      <c r="O17" s="237"/>
      <c r="P17" s="237"/>
      <c r="S17" s="77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</row>
    <row r="18" spans="2:48" x14ac:dyDescent="0.25">
      <c r="B18" s="246"/>
      <c r="C18" s="254" t="s">
        <v>3</v>
      </c>
      <c r="D18" s="126" t="str">
        <f>ZMS!D14</f>
        <v>4.3.1 Zníženie spotreby energie pri prevádzke verejných budov</v>
      </c>
      <c r="E18" s="255"/>
      <c r="F18" s="255"/>
      <c r="G18" s="236"/>
      <c r="H18" s="126"/>
      <c r="I18" s="126"/>
      <c r="J18" s="126"/>
      <c r="K18" s="126"/>
      <c r="L18" s="126"/>
      <c r="M18" s="126"/>
      <c r="N18" s="126"/>
      <c r="O18" s="237"/>
      <c r="P18" s="237"/>
      <c r="S18" s="77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</row>
    <row r="19" spans="2:48" x14ac:dyDescent="0.25">
      <c r="B19" s="246"/>
      <c r="C19" s="254" t="s">
        <v>4</v>
      </c>
      <c r="D19" s="236" t="str">
        <f>ZMS!D15</f>
        <v>OPKZP-PO4-SC431-2017-19</v>
      </c>
      <c r="E19" s="255"/>
      <c r="F19" s="255"/>
      <c r="G19" s="236"/>
      <c r="H19" s="236"/>
      <c r="I19" s="126"/>
      <c r="J19" s="126"/>
      <c r="K19" s="126"/>
      <c r="L19" s="126"/>
      <c r="M19" s="126"/>
      <c r="N19" s="126"/>
      <c r="O19" s="256"/>
      <c r="P19" s="237"/>
      <c r="S19" s="77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</row>
    <row r="20" spans="2:48" x14ac:dyDescent="0.25">
      <c r="B20" s="246"/>
      <c r="C20" s="254" t="s">
        <v>56</v>
      </c>
      <c r="D20" s="236">
        <f>ZMS!D16</f>
        <v>0</v>
      </c>
      <c r="E20" s="255"/>
      <c r="F20" s="255"/>
      <c r="G20" s="236"/>
      <c r="H20" s="236"/>
      <c r="I20" s="126"/>
      <c r="J20" s="126"/>
      <c r="K20" s="126"/>
      <c r="L20" s="126"/>
      <c r="M20" s="126"/>
      <c r="N20" s="126"/>
      <c r="O20" s="256"/>
      <c r="P20" s="237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</row>
    <row r="21" spans="2:48" x14ac:dyDescent="0.25">
      <c r="B21" s="246"/>
      <c r="C21" s="254" t="s">
        <v>5</v>
      </c>
      <c r="D21" s="257">
        <f>ZMS!D17</f>
        <v>0</v>
      </c>
      <c r="E21" s="255"/>
      <c r="F21" s="255"/>
      <c r="G21" s="236"/>
      <c r="H21" s="257"/>
      <c r="I21" s="126"/>
      <c r="J21" s="126"/>
      <c r="K21" s="126"/>
      <c r="L21" s="126"/>
      <c r="M21" s="126"/>
      <c r="N21" s="126"/>
      <c r="O21" s="256"/>
      <c r="P21" s="237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</row>
    <row r="22" spans="2:48" ht="15.75" thickBot="1" x14ac:dyDescent="0.3">
      <c r="B22" s="246"/>
      <c r="C22" s="258" t="s">
        <v>57</v>
      </c>
      <c r="D22" s="259">
        <f>ZMS!D18</f>
        <v>0</v>
      </c>
      <c r="E22" s="260"/>
      <c r="F22" s="260"/>
      <c r="G22" s="261"/>
      <c r="H22" s="259"/>
      <c r="I22" s="262"/>
      <c r="J22" s="262"/>
      <c r="K22" s="262"/>
      <c r="L22" s="262"/>
      <c r="M22" s="262"/>
      <c r="N22" s="262"/>
      <c r="O22" s="263"/>
      <c r="P22" s="237"/>
      <c r="R22" s="71" t="s">
        <v>11</v>
      </c>
      <c r="S22" s="71">
        <v>0.99</v>
      </c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</row>
    <row r="23" spans="2:48" ht="15.75" thickBot="1" x14ac:dyDescent="0.3">
      <c r="B23" s="246"/>
      <c r="C23" s="264" t="s">
        <v>275</v>
      </c>
      <c r="D23" s="265"/>
      <c r="E23" s="264"/>
      <c r="F23" s="264"/>
      <c r="G23" s="383"/>
      <c r="H23" s="236"/>
      <c r="I23" s="126"/>
      <c r="J23" s="126"/>
      <c r="K23" s="126"/>
      <c r="L23" s="126"/>
      <c r="M23" s="126"/>
      <c r="N23" s="126"/>
      <c r="O23" s="126"/>
      <c r="P23" s="237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</row>
    <row r="24" spans="2:48" x14ac:dyDescent="0.25">
      <c r="B24" s="246"/>
      <c r="C24" s="236"/>
      <c r="D24" s="236"/>
      <c r="E24" s="236"/>
      <c r="F24" s="236"/>
      <c r="G24" s="236"/>
      <c r="H24" s="236"/>
      <c r="I24" s="126"/>
      <c r="J24" s="126"/>
      <c r="K24" s="126"/>
      <c r="L24" s="126"/>
      <c r="M24" s="126"/>
      <c r="N24" s="126"/>
      <c r="O24" s="126"/>
      <c r="P24" s="237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</row>
    <row r="25" spans="2:48" ht="22.5" customHeight="1" x14ac:dyDescent="0.25">
      <c r="B25" s="246"/>
      <c r="C25" s="271" t="s">
        <v>228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37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</row>
    <row r="26" spans="2:48" ht="7.5" customHeight="1" x14ac:dyDescent="0.25">
      <c r="B26" s="246"/>
      <c r="C26" s="236"/>
      <c r="D26" s="236"/>
      <c r="E26" s="236"/>
      <c r="F26" s="236"/>
      <c r="G26" s="236"/>
      <c r="H26" s="236"/>
      <c r="I26" s="126"/>
      <c r="J26" s="126"/>
      <c r="K26" s="126"/>
      <c r="L26" s="126"/>
      <c r="M26" s="126"/>
      <c r="N26" s="126"/>
      <c r="O26" s="126"/>
      <c r="P26" s="237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</row>
    <row r="27" spans="2:48" x14ac:dyDescent="0.25">
      <c r="B27" s="246"/>
      <c r="C27" s="255" t="s">
        <v>181</v>
      </c>
      <c r="D27" s="255"/>
      <c r="E27" s="120"/>
      <c r="F27" s="120"/>
      <c r="G27" s="120"/>
      <c r="H27" s="120"/>
      <c r="I27" s="126"/>
      <c r="J27" s="126"/>
      <c r="K27" s="126"/>
      <c r="L27" s="126"/>
      <c r="M27" s="126"/>
      <c r="N27" s="126"/>
      <c r="O27" s="126"/>
      <c r="P27" s="237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</row>
    <row r="28" spans="2:48" ht="6" customHeight="1" thickBot="1" x14ac:dyDescent="0.3">
      <c r="B28" s="24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7"/>
      <c r="R28" s="71" t="s">
        <v>10</v>
      </c>
      <c r="S28" s="71">
        <v>0.98499999999999999</v>
      </c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</row>
    <row r="29" spans="2:48" ht="60" customHeight="1" x14ac:dyDescent="0.25">
      <c r="B29" s="246"/>
      <c r="C29" s="272" t="s">
        <v>61</v>
      </c>
      <c r="D29" s="273"/>
      <c r="E29" s="273"/>
      <c r="F29" s="273"/>
      <c r="G29" s="273"/>
      <c r="H29" s="273" t="s">
        <v>27</v>
      </c>
      <c r="I29" s="273"/>
      <c r="J29" s="273" t="s">
        <v>20</v>
      </c>
      <c r="K29" s="273"/>
      <c r="L29" s="273" t="s">
        <v>30</v>
      </c>
      <c r="M29" s="273"/>
      <c r="N29" s="273" t="s">
        <v>28</v>
      </c>
      <c r="O29" s="274"/>
      <c r="P29" s="237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</row>
    <row r="30" spans="2:48" ht="30" customHeight="1" x14ac:dyDescent="0.25">
      <c r="B30" s="246"/>
      <c r="C30" s="275" t="s">
        <v>62</v>
      </c>
      <c r="D30" s="276"/>
      <c r="E30" s="276"/>
      <c r="F30" s="276"/>
      <c r="G30" s="276"/>
      <c r="H30" s="79">
        <f>'1.NMS'!H30:I30</f>
        <v>0</v>
      </c>
      <c r="I30" s="79"/>
      <c r="J30" s="279" t="s">
        <v>58</v>
      </c>
      <c r="K30" s="279"/>
      <c r="L30" s="280">
        <f>G63</f>
        <v>0</v>
      </c>
      <c r="M30" s="280"/>
      <c r="N30" s="281" t="str">
        <f>IFERROR(IF(H30=0,"Nevykazuje sa",L30/H30),0)</f>
        <v>Nevykazuje sa</v>
      </c>
      <c r="O30" s="282"/>
      <c r="P30" s="237"/>
      <c r="R30" s="71" t="s">
        <v>31</v>
      </c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</row>
    <row r="31" spans="2:48" ht="30" customHeight="1" x14ac:dyDescent="0.25">
      <c r="B31" s="246"/>
      <c r="C31" s="275" t="s">
        <v>63</v>
      </c>
      <c r="D31" s="276"/>
      <c r="E31" s="276"/>
      <c r="F31" s="276"/>
      <c r="G31" s="276"/>
      <c r="H31" s="79">
        <f>'1.NMS'!H31:I31</f>
        <v>0</v>
      </c>
      <c r="I31" s="79"/>
      <c r="J31" s="279" t="s">
        <v>58</v>
      </c>
      <c r="K31" s="279"/>
      <c r="L31" s="280">
        <f>G64</f>
        <v>0</v>
      </c>
      <c r="M31" s="280"/>
      <c r="N31" s="281" t="str">
        <f>IFERROR(IF(H31=0,"Nevykazuje sa",L31/H31),0)</f>
        <v>Nevykazuje sa</v>
      </c>
      <c r="O31" s="282"/>
      <c r="P31" s="237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</row>
    <row r="32" spans="2:48" ht="30" customHeight="1" x14ac:dyDescent="0.25">
      <c r="B32" s="246"/>
      <c r="C32" s="275" t="s">
        <v>64</v>
      </c>
      <c r="D32" s="276"/>
      <c r="E32" s="276"/>
      <c r="F32" s="276"/>
      <c r="G32" s="276"/>
      <c r="H32" s="79">
        <f>'1.NMS'!H32:I32</f>
        <v>0</v>
      </c>
      <c r="I32" s="79"/>
      <c r="J32" s="279" t="s">
        <v>77</v>
      </c>
      <c r="K32" s="279"/>
      <c r="L32" s="280">
        <f>IF(H48-L33&lt;0,0,C123-I123)</f>
        <v>0</v>
      </c>
      <c r="M32" s="280"/>
      <c r="N32" s="281" t="str">
        <f>IFERROR(IF(H32=0,"Nevykazuje sa",L32/H32),0)</f>
        <v>Nevykazuje sa</v>
      </c>
      <c r="O32" s="282"/>
      <c r="P32" s="237"/>
    </row>
    <row r="33" spans="2:16" ht="30" customHeight="1" x14ac:dyDescent="0.25">
      <c r="B33" s="246"/>
      <c r="C33" s="275" t="s">
        <v>65</v>
      </c>
      <c r="D33" s="276"/>
      <c r="E33" s="276"/>
      <c r="F33" s="276"/>
      <c r="G33" s="276"/>
      <c r="H33" s="79">
        <f>'1.NMS'!H33:I33</f>
        <v>0</v>
      </c>
      <c r="I33" s="79"/>
      <c r="J33" s="279" t="s">
        <v>58</v>
      </c>
      <c r="K33" s="279"/>
      <c r="L33" s="280">
        <f>SUM(G105:G108)</f>
        <v>0</v>
      </c>
      <c r="M33" s="280"/>
      <c r="N33" s="281" t="s">
        <v>180</v>
      </c>
      <c r="O33" s="282"/>
      <c r="P33" s="237"/>
    </row>
    <row r="34" spans="2:16" ht="30" customHeight="1" x14ac:dyDescent="0.25">
      <c r="B34" s="246"/>
      <c r="C34" s="275" t="s">
        <v>66</v>
      </c>
      <c r="D34" s="276"/>
      <c r="E34" s="276"/>
      <c r="F34" s="276"/>
      <c r="G34" s="276"/>
      <c r="H34" s="79">
        <f>'1.NMS'!H34:I34</f>
        <v>0</v>
      </c>
      <c r="I34" s="79"/>
      <c r="J34" s="279" t="s">
        <v>59</v>
      </c>
      <c r="K34" s="279"/>
      <c r="L34" s="280">
        <f>IF(H48-L33&lt;0,0,(H48-L33)*1000)</f>
        <v>0</v>
      </c>
      <c r="M34" s="280"/>
      <c r="N34" s="281" t="str">
        <f>IFERROR(IF(H34=0,"Nevykazuje sa",L34/H34),0)</f>
        <v>Nevykazuje sa</v>
      </c>
      <c r="O34" s="282"/>
      <c r="P34" s="237"/>
    </row>
    <row r="35" spans="2:16" ht="15" customHeight="1" x14ac:dyDescent="0.25">
      <c r="B35" s="246"/>
      <c r="C35" s="275" t="s">
        <v>78</v>
      </c>
      <c r="D35" s="276"/>
      <c r="E35" s="276"/>
      <c r="F35" s="276"/>
      <c r="G35" s="276"/>
      <c r="H35" s="79">
        <f>'1.NMS'!H35:I35</f>
        <v>0</v>
      </c>
      <c r="I35" s="79"/>
      <c r="J35" s="279" t="s">
        <v>60</v>
      </c>
      <c r="K35" s="279"/>
      <c r="L35" s="280">
        <f>IF(H48-L33&lt;0,0,C130-I130)</f>
        <v>0</v>
      </c>
      <c r="M35" s="280"/>
      <c r="N35" s="281" t="str">
        <f>IFERROR(IF(H35=0,"Nevykazuje sa",L35/H35),0)</f>
        <v>Nevykazuje sa</v>
      </c>
      <c r="O35" s="282"/>
      <c r="P35" s="237"/>
    </row>
    <row r="36" spans="2:16" ht="15" customHeight="1" x14ac:dyDescent="0.25">
      <c r="B36" s="246"/>
      <c r="C36" s="275" t="s">
        <v>67</v>
      </c>
      <c r="D36" s="276"/>
      <c r="E36" s="276"/>
      <c r="F36" s="276"/>
      <c r="G36" s="276"/>
      <c r="H36" s="79">
        <f>'1.NMS'!H36:I36</f>
        <v>0</v>
      </c>
      <c r="I36" s="79"/>
      <c r="J36" s="279" t="s">
        <v>60</v>
      </c>
      <c r="K36" s="279"/>
      <c r="L36" s="280">
        <f>IF(H48-L33&lt;0,0,C137-I137)</f>
        <v>0</v>
      </c>
      <c r="M36" s="280"/>
      <c r="N36" s="281" t="str">
        <f>IFERROR(IF(H36=0,"Nevykazuje sa",L36/H36),0)</f>
        <v>Nevykazuje sa</v>
      </c>
      <c r="O36" s="282"/>
      <c r="P36" s="237"/>
    </row>
    <row r="37" spans="2:16" ht="19.5" customHeight="1" x14ac:dyDescent="0.25">
      <c r="B37" s="246"/>
      <c r="C37" s="275" t="s">
        <v>79</v>
      </c>
      <c r="D37" s="276"/>
      <c r="E37" s="276"/>
      <c r="F37" s="276"/>
      <c r="G37" s="276"/>
      <c r="H37" s="79">
        <f>'1.NMS'!H37:I37</f>
        <v>0</v>
      </c>
      <c r="I37" s="79"/>
      <c r="J37" s="279" t="s">
        <v>60</v>
      </c>
      <c r="K37" s="279"/>
      <c r="L37" s="280">
        <f>IF(H48-L33&lt;0,0,C144-I144)</f>
        <v>0</v>
      </c>
      <c r="M37" s="280"/>
      <c r="N37" s="281" t="str">
        <f>IFERROR(IF(H37=0,"Nevykazuje sa",L37/H37),0)</f>
        <v>Nevykazuje sa</v>
      </c>
      <c r="O37" s="282"/>
      <c r="P37" s="237"/>
    </row>
    <row r="38" spans="2:16" ht="30" customHeight="1" thickBot="1" x14ac:dyDescent="0.3">
      <c r="B38" s="246"/>
      <c r="C38" s="277" t="s">
        <v>68</v>
      </c>
      <c r="D38" s="278"/>
      <c r="E38" s="278"/>
      <c r="F38" s="278"/>
      <c r="G38" s="278"/>
      <c r="H38" s="80">
        <f>'1.NMS'!H38:I38</f>
        <v>0</v>
      </c>
      <c r="I38" s="80"/>
      <c r="J38" s="283" t="s">
        <v>59</v>
      </c>
      <c r="K38" s="283"/>
      <c r="L38" s="377">
        <f>IFERROR((I115+I116+I117+I118)*1000,"Vyplň bunku O117")</f>
        <v>0</v>
      </c>
      <c r="M38" s="377"/>
      <c r="N38" s="286" t="str">
        <f>IFERROR(IF(H38=0,"Nevykazuje sa",L38/H38),0)</f>
        <v>Nevykazuje sa</v>
      </c>
      <c r="O38" s="287"/>
      <c r="P38" s="237"/>
    </row>
    <row r="39" spans="2:16" ht="7.5" customHeight="1" thickBot="1" x14ac:dyDescent="0.3">
      <c r="B39" s="24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</row>
    <row r="40" spans="2:16" ht="24.75" customHeight="1" thickBot="1" x14ac:dyDescent="0.3">
      <c r="B40" s="246"/>
      <c r="C40" s="288" t="s">
        <v>75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9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237"/>
    </row>
    <row r="41" spans="2:16" x14ac:dyDescent="0.25">
      <c r="B41" s="246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2:16" x14ac:dyDescent="0.25">
      <c r="B42" s="246"/>
      <c r="C42" s="291" t="s">
        <v>169</v>
      </c>
      <c r="D42" s="291"/>
      <c r="E42" s="292"/>
      <c r="F42" s="292"/>
      <c r="G42" s="292"/>
      <c r="H42" s="292"/>
      <c r="I42" s="293"/>
      <c r="J42" s="293"/>
      <c r="K42" s="293"/>
      <c r="L42" s="293"/>
      <c r="M42" s="293"/>
      <c r="N42" s="293"/>
      <c r="O42" s="293"/>
      <c r="P42" s="237"/>
    </row>
    <row r="43" spans="2:16" ht="6" customHeight="1" thickBot="1" x14ac:dyDescent="0.3">
      <c r="B43" s="24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7"/>
    </row>
    <row r="44" spans="2:16" ht="45" customHeight="1" x14ac:dyDescent="0.25">
      <c r="B44" s="246"/>
      <c r="C44" s="130" t="s">
        <v>61</v>
      </c>
      <c r="D44" s="131"/>
      <c r="E44" s="131"/>
      <c r="F44" s="131"/>
      <c r="G44" s="131"/>
      <c r="H44" s="131" t="s">
        <v>27</v>
      </c>
      <c r="I44" s="131"/>
      <c r="J44" s="131" t="s">
        <v>20</v>
      </c>
      <c r="K44" s="131"/>
      <c r="L44" s="131" t="s">
        <v>30</v>
      </c>
      <c r="M44" s="131"/>
      <c r="N44" s="131" t="s">
        <v>28</v>
      </c>
      <c r="O44" s="294"/>
      <c r="P44" s="237"/>
    </row>
    <row r="45" spans="2:16" ht="28.5" customHeight="1" x14ac:dyDescent="0.25">
      <c r="B45" s="246"/>
      <c r="C45" s="275" t="s">
        <v>170</v>
      </c>
      <c r="D45" s="276"/>
      <c r="E45" s="276"/>
      <c r="F45" s="276"/>
      <c r="G45" s="276"/>
      <c r="H45" s="295">
        <f>ZMS!H24</f>
        <v>0</v>
      </c>
      <c r="I45" s="295"/>
      <c r="J45" s="279" t="s">
        <v>94</v>
      </c>
      <c r="K45" s="279"/>
      <c r="L45" s="81"/>
      <c r="M45" s="81"/>
      <c r="N45" s="297" t="str">
        <f t="shared" ref="N45:N52" si="0">IFERROR(IF(H45=0,"Nevykazuje sa",L45/H45),0)</f>
        <v>Nevykazuje sa</v>
      </c>
      <c r="O45" s="298"/>
      <c r="P45" s="237"/>
    </row>
    <row r="46" spans="2:16" ht="28.5" customHeight="1" x14ac:dyDescent="0.25">
      <c r="B46" s="246"/>
      <c r="C46" s="275" t="s">
        <v>171</v>
      </c>
      <c r="D46" s="276"/>
      <c r="E46" s="276"/>
      <c r="F46" s="276"/>
      <c r="G46" s="276"/>
      <c r="H46" s="295">
        <f>ZMS!H25</f>
        <v>0</v>
      </c>
      <c r="I46" s="295"/>
      <c r="J46" s="279" t="s">
        <v>94</v>
      </c>
      <c r="K46" s="279"/>
      <c r="L46" s="81"/>
      <c r="M46" s="81"/>
      <c r="N46" s="297" t="str">
        <f t="shared" si="0"/>
        <v>Nevykazuje sa</v>
      </c>
      <c r="O46" s="298"/>
      <c r="P46" s="237"/>
    </row>
    <row r="47" spans="2:16" ht="28.5" customHeight="1" x14ac:dyDescent="0.25">
      <c r="B47" s="246"/>
      <c r="C47" s="275" t="s">
        <v>172</v>
      </c>
      <c r="D47" s="276"/>
      <c r="E47" s="276"/>
      <c r="F47" s="276"/>
      <c r="G47" s="276"/>
      <c r="H47" s="295">
        <f>ZMS!H26</f>
        <v>0</v>
      </c>
      <c r="I47" s="295"/>
      <c r="J47" s="279" t="s">
        <v>173</v>
      </c>
      <c r="K47" s="279"/>
      <c r="L47" s="81"/>
      <c r="M47" s="81"/>
      <c r="N47" s="297" t="str">
        <f t="shared" si="0"/>
        <v>Nevykazuje sa</v>
      </c>
      <c r="O47" s="298"/>
      <c r="P47" s="237"/>
    </row>
    <row r="48" spans="2:16" ht="28.5" customHeight="1" x14ac:dyDescent="0.25">
      <c r="B48" s="246"/>
      <c r="C48" s="275" t="s">
        <v>174</v>
      </c>
      <c r="D48" s="276"/>
      <c r="E48" s="276"/>
      <c r="F48" s="276"/>
      <c r="G48" s="276"/>
      <c r="H48" s="295">
        <f>ZMS!H27</f>
        <v>0</v>
      </c>
      <c r="I48" s="295"/>
      <c r="J48" s="279" t="s">
        <v>58</v>
      </c>
      <c r="K48" s="279"/>
      <c r="L48" s="81"/>
      <c r="M48" s="81"/>
      <c r="N48" s="297" t="str">
        <f t="shared" si="0"/>
        <v>Nevykazuje sa</v>
      </c>
      <c r="O48" s="298"/>
      <c r="P48" s="237"/>
    </row>
    <row r="49" spans="2:16" ht="28.5" customHeight="1" x14ac:dyDescent="0.25">
      <c r="B49" s="246"/>
      <c r="C49" s="275" t="s">
        <v>175</v>
      </c>
      <c r="D49" s="276"/>
      <c r="E49" s="276"/>
      <c r="F49" s="276"/>
      <c r="G49" s="276"/>
      <c r="H49" s="295">
        <f>ZMS!H28</f>
        <v>0</v>
      </c>
      <c r="I49" s="295"/>
      <c r="J49" s="279" t="s">
        <v>59</v>
      </c>
      <c r="K49" s="279"/>
      <c r="L49" s="81"/>
      <c r="M49" s="81"/>
      <c r="N49" s="297" t="str">
        <f t="shared" si="0"/>
        <v>Nevykazuje sa</v>
      </c>
      <c r="O49" s="298"/>
      <c r="P49" s="237"/>
    </row>
    <row r="50" spans="2:16" ht="28.5" customHeight="1" x14ac:dyDescent="0.25">
      <c r="B50" s="246"/>
      <c r="C50" s="275" t="s">
        <v>176</v>
      </c>
      <c r="D50" s="276"/>
      <c r="E50" s="276"/>
      <c r="F50" s="276"/>
      <c r="G50" s="276"/>
      <c r="H50" s="295">
        <f>ZMS!H29</f>
        <v>0</v>
      </c>
      <c r="I50" s="295"/>
      <c r="J50" s="279" t="s">
        <v>177</v>
      </c>
      <c r="K50" s="279"/>
      <c r="L50" s="81"/>
      <c r="M50" s="81"/>
      <c r="N50" s="297" t="str">
        <f t="shared" si="0"/>
        <v>Nevykazuje sa</v>
      </c>
      <c r="O50" s="298"/>
      <c r="P50" s="237"/>
    </row>
    <row r="51" spans="2:16" ht="28.5" customHeight="1" x14ac:dyDescent="0.25">
      <c r="B51" s="246"/>
      <c r="C51" s="275" t="s">
        <v>281</v>
      </c>
      <c r="D51" s="276"/>
      <c r="E51" s="276"/>
      <c r="F51" s="276"/>
      <c r="G51" s="276"/>
      <c r="H51" s="295">
        <f>ZMS!H30</f>
        <v>0</v>
      </c>
      <c r="I51" s="295"/>
      <c r="J51" s="279" t="s">
        <v>103</v>
      </c>
      <c r="K51" s="279"/>
      <c r="L51" s="81"/>
      <c r="M51" s="81"/>
      <c r="N51" s="297" t="str">
        <f t="shared" si="0"/>
        <v>Nevykazuje sa</v>
      </c>
      <c r="O51" s="298"/>
      <c r="P51" s="237"/>
    </row>
    <row r="52" spans="2:16" ht="28.5" customHeight="1" thickBot="1" x14ac:dyDescent="0.3">
      <c r="B52" s="246"/>
      <c r="C52" s="277" t="s">
        <v>178</v>
      </c>
      <c r="D52" s="278"/>
      <c r="E52" s="278"/>
      <c r="F52" s="278"/>
      <c r="G52" s="278"/>
      <c r="H52" s="296">
        <f>ZMS!H31</f>
        <v>0</v>
      </c>
      <c r="I52" s="296"/>
      <c r="J52" s="283" t="s">
        <v>179</v>
      </c>
      <c r="K52" s="283"/>
      <c r="L52" s="81"/>
      <c r="M52" s="81"/>
      <c r="N52" s="299" t="str">
        <f t="shared" si="0"/>
        <v>Nevykazuje sa</v>
      </c>
      <c r="O52" s="300"/>
      <c r="P52" s="237"/>
    </row>
    <row r="53" spans="2:16" ht="7.5" customHeight="1" thickBot="1" x14ac:dyDescent="0.3">
      <c r="B53" s="24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7"/>
    </row>
    <row r="54" spans="2:16" ht="19.5" customHeight="1" thickBot="1" x14ac:dyDescent="0.3">
      <c r="B54" s="246"/>
      <c r="C54" s="301" t="s">
        <v>182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29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237"/>
    </row>
    <row r="55" spans="2:16" ht="19.5" customHeight="1" thickBot="1" x14ac:dyDescent="0.3">
      <c r="B55" s="246"/>
      <c r="C55" s="301" t="s">
        <v>183</v>
      </c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290">
        <f>IFERROR((IF(N48&gt;1,1,N48)+IF(N49&gt;1,1,N49))/2,0)</f>
        <v>1</v>
      </c>
      <c r="P55" s="237"/>
    </row>
    <row r="56" spans="2:16" x14ac:dyDescent="0.25">
      <c r="B56" s="24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7"/>
    </row>
    <row r="57" spans="2:16" ht="122.25" customHeight="1" x14ac:dyDescent="0.25">
      <c r="B57" s="24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7"/>
    </row>
    <row r="58" spans="2:16" ht="15.75" thickBot="1" x14ac:dyDescent="0.3">
      <c r="B58" s="303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304"/>
    </row>
    <row r="59" spans="2:16" ht="22.5" customHeight="1" x14ac:dyDescent="0.25">
      <c r="B59" s="243"/>
      <c r="C59" s="305" t="s">
        <v>132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245"/>
    </row>
    <row r="60" spans="2:16" x14ac:dyDescent="0.25">
      <c r="B60" s="24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7"/>
    </row>
    <row r="61" spans="2:16" x14ac:dyDescent="0.25">
      <c r="B61" s="246"/>
      <c r="C61" s="255" t="s">
        <v>230</v>
      </c>
      <c r="D61" s="255"/>
      <c r="E61" s="120"/>
      <c r="F61" s="120"/>
      <c r="G61" s="120"/>
      <c r="H61" s="120"/>
      <c r="I61" s="126"/>
      <c r="J61" s="126"/>
      <c r="K61" s="126"/>
      <c r="L61" s="126"/>
      <c r="M61" s="126"/>
      <c r="N61" s="126"/>
      <c r="O61" s="126"/>
      <c r="P61" s="237"/>
    </row>
    <row r="62" spans="2:16" ht="6" customHeight="1" x14ac:dyDescent="0.25">
      <c r="B62" s="246"/>
      <c r="C62" s="236"/>
      <c r="D62" s="236"/>
      <c r="E62" s="236"/>
      <c r="F62" s="236"/>
      <c r="G62" s="236"/>
      <c r="H62" s="236"/>
      <c r="I62" s="236"/>
      <c r="J62" s="236"/>
      <c r="K62" s="236"/>
      <c r="L62" s="120"/>
      <c r="M62" s="120"/>
      <c r="N62" s="236"/>
      <c r="O62" s="236"/>
      <c r="P62" s="237"/>
    </row>
    <row r="63" spans="2:16" x14ac:dyDescent="0.25">
      <c r="B63" s="246"/>
      <c r="C63" s="306" t="s">
        <v>8</v>
      </c>
      <c r="D63" s="306"/>
      <c r="E63" s="306"/>
      <c r="F63" s="306"/>
      <c r="G63" s="84">
        <v>0</v>
      </c>
      <c r="H63" s="85" t="s">
        <v>58</v>
      </c>
      <c r="I63" s="86"/>
      <c r="J63" s="86"/>
      <c r="K63" s="86"/>
      <c r="L63" s="86"/>
      <c r="M63" s="86"/>
      <c r="N63" s="86"/>
      <c r="O63" s="86"/>
      <c r="P63" s="237"/>
    </row>
    <row r="64" spans="2:16" x14ac:dyDescent="0.25">
      <c r="B64" s="246"/>
      <c r="C64" s="306" t="s">
        <v>25</v>
      </c>
      <c r="D64" s="306"/>
      <c r="E64" s="306"/>
      <c r="F64" s="306"/>
      <c r="G64" s="84">
        <v>0</v>
      </c>
      <c r="H64" s="85" t="s">
        <v>58</v>
      </c>
      <c r="I64" s="86"/>
      <c r="J64" s="86"/>
      <c r="K64" s="86"/>
      <c r="L64" s="86"/>
      <c r="M64" s="86"/>
      <c r="N64" s="86"/>
      <c r="O64" s="86"/>
      <c r="P64" s="237"/>
    </row>
    <row r="65" spans="2:18" ht="7.5" customHeight="1" x14ac:dyDescent="0.25">
      <c r="B65" s="24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7"/>
    </row>
    <row r="66" spans="2:18" x14ac:dyDescent="0.25">
      <c r="B66" s="246"/>
      <c r="C66" s="308" t="s">
        <v>43</v>
      </c>
      <c r="D66" s="308"/>
      <c r="E66" s="309" t="s">
        <v>44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37"/>
    </row>
    <row r="67" spans="2:18" x14ac:dyDescent="0.25">
      <c r="B67" s="246"/>
      <c r="C67" s="308"/>
      <c r="D67" s="308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237"/>
    </row>
    <row r="68" spans="2:18" x14ac:dyDescent="0.25">
      <c r="B68" s="24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7"/>
    </row>
    <row r="69" spans="2:18" x14ac:dyDescent="0.25">
      <c r="B69" s="246"/>
      <c r="C69" s="255" t="s">
        <v>229</v>
      </c>
      <c r="D69" s="255"/>
      <c r="E69" s="120"/>
      <c r="F69" s="120"/>
      <c r="G69" s="120"/>
      <c r="H69" s="120"/>
      <c r="I69" s="126"/>
      <c r="J69" s="126"/>
      <c r="K69" s="126"/>
      <c r="L69" s="126"/>
      <c r="M69" s="126"/>
      <c r="N69" s="126"/>
      <c r="O69" s="126"/>
      <c r="P69" s="237"/>
      <c r="R69" s="88"/>
    </row>
    <row r="70" spans="2:18" ht="6" customHeight="1" x14ac:dyDescent="0.25">
      <c r="B70" s="246"/>
      <c r="C70" s="236"/>
      <c r="D70" s="236"/>
      <c r="E70" s="236"/>
      <c r="F70" s="236"/>
      <c r="G70" s="236"/>
      <c r="H70" s="236"/>
      <c r="I70" s="120"/>
      <c r="J70" s="120"/>
      <c r="K70" s="120"/>
      <c r="L70" s="120"/>
      <c r="M70" s="120"/>
      <c r="N70" s="120"/>
      <c r="O70" s="120"/>
      <c r="P70" s="237"/>
    </row>
    <row r="71" spans="2:18" ht="15.75" thickBot="1" x14ac:dyDescent="0.3">
      <c r="B71" s="246"/>
      <c r="C71" s="310" t="s">
        <v>263</v>
      </c>
      <c r="D71" s="236"/>
      <c r="E71" s="236"/>
      <c r="F71" s="236"/>
      <c r="G71" s="236"/>
      <c r="H71" s="236"/>
      <c r="I71" s="120"/>
      <c r="J71" s="120"/>
      <c r="K71" s="120"/>
      <c r="L71" s="120"/>
      <c r="M71" s="120"/>
      <c r="N71" s="120"/>
      <c r="O71" s="120"/>
      <c r="P71" s="237"/>
    </row>
    <row r="72" spans="2:18" ht="15.75" thickBot="1" x14ac:dyDescent="0.3">
      <c r="B72" s="246"/>
      <c r="C72" s="311" t="s">
        <v>259</v>
      </c>
      <c r="D72" s="312"/>
      <c r="E72" s="312"/>
      <c r="F72" s="313"/>
      <c r="G72" s="89"/>
      <c r="H72" s="90"/>
      <c r="I72" s="90"/>
      <c r="J72" s="90"/>
      <c r="K72" s="90"/>
      <c r="L72" s="90"/>
      <c r="M72" s="90"/>
      <c r="N72" s="90"/>
      <c r="O72" s="91"/>
      <c r="P72" s="237"/>
    </row>
    <row r="73" spans="2:18" ht="15.75" thickBot="1" x14ac:dyDescent="0.3">
      <c r="B73" s="246"/>
      <c r="C73" s="314" t="s">
        <v>260</v>
      </c>
      <c r="D73" s="315"/>
      <c r="E73" s="315"/>
      <c r="F73" s="316"/>
      <c r="G73" s="92"/>
      <c r="H73" s="317" t="str">
        <f>IF(AND(G73="nie",SUM(D77:O77)=0),"     VYPLŇTE ÚDAJE O SPOTREBE VZŤAHUJÚCEJ SA K PROJEKTU","")</f>
        <v/>
      </c>
      <c r="I73" s="120"/>
      <c r="J73" s="120"/>
      <c r="K73" s="242"/>
      <c r="L73" s="120"/>
      <c r="M73" s="120"/>
      <c r="N73" s="120"/>
      <c r="O73" s="120"/>
      <c r="P73" s="237"/>
    </row>
    <row r="74" spans="2:18" ht="7.5" customHeight="1" x14ac:dyDescent="0.25">
      <c r="B74" s="24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7"/>
    </row>
    <row r="75" spans="2:18" s="93" customFormat="1" ht="12.75" x14ac:dyDescent="0.25">
      <c r="B75" s="318"/>
      <c r="C75" s="319" t="s">
        <v>246</v>
      </c>
      <c r="D75" s="319" t="s">
        <v>247</v>
      </c>
      <c r="E75" s="319" t="s">
        <v>248</v>
      </c>
      <c r="F75" s="319" t="s">
        <v>249</v>
      </c>
      <c r="G75" s="319" t="s">
        <v>250</v>
      </c>
      <c r="H75" s="319" t="s">
        <v>251</v>
      </c>
      <c r="I75" s="319" t="s">
        <v>252</v>
      </c>
      <c r="J75" s="319" t="s">
        <v>253</v>
      </c>
      <c r="K75" s="319" t="s">
        <v>254</v>
      </c>
      <c r="L75" s="319" t="s">
        <v>255</v>
      </c>
      <c r="M75" s="319" t="s">
        <v>256</v>
      </c>
      <c r="N75" s="319" t="s">
        <v>257</v>
      </c>
      <c r="O75" s="319" t="s">
        <v>258</v>
      </c>
      <c r="P75" s="320"/>
    </row>
    <row r="76" spans="2:18" x14ac:dyDescent="0.25">
      <c r="B76" s="246"/>
      <c r="C76" s="321" t="s">
        <v>261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237"/>
    </row>
    <row r="77" spans="2:18" ht="25.5" x14ac:dyDescent="0.25">
      <c r="B77" s="246"/>
      <c r="C77" s="321" t="s">
        <v>262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237"/>
    </row>
    <row r="78" spans="2:18" x14ac:dyDescent="0.25">
      <c r="B78" s="246"/>
      <c r="C78" s="120"/>
      <c r="D78" s="120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7"/>
    </row>
    <row r="79" spans="2:18" ht="15.75" thickBot="1" x14ac:dyDescent="0.3">
      <c r="B79" s="246"/>
      <c r="C79" s="310" t="s">
        <v>264</v>
      </c>
      <c r="D79" s="236"/>
      <c r="E79" s="236"/>
      <c r="F79" s="236"/>
      <c r="G79" s="236"/>
      <c r="H79" s="236"/>
      <c r="I79" s="120"/>
      <c r="J79" s="120"/>
      <c r="K79" s="120"/>
      <c r="L79" s="120"/>
      <c r="M79" s="120"/>
      <c r="N79" s="120"/>
      <c r="O79" s="120"/>
      <c r="P79" s="237"/>
    </row>
    <row r="80" spans="2:18" ht="15.75" thickBot="1" x14ac:dyDescent="0.3">
      <c r="B80" s="246"/>
      <c r="C80" s="311" t="s">
        <v>259</v>
      </c>
      <c r="D80" s="312"/>
      <c r="E80" s="312"/>
      <c r="F80" s="313"/>
      <c r="G80" s="89"/>
      <c r="H80" s="90"/>
      <c r="I80" s="90"/>
      <c r="J80" s="90"/>
      <c r="K80" s="90"/>
      <c r="L80" s="90"/>
      <c r="M80" s="90"/>
      <c r="N80" s="90"/>
      <c r="O80" s="91"/>
      <c r="P80" s="237"/>
    </row>
    <row r="81" spans="2:17" ht="15.75" thickBot="1" x14ac:dyDescent="0.3">
      <c r="B81" s="246"/>
      <c r="C81" s="314" t="s">
        <v>260</v>
      </c>
      <c r="D81" s="315"/>
      <c r="E81" s="315"/>
      <c r="F81" s="316"/>
      <c r="G81" s="92"/>
      <c r="H81" s="317" t="str">
        <f>IF(AND(G81="nie",SUM(D85:O85)=0),"     VYPLŇTE ÚDAJE O SPOTREBE VZŤAHUJÚCEJ SA K PROJEKTU","")</f>
        <v/>
      </c>
      <c r="I81" s="120"/>
      <c r="J81" s="120"/>
      <c r="K81" s="317" t="str">
        <f>IF(G81="nie","     VYPLŇTE ÚDAJE V STĹPCI E NIŽŠIE","")</f>
        <v/>
      </c>
      <c r="L81" s="120"/>
      <c r="M81" s="120"/>
      <c r="N81" s="120"/>
      <c r="O81" s="120"/>
      <c r="P81" s="237"/>
    </row>
    <row r="82" spans="2:17" ht="7.5" customHeight="1" x14ac:dyDescent="0.25">
      <c r="B82" s="24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7"/>
    </row>
    <row r="83" spans="2:17" x14ac:dyDescent="0.25">
      <c r="B83" s="246"/>
      <c r="C83" s="319" t="s">
        <v>246</v>
      </c>
      <c r="D83" s="319" t="s">
        <v>247</v>
      </c>
      <c r="E83" s="319" t="s">
        <v>248</v>
      </c>
      <c r="F83" s="319" t="s">
        <v>249</v>
      </c>
      <c r="G83" s="319" t="s">
        <v>250</v>
      </c>
      <c r="H83" s="319" t="s">
        <v>251</v>
      </c>
      <c r="I83" s="319" t="s">
        <v>252</v>
      </c>
      <c r="J83" s="319" t="s">
        <v>253</v>
      </c>
      <c r="K83" s="319" t="s">
        <v>254</v>
      </c>
      <c r="L83" s="319" t="s">
        <v>255</v>
      </c>
      <c r="M83" s="319" t="s">
        <v>256</v>
      </c>
      <c r="N83" s="319" t="s">
        <v>257</v>
      </c>
      <c r="O83" s="319" t="s">
        <v>258</v>
      </c>
      <c r="P83" s="237"/>
    </row>
    <row r="84" spans="2:17" x14ac:dyDescent="0.25">
      <c r="B84" s="246"/>
      <c r="C84" s="321" t="s">
        <v>261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37"/>
    </row>
    <row r="85" spans="2:17" ht="25.5" x14ac:dyDescent="0.25">
      <c r="B85" s="246"/>
      <c r="C85" s="321" t="s">
        <v>262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237"/>
    </row>
    <row r="86" spans="2:17" x14ac:dyDescent="0.25">
      <c r="B86" s="246"/>
      <c r="C86" s="120"/>
      <c r="D86" s="120"/>
      <c r="E86" s="236"/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7"/>
      <c r="Q86" s="242"/>
    </row>
    <row r="87" spans="2:17" ht="15.75" thickBot="1" x14ac:dyDescent="0.3">
      <c r="B87" s="246"/>
      <c r="C87" s="310" t="s">
        <v>265</v>
      </c>
      <c r="D87" s="236"/>
      <c r="E87" s="236"/>
      <c r="F87" s="236"/>
      <c r="G87" s="236"/>
      <c r="H87" s="236"/>
      <c r="I87" s="120"/>
      <c r="J87" s="120"/>
      <c r="K87" s="120"/>
      <c r="L87" s="120"/>
      <c r="M87" s="120"/>
      <c r="N87" s="120"/>
      <c r="O87" s="120"/>
      <c r="P87" s="237"/>
      <c r="Q87" s="242"/>
    </row>
    <row r="88" spans="2:17" ht="15.75" thickBot="1" x14ac:dyDescent="0.3">
      <c r="B88" s="246"/>
      <c r="C88" s="311" t="s">
        <v>259</v>
      </c>
      <c r="D88" s="312"/>
      <c r="E88" s="312"/>
      <c r="F88" s="313"/>
      <c r="G88" s="89"/>
      <c r="H88" s="90"/>
      <c r="I88" s="90"/>
      <c r="J88" s="90"/>
      <c r="K88" s="90"/>
      <c r="L88" s="90"/>
      <c r="M88" s="90"/>
      <c r="N88" s="90"/>
      <c r="O88" s="91"/>
      <c r="P88" s="237"/>
    </row>
    <row r="89" spans="2:17" ht="15.75" thickBot="1" x14ac:dyDescent="0.3">
      <c r="B89" s="246"/>
      <c r="C89" s="314" t="s">
        <v>260</v>
      </c>
      <c r="D89" s="315"/>
      <c r="E89" s="315"/>
      <c r="F89" s="316"/>
      <c r="G89" s="92"/>
      <c r="H89" s="317" t="str">
        <f>IF(AND(G89="nie",SUM(D93:O93)=0),"     VYPLŇTE ÚDAJE O SPOTREBE VZŤAHUJÚCEJ SA K PROJEKTU","")</f>
        <v/>
      </c>
      <c r="I89" s="120"/>
      <c r="J89" s="120"/>
      <c r="K89" s="317" t="str">
        <f>IF(G89="nie","     VYPLŇTE ÚDAJE V STĹPCI E NIŽŠIE","")</f>
        <v/>
      </c>
      <c r="L89" s="120"/>
      <c r="M89" s="120"/>
      <c r="N89" s="120"/>
      <c r="O89" s="120"/>
      <c r="P89" s="237"/>
    </row>
    <row r="90" spans="2:17" ht="7.5" customHeight="1" x14ac:dyDescent="0.25">
      <c r="B90" s="24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7"/>
    </row>
    <row r="91" spans="2:17" x14ac:dyDescent="0.25">
      <c r="B91" s="246"/>
      <c r="C91" s="319" t="s">
        <v>246</v>
      </c>
      <c r="D91" s="319" t="s">
        <v>247</v>
      </c>
      <c r="E91" s="319" t="s">
        <v>248</v>
      </c>
      <c r="F91" s="319" t="s">
        <v>249</v>
      </c>
      <c r="G91" s="319" t="s">
        <v>250</v>
      </c>
      <c r="H91" s="319" t="s">
        <v>251</v>
      </c>
      <c r="I91" s="319" t="s">
        <v>252</v>
      </c>
      <c r="J91" s="319" t="s">
        <v>253</v>
      </c>
      <c r="K91" s="319" t="s">
        <v>254</v>
      </c>
      <c r="L91" s="319" t="s">
        <v>255</v>
      </c>
      <c r="M91" s="319" t="s">
        <v>256</v>
      </c>
      <c r="N91" s="319" t="s">
        <v>257</v>
      </c>
      <c r="O91" s="319" t="s">
        <v>258</v>
      </c>
      <c r="P91" s="237"/>
    </row>
    <row r="92" spans="2:17" x14ac:dyDescent="0.25">
      <c r="B92" s="246"/>
      <c r="C92" s="321" t="s">
        <v>261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237"/>
    </row>
    <row r="93" spans="2:17" ht="25.5" x14ac:dyDescent="0.25">
      <c r="B93" s="246"/>
      <c r="C93" s="321" t="s">
        <v>262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237"/>
    </row>
    <row r="94" spans="2:17" x14ac:dyDescent="0.25">
      <c r="B94" s="246"/>
      <c r="C94" s="120"/>
      <c r="D94" s="120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7"/>
    </row>
    <row r="95" spans="2:17" ht="15.75" thickBot="1" x14ac:dyDescent="0.3">
      <c r="B95" s="246"/>
      <c r="C95" s="310" t="s">
        <v>266</v>
      </c>
      <c r="D95" s="236"/>
      <c r="E95" s="236"/>
      <c r="F95" s="236"/>
      <c r="G95" s="236"/>
      <c r="H95" s="236"/>
      <c r="I95" s="120"/>
      <c r="J95" s="120"/>
      <c r="K95" s="120"/>
      <c r="L95" s="120"/>
      <c r="M95" s="120"/>
      <c r="N95" s="120"/>
      <c r="O95" s="120"/>
      <c r="P95" s="237"/>
    </row>
    <row r="96" spans="2:17" ht="15.75" thickBot="1" x14ac:dyDescent="0.3">
      <c r="B96" s="246"/>
      <c r="C96" s="311" t="s">
        <v>259</v>
      </c>
      <c r="D96" s="312"/>
      <c r="E96" s="312"/>
      <c r="F96" s="313"/>
      <c r="G96" s="89"/>
      <c r="H96" s="90"/>
      <c r="I96" s="90"/>
      <c r="J96" s="90"/>
      <c r="K96" s="90"/>
      <c r="L96" s="90"/>
      <c r="M96" s="90"/>
      <c r="N96" s="90"/>
      <c r="O96" s="91"/>
      <c r="P96" s="237"/>
    </row>
    <row r="97" spans="2:19" ht="15.75" thickBot="1" x14ac:dyDescent="0.3">
      <c r="B97" s="246"/>
      <c r="C97" s="314" t="s">
        <v>260</v>
      </c>
      <c r="D97" s="315"/>
      <c r="E97" s="315"/>
      <c r="F97" s="316"/>
      <c r="G97" s="92"/>
      <c r="H97" s="317" t="str">
        <f>IF(AND(G97="nie",SUM(D101:O101)=0),"     VYPLŇTE ÚDAJE O SPOTREBE VZŤAHUJÚCEJ SA K PROJEKTU","")</f>
        <v/>
      </c>
      <c r="I97" s="120"/>
      <c r="J97" s="120"/>
      <c r="K97" s="317" t="str">
        <f>IF(G97="nie","     VYPLŇTE ÚDAJE V STĹPCI E NIŽŠIE","")</f>
        <v/>
      </c>
      <c r="L97" s="120"/>
      <c r="M97" s="120"/>
      <c r="N97" s="120"/>
      <c r="O97" s="120"/>
      <c r="P97" s="237"/>
    </row>
    <row r="98" spans="2:19" ht="7.5" customHeight="1" x14ac:dyDescent="0.25">
      <c r="B98" s="24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7"/>
    </row>
    <row r="99" spans="2:19" x14ac:dyDescent="0.25">
      <c r="B99" s="246"/>
      <c r="C99" s="319" t="s">
        <v>246</v>
      </c>
      <c r="D99" s="319" t="s">
        <v>247</v>
      </c>
      <c r="E99" s="319" t="s">
        <v>248</v>
      </c>
      <c r="F99" s="319" t="s">
        <v>249</v>
      </c>
      <c r="G99" s="319" t="s">
        <v>250</v>
      </c>
      <c r="H99" s="319" t="s">
        <v>251</v>
      </c>
      <c r="I99" s="319" t="s">
        <v>252</v>
      </c>
      <c r="J99" s="319" t="s">
        <v>253</v>
      </c>
      <c r="K99" s="319" t="s">
        <v>254</v>
      </c>
      <c r="L99" s="319" t="s">
        <v>255</v>
      </c>
      <c r="M99" s="319" t="s">
        <v>256</v>
      </c>
      <c r="N99" s="319" t="s">
        <v>257</v>
      </c>
      <c r="O99" s="319" t="s">
        <v>258</v>
      </c>
      <c r="P99" s="237"/>
    </row>
    <row r="100" spans="2:19" x14ac:dyDescent="0.25">
      <c r="B100" s="246"/>
      <c r="C100" s="321" t="s">
        <v>261</v>
      </c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68"/>
    </row>
    <row r="101" spans="2:19" ht="25.5" x14ac:dyDescent="0.25">
      <c r="B101" s="246"/>
      <c r="C101" s="321" t="s">
        <v>262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68"/>
    </row>
    <row r="102" spans="2:19" x14ac:dyDescent="0.25">
      <c r="B102" s="24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7"/>
    </row>
    <row r="103" spans="2:19" x14ac:dyDescent="0.25">
      <c r="B103" s="246"/>
      <c r="C103" s="310" t="s">
        <v>267</v>
      </c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7"/>
    </row>
    <row r="104" spans="2:19" ht="6" customHeight="1" thickBot="1" x14ac:dyDescent="0.3">
      <c r="B104" s="24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7"/>
    </row>
    <row r="105" spans="2:19" x14ac:dyDescent="0.25">
      <c r="B105" s="246"/>
      <c r="C105" s="322" t="s">
        <v>8</v>
      </c>
      <c r="D105" s="323"/>
      <c r="E105" s="323"/>
      <c r="F105" s="323"/>
      <c r="G105" s="324">
        <f>IF(G73="nie",SUM(D77:O77),SUM(D76:O76))</f>
        <v>0</v>
      </c>
      <c r="H105" s="325" t="s">
        <v>58</v>
      </c>
      <c r="I105" s="326"/>
      <c r="J105" s="326"/>
      <c r="K105" s="326"/>
      <c r="L105" s="326"/>
      <c r="M105" s="326"/>
      <c r="N105" s="326"/>
      <c r="O105" s="326"/>
      <c r="P105" s="237"/>
      <c r="R105" s="94"/>
    </row>
    <row r="106" spans="2:19" x14ac:dyDescent="0.25">
      <c r="B106" s="246"/>
      <c r="C106" s="327" t="s">
        <v>9</v>
      </c>
      <c r="D106" s="306"/>
      <c r="E106" s="306"/>
      <c r="F106" s="306"/>
      <c r="G106" s="328">
        <f>IF(G81="nie",SUM(D85:O85),SUM(D84:O84))</f>
        <v>0</v>
      </c>
      <c r="H106" s="329" t="s">
        <v>58</v>
      </c>
      <c r="I106" s="326"/>
      <c r="J106" s="326"/>
      <c r="K106" s="326"/>
      <c r="L106" s="326"/>
      <c r="M106" s="326"/>
      <c r="N106" s="326"/>
      <c r="O106" s="326"/>
      <c r="P106" s="237"/>
      <c r="R106" s="94"/>
    </row>
    <row r="107" spans="2:19" x14ac:dyDescent="0.25">
      <c r="B107" s="246"/>
      <c r="C107" s="327" t="s">
        <v>21</v>
      </c>
      <c r="D107" s="306"/>
      <c r="E107" s="306"/>
      <c r="F107" s="306"/>
      <c r="G107" s="328">
        <f>IF(G89="nie",SUM(D93:O93),SUM(D92:O92))</f>
        <v>0</v>
      </c>
      <c r="H107" s="329" t="s">
        <v>58</v>
      </c>
      <c r="I107" s="326"/>
      <c r="J107" s="326"/>
      <c r="K107" s="326"/>
      <c r="L107" s="326"/>
      <c r="M107" s="326"/>
      <c r="N107" s="326"/>
      <c r="O107" s="326"/>
      <c r="P107" s="237"/>
      <c r="R107" s="95"/>
      <c r="S107" s="95"/>
    </row>
    <row r="108" spans="2:19" ht="15.75" thickBot="1" x14ac:dyDescent="0.3">
      <c r="B108" s="246"/>
      <c r="C108" s="330" t="s">
        <v>40</v>
      </c>
      <c r="D108" s="331"/>
      <c r="E108" s="331"/>
      <c r="F108" s="331"/>
      <c r="G108" s="332">
        <f>IF(G97="nie",SUM(D101:O101),SUM(D100:O100))</f>
        <v>0</v>
      </c>
      <c r="H108" s="333" t="s">
        <v>58</v>
      </c>
      <c r="I108" s="326"/>
      <c r="J108" s="326"/>
      <c r="K108" s="326"/>
      <c r="L108" s="326"/>
      <c r="M108" s="326"/>
      <c r="N108" s="326"/>
      <c r="O108" s="326"/>
      <c r="P108" s="237"/>
      <c r="R108" s="96"/>
    </row>
    <row r="109" spans="2:19" ht="7.5" customHeight="1" x14ac:dyDescent="0.25">
      <c r="B109" s="246"/>
      <c r="C109" s="236"/>
      <c r="D109" s="236"/>
      <c r="E109" s="334"/>
      <c r="F109" s="334"/>
      <c r="G109" s="236"/>
      <c r="H109" s="236"/>
      <c r="I109" s="236"/>
      <c r="J109" s="236"/>
      <c r="K109" s="236"/>
      <c r="L109" s="236"/>
      <c r="M109" s="236"/>
      <c r="N109" s="236"/>
      <c r="O109" s="236"/>
      <c r="P109" s="237"/>
    </row>
    <row r="110" spans="2:19" x14ac:dyDescent="0.25">
      <c r="B110" s="246"/>
      <c r="C110" s="308" t="s">
        <v>45</v>
      </c>
      <c r="D110" s="308" t="s">
        <v>46</v>
      </c>
      <c r="E110" s="242"/>
      <c r="F110" s="308"/>
      <c r="G110" s="308"/>
      <c r="H110" s="308"/>
      <c r="I110" s="308"/>
      <c r="J110" s="308"/>
      <c r="K110" s="308"/>
      <c r="L110" s="236"/>
      <c r="M110" s="236"/>
      <c r="N110" s="236"/>
      <c r="O110" s="236"/>
      <c r="P110" s="237"/>
    </row>
    <row r="111" spans="2:19" x14ac:dyDescent="0.25">
      <c r="B111" s="24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7"/>
    </row>
    <row r="112" spans="2:19" x14ac:dyDescent="0.25">
      <c r="B112" s="246"/>
      <c r="C112" s="335" t="s">
        <v>233</v>
      </c>
      <c r="D112" s="335"/>
      <c r="E112" s="336"/>
      <c r="F112" s="336"/>
      <c r="G112" s="336"/>
      <c r="H112" s="336"/>
      <c r="I112" s="337"/>
      <c r="J112" s="337"/>
      <c r="K112" s="337"/>
      <c r="L112" s="337"/>
      <c r="M112" s="337"/>
      <c r="N112" s="337"/>
      <c r="O112" s="337"/>
      <c r="P112" s="237"/>
    </row>
    <row r="113" spans="2:16" ht="15.75" thickBot="1" x14ac:dyDescent="0.3">
      <c r="B113" s="246"/>
      <c r="C113" s="310"/>
      <c r="D113" s="310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7"/>
    </row>
    <row r="114" spans="2:16" x14ac:dyDescent="0.25">
      <c r="B114" s="246"/>
      <c r="C114" s="338" t="s">
        <v>73</v>
      </c>
      <c r="D114" s="339"/>
      <c r="E114" s="339"/>
      <c r="F114" s="340"/>
      <c r="G114" s="341" t="s">
        <v>184</v>
      </c>
      <c r="H114" s="340"/>
      <c r="I114" s="341" t="s">
        <v>74</v>
      </c>
      <c r="J114" s="340"/>
      <c r="K114" s="342" t="s">
        <v>268</v>
      </c>
      <c r="L114" s="236"/>
      <c r="M114" s="236"/>
      <c r="N114" s="236"/>
      <c r="O114" s="236"/>
      <c r="P114" s="237"/>
    </row>
    <row r="115" spans="2:16" ht="15" customHeight="1" x14ac:dyDescent="0.25">
      <c r="B115" s="246"/>
      <c r="C115" s="343" t="s">
        <v>8</v>
      </c>
      <c r="D115" s="344"/>
      <c r="E115" s="344"/>
      <c r="F115" s="345"/>
      <c r="G115" s="378">
        <f>'1.NMS'!G115</f>
        <v>0</v>
      </c>
      <c r="H115" s="379"/>
      <c r="I115" s="346">
        <f>(G115-G105)/(0.93*0.99*0.4)</f>
        <v>0</v>
      </c>
      <c r="J115" s="347"/>
      <c r="K115" s="348" t="s">
        <v>58</v>
      </c>
      <c r="L115" s="242"/>
      <c r="M115" s="242"/>
      <c r="N115" s="242"/>
      <c r="O115" s="242"/>
      <c r="P115" s="237"/>
    </row>
    <row r="116" spans="2:16" ht="15.75" thickBot="1" x14ac:dyDescent="0.3">
      <c r="B116" s="246"/>
      <c r="C116" s="343" t="s">
        <v>9</v>
      </c>
      <c r="D116" s="344"/>
      <c r="E116" s="344"/>
      <c r="F116" s="345"/>
      <c r="G116" s="378">
        <f>'1.NMS'!G116</f>
        <v>0</v>
      </c>
      <c r="H116" s="379"/>
      <c r="I116" s="346">
        <f>(G116-G106)/(0.99*0.985)</f>
        <v>0</v>
      </c>
      <c r="J116" s="347"/>
      <c r="K116" s="348" t="s">
        <v>58</v>
      </c>
      <c r="L116" s="242"/>
      <c r="M116" s="242"/>
      <c r="N116" s="242"/>
      <c r="O116" s="242"/>
      <c r="P116" s="237"/>
    </row>
    <row r="117" spans="2:16" ht="15" customHeight="1" x14ac:dyDescent="0.25">
      <c r="B117" s="246"/>
      <c r="C117" s="343" t="s">
        <v>21</v>
      </c>
      <c r="D117" s="344"/>
      <c r="E117" s="344"/>
      <c r="F117" s="345"/>
      <c r="G117" s="378">
        <f>'1.NMS'!G117</f>
        <v>0</v>
      </c>
      <c r="H117" s="379"/>
      <c r="I117" s="346">
        <f>IF(G117=0,0,IF(O117="Teplá voda",(G117-G107)/(0.94*0.925*0.985*0.88),IF(O117="Horúca voda",(G117-G107)/(0.94*0.9*0.985*0.88),"Vyplň bunku O117")))</f>
        <v>0</v>
      </c>
      <c r="J117" s="347"/>
      <c r="K117" s="348" t="s">
        <v>58</v>
      </c>
      <c r="L117" s="350" t="s">
        <v>185</v>
      </c>
      <c r="M117" s="350"/>
      <c r="N117" s="350"/>
      <c r="O117" s="99"/>
      <c r="P117" s="237"/>
    </row>
    <row r="118" spans="2:16" ht="15.75" thickBot="1" x14ac:dyDescent="0.3">
      <c r="B118" s="246"/>
      <c r="C118" s="343" t="s">
        <v>39</v>
      </c>
      <c r="D118" s="344"/>
      <c r="E118" s="344"/>
      <c r="F118" s="345"/>
      <c r="G118" s="378">
        <f>'1.NMS'!G118</f>
        <v>0</v>
      </c>
      <c r="H118" s="379"/>
      <c r="I118" s="284">
        <f>G118-G108</f>
        <v>0</v>
      </c>
      <c r="J118" s="285"/>
      <c r="K118" s="351" t="s">
        <v>58</v>
      </c>
      <c r="L118" s="350"/>
      <c r="M118" s="350"/>
      <c r="N118" s="350"/>
      <c r="O118" s="100"/>
      <c r="P118" s="237"/>
    </row>
    <row r="119" spans="2:16" x14ac:dyDescent="0.25">
      <c r="B119" s="246"/>
      <c r="C119" s="236"/>
      <c r="D119" s="236"/>
      <c r="E119" s="236"/>
      <c r="F119" s="236"/>
      <c r="G119" s="236"/>
      <c r="H119" s="236"/>
      <c r="I119" s="236"/>
      <c r="J119" s="236"/>
      <c r="K119" s="236"/>
      <c r="L119" s="120"/>
      <c r="M119" s="120"/>
      <c r="N119" s="236"/>
      <c r="O119" s="236"/>
      <c r="P119" s="237"/>
    </row>
    <row r="120" spans="2:16" x14ac:dyDescent="0.25">
      <c r="B120" s="246"/>
      <c r="C120" s="335" t="s">
        <v>234</v>
      </c>
      <c r="D120" s="335"/>
      <c r="E120" s="336"/>
      <c r="F120" s="336"/>
      <c r="G120" s="336"/>
      <c r="H120" s="336"/>
      <c r="I120" s="337"/>
      <c r="J120" s="337"/>
      <c r="K120" s="337"/>
      <c r="L120" s="337"/>
      <c r="M120" s="337"/>
      <c r="N120" s="337"/>
      <c r="O120" s="337"/>
      <c r="P120" s="237"/>
    </row>
    <row r="121" spans="2:16" ht="15" customHeight="1" x14ac:dyDescent="0.25">
      <c r="B121" s="246"/>
      <c r="C121" s="236"/>
      <c r="D121" s="236"/>
      <c r="E121" s="236"/>
      <c r="F121" s="236"/>
      <c r="G121" s="236"/>
      <c r="H121" s="236"/>
      <c r="I121" s="236"/>
      <c r="J121" s="236"/>
      <c r="K121" s="236"/>
      <c r="L121" s="120"/>
      <c r="M121" s="120"/>
      <c r="N121" s="236"/>
      <c r="O121" s="236"/>
      <c r="P121" s="237"/>
    </row>
    <row r="122" spans="2:16" ht="47.25" customHeight="1" x14ac:dyDescent="0.25">
      <c r="B122" s="246"/>
      <c r="C122" s="352" t="s">
        <v>223</v>
      </c>
      <c r="D122" s="352"/>
      <c r="E122" s="352"/>
      <c r="F122" s="352" t="s">
        <v>54</v>
      </c>
      <c r="G122" s="352"/>
      <c r="H122" s="353" t="s">
        <v>269</v>
      </c>
      <c r="I122" s="352" t="s">
        <v>224</v>
      </c>
      <c r="J122" s="352"/>
      <c r="K122" s="352"/>
      <c r="L122" s="242"/>
      <c r="M122" s="242"/>
      <c r="N122" s="242"/>
      <c r="O122" s="354"/>
      <c r="P122" s="237"/>
    </row>
    <row r="123" spans="2:16" x14ac:dyDescent="0.25">
      <c r="B123" s="246"/>
      <c r="C123" s="380">
        <f>'1.NMS'!$C$123</f>
        <v>0</v>
      </c>
      <c r="D123" s="380"/>
      <c r="E123" s="380"/>
      <c r="F123" s="279" t="s">
        <v>76</v>
      </c>
      <c r="G123" s="279"/>
      <c r="H123" s="355">
        <f>IFERROR(C123/H48,0)</f>
        <v>0</v>
      </c>
      <c r="I123" s="279">
        <f>L33*H123</f>
        <v>0</v>
      </c>
      <c r="J123" s="279"/>
      <c r="K123" s="279"/>
      <c r="L123" s="242"/>
      <c r="M123" s="242"/>
      <c r="N123" s="242"/>
      <c r="O123" s="236"/>
      <c r="P123" s="237"/>
    </row>
    <row r="124" spans="2:16" ht="7.5" customHeight="1" x14ac:dyDescent="0.25">
      <c r="B124" s="246"/>
      <c r="C124" s="236"/>
      <c r="D124" s="236"/>
      <c r="E124" s="236"/>
      <c r="F124" s="236"/>
      <c r="G124" s="236"/>
      <c r="H124" s="236"/>
      <c r="I124" s="236"/>
      <c r="J124" s="236"/>
      <c r="K124" s="236"/>
      <c r="L124" s="120"/>
      <c r="M124" s="120"/>
      <c r="N124" s="236"/>
      <c r="O124" s="236"/>
      <c r="P124" s="237"/>
    </row>
    <row r="125" spans="2:16" ht="18" x14ac:dyDescent="0.25">
      <c r="B125" s="246"/>
      <c r="C125" s="308" t="s">
        <v>47</v>
      </c>
      <c r="D125" s="308" t="s">
        <v>231</v>
      </c>
      <c r="E125" s="242"/>
      <c r="F125" s="308"/>
      <c r="G125" s="308"/>
      <c r="H125" s="308"/>
      <c r="I125" s="308"/>
      <c r="J125" s="308"/>
      <c r="K125" s="308"/>
      <c r="L125" s="356"/>
      <c r="M125" s="356"/>
      <c r="N125" s="236"/>
      <c r="O125" s="236"/>
      <c r="P125" s="237"/>
    </row>
    <row r="126" spans="2:16" x14ac:dyDescent="0.25">
      <c r="B126" s="246"/>
      <c r="C126" s="236"/>
      <c r="D126" s="236"/>
      <c r="E126" s="236"/>
      <c r="F126" s="236"/>
      <c r="G126" s="236"/>
      <c r="H126" s="236"/>
      <c r="I126" s="236"/>
      <c r="J126" s="236"/>
      <c r="K126" s="236"/>
      <c r="L126" s="120"/>
      <c r="M126" s="120"/>
      <c r="N126" s="236"/>
      <c r="O126" s="236"/>
      <c r="P126" s="237"/>
    </row>
    <row r="127" spans="2:16" x14ac:dyDescent="0.25">
      <c r="B127" s="246"/>
      <c r="C127" s="335" t="s">
        <v>235</v>
      </c>
      <c r="D127" s="335"/>
      <c r="E127" s="336"/>
      <c r="F127" s="336"/>
      <c r="G127" s="336"/>
      <c r="H127" s="336"/>
      <c r="I127" s="337"/>
      <c r="J127" s="337"/>
      <c r="K127" s="337"/>
      <c r="L127" s="337"/>
      <c r="M127" s="337"/>
      <c r="N127" s="337"/>
      <c r="O127" s="337"/>
      <c r="P127" s="237"/>
    </row>
    <row r="128" spans="2:16" ht="15.75" thickBot="1" x14ac:dyDescent="0.3">
      <c r="B128" s="246"/>
      <c r="C128" s="236"/>
      <c r="D128" s="236"/>
      <c r="E128" s="236"/>
      <c r="F128" s="236"/>
      <c r="G128" s="236"/>
      <c r="H128" s="236"/>
      <c r="I128" s="236"/>
      <c r="J128" s="236"/>
      <c r="K128" s="236"/>
      <c r="L128" s="120"/>
      <c r="M128" s="120"/>
      <c r="N128" s="236"/>
      <c r="O128" s="236"/>
      <c r="P128" s="237"/>
    </row>
    <row r="129" spans="2:16" ht="45" customHeight="1" x14ac:dyDescent="0.25">
      <c r="B129" s="246"/>
      <c r="C129" s="357" t="s">
        <v>72</v>
      </c>
      <c r="D129" s="358"/>
      <c r="E129" s="358"/>
      <c r="F129" s="359" t="s">
        <v>54</v>
      </c>
      <c r="G129" s="360"/>
      <c r="H129" s="361" t="s">
        <v>41</v>
      </c>
      <c r="I129" s="362" t="s">
        <v>69</v>
      </c>
      <c r="J129" s="359"/>
      <c r="K129" s="363"/>
      <c r="L129" s="242"/>
      <c r="M129" s="242"/>
      <c r="N129" s="242"/>
      <c r="O129" s="354"/>
      <c r="P129" s="237"/>
    </row>
    <row r="130" spans="2:16" ht="15.75" thickBot="1" x14ac:dyDescent="0.3">
      <c r="B130" s="246"/>
      <c r="C130" s="381">
        <f>'1.NMS'!$C$130</f>
        <v>0</v>
      </c>
      <c r="D130" s="382"/>
      <c r="E130" s="382"/>
      <c r="F130" s="364" t="s">
        <v>76</v>
      </c>
      <c r="G130" s="365"/>
      <c r="H130" s="366">
        <f>IFERROR(C130/H48,0)</f>
        <v>0</v>
      </c>
      <c r="I130" s="283">
        <f>L33*H130</f>
        <v>0</v>
      </c>
      <c r="J130" s="364"/>
      <c r="K130" s="367"/>
      <c r="L130" s="242"/>
      <c r="M130" s="242"/>
      <c r="N130" s="242"/>
      <c r="O130" s="236"/>
      <c r="P130" s="237"/>
    </row>
    <row r="131" spans="2:16" ht="7.5" customHeight="1" x14ac:dyDescent="0.25">
      <c r="B131" s="246"/>
      <c r="C131" s="236"/>
      <c r="D131" s="236"/>
      <c r="E131" s="236"/>
      <c r="F131" s="236"/>
      <c r="G131" s="236"/>
      <c r="H131" s="236"/>
      <c r="I131" s="236"/>
      <c r="J131" s="236"/>
      <c r="K131" s="236"/>
      <c r="L131" s="120"/>
      <c r="M131" s="120"/>
      <c r="N131" s="236"/>
      <c r="O131" s="236"/>
      <c r="P131" s="237"/>
    </row>
    <row r="132" spans="2:16" x14ac:dyDescent="0.25">
      <c r="B132" s="246"/>
      <c r="C132" s="308" t="s">
        <v>48</v>
      </c>
      <c r="D132" s="308"/>
      <c r="E132" s="308" t="s">
        <v>49</v>
      </c>
      <c r="F132" s="308"/>
      <c r="G132" s="308"/>
      <c r="H132" s="308"/>
      <c r="I132" s="308"/>
      <c r="J132" s="308"/>
      <c r="K132" s="308"/>
      <c r="L132" s="356"/>
      <c r="M132" s="356"/>
      <c r="N132" s="236"/>
      <c r="O132" s="236"/>
      <c r="P132" s="237"/>
    </row>
    <row r="133" spans="2:16" ht="90.75" customHeight="1" thickBot="1" x14ac:dyDescent="0.3">
      <c r="B133" s="303"/>
      <c r="C133" s="261"/>
      <c r="D133" s="261"/>
      <c r="E133" s="261"/>
      <c r="F133" s="261"/>
      <c r="G133" s="261"/>
      <c r="H133" s="261"/>
      <c r="I133" s="261"/>
      <c r="J133" s="261"/>
      <c r="K133" s="261"/>
      <c r="L133" s="368"/>
      <c r="M133" s="368"/>
      <c r="N133" s="261"/>
      <c r="O133" s="261"/>
      <c r="P133" s="304"/>
    </row>
    <row r="134" spans="2:16" x14ac:dyDescent="0.25">
      <c r="B134" s="243"/>
      <c r="C134" s="369" t="s">
        <v>236</v>
      </c>
      <c r="D134" s="369"/>
      <c r="E134" s="370"/>
      <c r="F134" s="370"/>
      <c r="G134" s="370"/>
      <c r="H134" s="370"/>
      <c r="I134" s="371"/>
      <c r="J134" s="371"/>
      <c r="K134" s="371"/>
      <c r="L134" s="371"/>
      <c r="M134" s="371"/>
      <c r="N134" s="371"/>
      <c r="O134" s="371"/>
      <c r="P134" s="245"/>
    </row>
    <row r="135" spans="2:16" ht="15.75" thickBot="1" x14ac:dyDescent="0.3">
      <c r="B135" s="246"/>
      <c r="C135" s="236"/>
      <c r="D135" s="236"/>
      <c r="E135" s="236"/>
      <c r="F135" s="236"/>
      <c r="G135" s="236"/>
      <c r="H135" s="236"/>
      <c r="I135" s="236"/>
      <c r="J135" s="236"/>
      <c r="K135" s="236"/>
      <c r="L135" s="120"/>
      <c r="M135" s="120"/>
      <c r="N135" s="236"/>
      <c r="O135" s="236"/>
      <c r="P135" s="237"/>
    </row>
    <row r="136" spans="2:16" ht="45" customHeight="1" x14ac:dyDescent="0.25">
      <c r="B136" s="246"/>
      <c r="C136" s="357" t="s">
        <v>71</v>
      </c>
      <c r="D136" s="358"/>
      <c r="E136" s="358"/>
      <c r="F136" s="359" t="s">
        <v>54</v>
      </c>
      <c r="G136" s="360"/>
      <c r="H136" s="361" t="s">
        <v>42</v>
      </c>
      <c r="I136" s="362" t="s">
        <v>70</v>
      </c>
      <c r="J136" s="359"/>
      <c r="K136" s="363"/>
      <c r="L136" s="242"/>
      <c r="M136" s="242"/>
      <c r="N136" s="242"/>
      <c r="O136" s="354"/>
      <c r="P136" s="237"/>
    </row>
    <row r="137" spans="2:16" ht="15.75" thickBot="1" x14ac:dyDescent="0.3">
      <c r="B137" s="246"/>
      <c r="C137" s="381">
        <f>'1.NMS'!$C$137</f>
        <v>0</v>
      </c>
      <c r="D137" s="382"/>
      <c r="E137" s="382"/>
      <c r="F137" s="364" t="s">
        <v>76</v>
      </c>
      <c r="G137" s="365"/>
      <c r="H137" s="366">
        <f>IFERROR(C137/H48,0)</f>
        <v>0</v>
      </c>
      <c r="I137" s="283">
        <f>L33*H137</f>
        <v>0</v>
      </c>
      <c r="J137" s="364"/>
      <c r="K137" s="367"/>
      <c r="L137" s="242"/>
      <c r="M137" s="242"/>
      <c r="N137" s="242"/>
      <c r="O137" s="236"/>
      <c r="P137" s="237"/>
    </row>
    <row r="138" spans="2:16" ht="7.5" customHeight="1" x14ac:dyDescent="0.25">
      <c r="B138" s="246"/>
      <c r="C138" s="236"/>
      <c r="D138" s="236"/>
      <c r="E138" s="236"/>
      <c r="F138" s="236"/>
      <c r="G138" s="236"/>
      <c r="H138" s="236"/>
      <c r="I138" s="236"/>
      <c r="J138" s="236"/>
      <c r="K138" s="236"/>
      <c r="L138" s="120"/>
      <c r="M138" s="120"/>
      <c r="N138" s="236"/>
      <c r="O138" s="236"/>
      <c r="P138" s="237"/>
    </row>
    <row r="139" spans="2:16" x14ac:dyDescent="0.25">
      <c r="B139" s="246"/>
      <c r="C139" s="308" t="s">
        <v>50</v>
      </c>
      <c r="D139" s="308"/>
      <c r="E139" s="308" t="s">
        <v>51</v>
      </c>
      <c r="F139" s="308"/>
      <c r="G139" s="308"/>
      <c r="H139" s="308"/>
      <c r="I139" s="308"/>
      <c r="J139" s="308"/>
      <c r="K139" s="308"/>
      <c r="L139" s="356"/>
      <c r="M139" s="356"/>
      <c r="N139" s="236"/>
      <c r="O139" s="236"/>
      <c r="P139" s="237"/>
    </row>
    <row r="140" spans="2:16" x14ac:dyDescent="0.25">
      <c r="B140" s="246"/>
      <c r="C140" s="236"/>
      <c r="D140" s="236"/>
      <c r="E140" s="236"/>
      <c r="F140" s="236"/>
      <c r="G140" s="236"/>
      <c r="H140" s="236"/>
      <c r="I140" s="236"/>
      <c r="J140" s="236"/>
      <c r="K140" s="236"/>
      <c r="L140" s="120"/>
      <c r="M140" s="120"/>
      <c r="N140" s="236"/>
      <c r="O140" s="236"/>
      <c r="P140" s="237"/>
    </row>
    <row r="141" spans="2:16" x14ac:dyDescent="0.25">
      <c r="B141" s="246"/>
      <c r="C141" s="335" t="s">
        <v>237</v>
      </c>
      <c r="D141" s="335"/>
      <c r="E141" s="336"/>
      <c r="F141" s="336"/>
      <c r="G141" s="336"/>
      <c r="H141" s="336"/>
      <c r="I141" s="337"/>
      <c r="J141" s="337"/>
      <c r="K141" s="337"/>
      <c r="L141" s="337"/>
      <c r="M141" s="337"/>
      <c r="N141" s="337"/>
      <c r="O141" s="337"/>
      <c r="P141" s="237"/>
    </row>
    <row r="142" spans="2:16" ht="15.75" thickBot="1" x14ac:dyDescent="0.3">
      <c r="B142" s="246"/>
      <c r="C142" s="236"/>
      <c r="D142" s="236"/>
      <c r="E142" s="236"/>
      <c r="F142" s="236"/>
      <c r="G142" s="236"/>
      <c r="H142" s="236"/>
      <c r="I142" s="236"/>
      <c r="J142" s="236"/>
      <c r="K142" s="236"/>
      <c r="L142" s="120"/>
      <c r="M142" s="120"/>
      <c r="N142" s="236"/>
      <c r="O142" s="236"/>
      <c r="P142" s="237"/>
    </row>
    <row r="143" spans="2:16" ht="45" customHeight="1" x14ac:dyDescent="0.25">
      <c r="B143" s="246"/>
      <c r="C143" s="357" t="s">
        <v>225</v>
      </c>
      <c r="D143" s="358"/>
      <c r="E143" s="358"/>
      <c r="F143" s="359" t="s">
        <v>54</v>
      </c>
      <c r="G143" s="360"/>
      <c r="H143" s="361" t="s">
        <v>226</v>
      </c>
      <c r="I143" s="362" t="s">
        <v>227</v>
      </c>
      <c r="J143" s="359"/>
      <c r="K143" s="363"/>
      <c r="L143" s="242"/>
      <c r="M143" s="242"/>
      <c r="N143" s="242"/>
      <c r="O143" s="354"/>
      <c r="P143" s="237"/>
    </row>
    <row r="144" spans="2:16" ht="15.75" thickBot="1" x14ac:dyDescent="0.3">
      <c r="B144" s="246"/>
      <c r="C144" s="381">
        <f>'1.NMS'!$C$144</f>
        <v>0</v>
      </c>
      <c r="D144" s="382"/>
      <c r="E144" s="382"/>
      <c r="F144" s="364" t="s">
        <v>76</v>
      </c>
      <c r="G144" s="365"/>
      <c r="H144" s="366">
        <f>IFERROR(C144/H48,0)</f>
        <v>0</v>
      </c>
      <c r="I144" s="283">
        <f>L33*H144</f>
        <v>0</v>
      </c>
      <c r="J144" s="364"/>
      <c r="K144" s="367"/>
      <c r="L144" s="242"/>
      <c r="M144" s="242"/>
      <c r="N144" s="242"/>
      <c r="O144" s="236"/>
      <c r="P144" s="237"/>
    </row>
    <row r="145" spans="2:16" ht="7.5" customHeight="1" x14ac:dyDescent="0.25">
      <c r="B145" s="246"/>
      <c r="C145" s="236"/>
      <c r="D145" s="236"/>
      <c r="E145" s="236"/>
      <c r="F145" s="236"/>
      <c r="G145" s="236"/>
      <c r="H145" s="236"/>
      <c r="I145" s="236"/>
      <c r="J145" s="236"/>
      <c r="K145" s="236"/>
      <c r="L145" s="120"/>
      <c r="M145" s="120"/>
      <c r="N145" s="236"/>
      <c r="O145" s="236"/>
      <c r="P145" s="237"/>
    </row>
    <row r="146" spans="2:16" ht="18" x14ac:dyDescent="0.25">
      <c r="B146" s="246"/>
      <c r="C146" s="308" t="s">
        <v>52</v>
      </c>
      <c r="D146" s="308"/>
      <c r="E146" s="308" t="s">
        <v>232</v>
      </c>
      <c r="F146" s="308"/>
      <c r="G146" s="308"/>
      <c r="H146" s="308"/>
      <c r="I146" s="308"/>
      <c r="J146" s="308"/>
      <c r="K146" s="308"/>
      <c r="L146" s="356"/>
      <c r="M146" s="356"/>
      <c r="N146" s="236"/>
      <c r="O146" s="236"/>
      <c r="P146" s="237"/>
    </row>
    <row r="147" spans="2:16" x14ac:dyDescent="0.25">
      <c r="B147" s="24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7"/>
    </row>
    <row r="148" spans="2:16" x14ac:dyDescent="0.25">
      <c r="B148" s="246"/>
      <c r="C148" s="232" t="s">
        <v>167</v>
      </c>
      <c r="D148" s="232"/>
      <c r="E148" s="232"/>
      <c r="F148" s="232"/>
      <c r="G148" s="232"/>
      <c r="H148" s="236"/>
      <c r="I148" s="236"/>
      <c r="J148" s="236"/>
      <c r="K148" s="236"/>
      <c r="L148" s="236"/>
      <c r="M148" s="236"/>
      <c r="N148" s="236"/>
      <c r="O148" s="236"/>
      <c r="P148" s="237"/>
    </row>
    <row r="149" spans="2:16" x14ac:dyDescent="0.25">
      <c r="B149" s="246"/>
      <c r="C149" s="233" t="s">
        <v>168</v>
      </c>
      <c r="D149" s="233"/>
      <c r="E149" s="233"/>
      <c r="F149" s="233"/>
      <c r="G149" s="233"/>
      <c r="H149" s="236"/>
      <c r="I149" s="236"/>
      <c r="J149" s="236"/>
      <c r="K149" s="236"/>
      <c r="L149" s="236"/>
      <c r="M149" s="236"/>
      <c r="N149" s="236"/>
      <c r="O149" s="236"/>
      <c r="P149" s="237"/>
    </row>
    <row r="150" spans="2:16" x14ac:dyDescent="0.25">
      <c r="B150" s="246"/>
      <c r="C150" s="234" t="s">
        <v>289</v>
      </c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7"/>
    </row>
    <row r="151" spans="2:16" x14ac:dyDescent="0.25">
      <c r="B151" s="246"/>
      <c r="C151" s="372" t="s">
        <v>290</v>
      </c>
      <c r="D151" s="373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7"/>
    </row>
    <row r="152" spans="2:16" x14ac:dyDescent="0.25">
      <c r="B152" s="246"/>
      <c r="C152" s="242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7"/>
    </row>
    <row r="153" spans="2:16" x14ac:dyDescent="0.25">
      <c r="B153" s="246"/>
      <c r="C153" s="242"/>
      <c r="D153" s="236"/>
      <c r="E153" s="242"/>
      <c r="F153" s="242"/>
      <c r="G153" s="242"/>
      <c r="H153" s="242"/>
      <c r="I153" s="239"/>
      <c r="J153" s="239"/>
      <c r="K153" s="236"/>
      <c r="L153" s="242"/>
      <c r="M153" s="242"/>
      <c r="N153" s="239"/>
      <c r="O153" s="239"/>
      <c r="P153" s="237"/>
    </row>
    <row r="154" spans="2:16" x14ac:dyDescent="0.25">
      <c r="B154" s="246"/>
      <c r="C154" s="67" t="s">
        <v>294</v>
      </c>
      <c r="D154" s="236"/>
      <c r="E154" s="242"/>
      <c r="F154" s="242"/>
      <c r="G154" s="242"/>
      <c r="H154" s="239" t="s">
        <v>295</v>
      </c>
      <c r="I154" s="239"/>
      <c r="J154" s="239"/>
      <c r="K154" s="236"/>
      <c r="L154" s="242"/>
      <c r="M154" s="239" t="s">
        <v>29</v>
      </c>
      <c r="N154" s="239"/>
      <c r="O154" s="239"/>
      <c r="P154" s="237"/>
    </row>
    <row r="155" spans="2:16" x14ac:dyDescent="0.25">
      <c r="B155" s="72"/>
      <c r="C155" s="236"/>
      <c r="D155" s="236"/>
      <c r="E155" s="236"/>
      <c r="F155" s="236"/>
      <c r="G155" s="236"/>
      <c r="H155" s="239" t="s">
        <v>26</v>
      </c>
      <c r="I155" s="239"/>
      <c r="J155" s="239"/>
      <c r="K155" s="236"/>
      <c r="L155" s="236"/>
      <c r="M155" s="239" t="s">
        <v>26</v>
      </c>
      <c r="N155" s="239"/>
      <c r="O155" s="239"/>
      <c r="P155" s="237"/>
    </row>
    <row r="156" spans="2:16" ht="15" customHeight="1" x14ac:dyDescent="0.25">
      <c r="B156" s="72"/>
      <c r="C156" s="242"/>
      <c r="D156" s="236"/>
      <c r="E156" s="242"/>
      <c r="F156" s="354"/>
      <c r="G156" s="354"/>
      <c r="H156" s="354"/>
      <c r="I156" s="354"/>
      <c r="J156" s="354"/>
      <c r="K156" s="354"/>
      <c r="L156" s="354"/>
      <c r="M156" s="354"/>
      <c r="N156" s="354"/>
      <c r="O156" s="354"/>
      <c r="P156" s="237"/>
    </row>
    <row r="157" spans="2:16" x14ac:dyDescent="0.25">
      <c r="B157" s="72"/>
      <c r="C157" s="236" t="s">
        <v>33</v>
      </c>
      <c r="D157" s="374" t="s">
        <v>288</v>
      </c>
      <c r="E157" s="374"/>
      <c r="F157" s="374"/>
      <c r="G157" s="374"/>
      <c r="H157" s="374"/>
      <c r="I157" s="374"/>
      <c r="J157" s="374"/>
      <c r="K157" s="374"/>
      <c r="L157" s="374"/>
      <c r="M157" s="374"/>
      <c r="N157" s="374"/>
      <c r="O157" s="354"/>
      <c r="P157" s="237"/>
    </row>
    <row r="158" spans="2:16" x14ac:dyDescent="0.25">
      <c r="B158" s="72"/>
      <c r="C158" s="236"/>
      <c r="D158" s="374"/>
      <c r="E158" s="374"/>
      <c r="F158" s="374"/>
      <c r="G158" s="374"/>
      <c r="H158" s="374"/>
      <c r="I158" s="374"/>
      <c r="J158" s="374"/>
      <c r="K158" s="374"/>
      <c r="L158" s="374"/>
      <c r="M158" s="374"/>
      <c r="N158" s="374"/>
      <c r="O158" s="354"/>
      <c r="P158" s="237"/>
    </row>
    <row r="159" spans="2:16" ht="6" customHeight="1" x14ac:dyDescent="0.25">
      <c r="B159" s="72"/>
      <c r="C159" s="236"/>
      <c r="D159" s="236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237"/>
    </row>
    <row r="160" spans="2:16" ht="15" customHeight="1" x14ac:dyDescent="0.25">
      <c r="B160" s="72"/>
      <c r="C160" s="376"/>
      <c r="D160" s="374" t="s">
        <v>291</v>
      </c>
      <c r="E160" s="374"/>
      <c r="F160" s="374"/>
      <c r="G160" s="374"/>
      <c r="H160" s="374"/>
      <c r="I160" s="374"/>
      <c r="J160" s="374"/>
      <c r="K160" s="374"/>
      <c r="L160" s="374"/>
      <c r="M160" s="374"/>
      <c r="N160" s="374"/>
      <c r="O160" s="242"/>
      <c r="P160" s="237"/>
    </row>
    <row r="161" spans="2:16" ht="15.75" thickBot="1" x14ac:dyDescent="0.3">
      <c r="B161" s="83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304"/>
    </row>
  </sheetData>
  <sheetProtection algorithmName="SHA-512" hashValue="7h303pOoh7sHvZylgnqU7vpWKYWWlz46ZGNHkwBW51FI7S+GOMVxtYBFJg3wY7ds/RlAtG8KKk+V3tKQ8excoA==" saltValue="gXY3J59mHTgYZmluDqcTeA==" spinCount="100000" sheet="1" objects="1" scenarios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43:E143"/>
    <mergeCell ref="F143:G143"/>
    <mergeCell ref="I143:K143"/>
    <mergeCell ref="C144:E144"/>
    <mergeCell ref="F144:G144"/>
    <mergeCell ref="I144:K144"/>
    <mergeCell ref="D157:N158"/>
    <mergeCell ref="D160:N160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showGridLines="0" topLeftCell="A138" zoomScaleNormal="100" workbookViewId="0">
      <selection activeCell="R149" sqref="R149"/>
    </sheetView>
  </sheetViews>
  <sheetFormatPr defaultColWidth="9.140625" defaultRowHeight="15" x14ac:dyDescent="0.25"/>
  <cols>
    <col min="1" max="1" width="0.85546875" style="242" customWidth="1"/>
    <col min="2" max="2" width="2.28515625" style="242" customWidth="1"/>
    <col min="3" max="3" width="21.5703125" style="242" customWidth="1"/>
    <col min="4" max="15" width="10.140625" style="242" customWidth="1"/>
    <col min="16" max="16" width="2.28515625" style="242" customWidth="1"/>
    <col min="17" max="17" width="5.7109375" style="242" customWidth="1"/>
    <col min="18" max="18" width="42" style="242" customWidth="1"/>
    <col min="19" max="19" width="10" style="242" customWidth="1"/>
    <col min="20" max="23" width="9.140625" style="242"/>
    <col min="24" max="24" width="9.42578125" style="242" bestFit="1" customWidth="1"/>
    <col min="25" max="25" width="9.42578125" style="242" customWidth="1"/>
    <col min="26" max="26" width="15.140625" style="242" customWidth="1"/>
    <col min="27" max="27" width="56.140625" style="242" customWidth="1"/>
    <col min="28" max="16384" width="9.140625" style="242"/>
  </cols>
  <sheetData>
    <row r="1" spans="2:48" ht="15.75" thickBot="1" x14ac:dyDescent="0.3">
      <c r="T1" s="386"/>
      <c r="U1" s="386"/>
      <c r="V1" s="386"/>
      <c r="W1" s="386"/>
      <c r="X1" s="386"/>
      <c r="Y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</row>
    <row r="2" spans="2:48" ht="11.25" customHeight="1" x14ac:dyDescent="0.25">
      <c r="B2" s="243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5"/>
      <c r="R2" s="386" t="s">
        <v>53</v>
      </c>
      <c r="S2" s="386" t="s">
        <v>55</v>
      </c>
      <c r="T2" s="386"/>
      <c r="U2" s="386" t="s">
        <v>7</v>
      </c>
      <c r="V2" s="386" t="s">
        <v>12</v>
      </c>
      <c r="W2" s="386" t="s">
        <v>13</v>
      </c>
      <c r="X2" s="386" t="s">
        <v>19</v>
      </c>
      <c r="Y2" s="386" t="s">
        <v>23</v>
      </c>
      <c r="Z2" s="386" t="s">
        <v>22</v>
      </c>
      <c r="AA2" s="386" t="s">
        <v>24</v>
      </c>
      <c r="AB2" s="386" t="s">
        <v>34</v>
      </c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</row>
    <row r="3" spans="2:48" x14ac:dyDescent="0.25">
      <c r="B3" s="24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7"/>
      <c r="R3" s="387"/>
      <c r="S3" s="387"/>
      <c r="T3" s="349"/>
      <c r="V3" s="388"/>
      <c r="W3" s="389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</row>
    <row r="4" spans="2:48" x14ac:dyDescent="0.25">
      <c r="B4" s="24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7"/>
      <c r="R4" s="387"/>
      <c r="S4" s="387"/>
      <c r="T4" s="349"/>
      <c r="V4" s="388"/>
      <c r="W4" s="389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</row>
    <row r="5" spans="2:48" x14ac:dyDescent="0.25">
      <c r="B5" s="24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7"/>
      <c r="R5" s="349"/>
      <c r="S5" s="349"/>
      <c r="T5" s="349"/>
      <c r="W5" s="389"/>
      <c r="Z5" s="390"/>
      <c r="AJ5" s="386"/>
      <c r="AK5" s="386"/>
      <c r="AL5" s="386"/>
      <c r="AM5" s="386"/>
      <c r="AN5" s="386"/>
      <c r="AO5" s="386"/>
      <c r="AP5" s="386"/>
      <c r="AQ5" s="386"/>
      <c r="AR5" s="386"/>
      <c r="AS5" s="386"/>
      <c r="AT5" s="386"/>
      <c r="AU5" s="386"/>
      <c r="AV5" s="386"/>
    </row>
    <row r="6" spans="2:48" x14ac:dyDescent="0.25">
      <c r="B6" s="24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R6" s="349"/>
      <c r="S6" s="391"/>
      <c r="T6" s="349"/>
      <c r="AJ6" s="386"/>
      <c r="AK6" s="386"/>
      <c r="AL6" s="386"/>
      <c r="AM6" s="386"/>
      <c r="AN6" s="386"/>
      <c r="AO6" s="386"/>
      <c r="AP6" s="386"/>
      <c r="AQ6" s="386"/>
      <c r="AR6" s="386"/>
      <c r="AS6" s="386"/>
      <c r="AT6" s="386"/>
      <c r="AU6" s="386"/>
      <c r="AV6" s="386"/>
    </row>
    <row r="7" spans="2:48" ht="15" customHeight="1" x14ac:dyDescent="0.25">
      <c r="B7" s="246"/>
      <c r="C7" s="247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37"/>
      <c r="R7" s="349"/>
      <c r="S7" s="391"/>
      <c r="T7" s="349"/>
      <c r="AJ7" s="386"/>
      <c r="AK7" s="386"/>
      <c r="AL7" s="386"/>
      <c r="AM7" s="386"/>
      <c r="AN7" s="386"/>
      <c r="AO7" s="386"/>
      <c r="AP7" s="386"/>
      <c r="AQ7" s="386"/>
      <c r="AR7" s="386"/>
      <c r="AS7" s="386"/>
      <c r="AT7" s="386"/>
      <c r="AU7" s="386"/>
      <c r="AV7" s="386"/>
    </row>
    <row r="8" spans="2:48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37"/>
      <c r="S8" s="390"/>
      <c r="AJ8" s="386"/>
      <c r="AK8" s="386"/>
      <c r="AL8" s="386"/>
      <c r="AM8" s="386"/>
      <c r="AN8" s="386"/>
      <c r="AO8" s="386"/>
      <c r="AP8" s="386"/>
      <c r="AQ8" s="386"/>
      <c r="AR8" s="386"/>
      <c r="AS8" s="386"/>
      <c r="AT8" s="386"/>
      <c r="AU8" s="386"/>
      <c r="AV8" s="386"/>
    </row>
    <row r="9" spans="2:48" x14ac:dyDescent="0.25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37"/>
      <c r="S9" s="390"/>
      <c r="AJ9" s="386"/>
      <c r="AK9" s="386"/>
      <c r="AL9" s="386"/>
      <c r="AM9" s="386"/>
      <c r="AN9" s="386"/>
      <c r="AO9" s="386"/>
      <c r="AP9" s="386"/>
      <c r="AQ9" s="386"/>
      <c r="AR9" s="386"/>
      <c r="AS9" s="386"/>
      <c r="AT9" s="386"/>
      <c r="AU9" s="386"/>
      <c r="AV9" s="386"/>
    </row>
    <row r="10" spans="2:48" x14ac:dyDescent="0.25">
      <c r="B10" s="246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37"/>
      <c r="S10" s="390"/>
      <c r="AJ10" s="386"/>
      <c r="AK10" s="386"/>
      <c r="AL10" s="386"/>
      <c r="AM10" s="386"/>
      <c r="AN10" s="386"/>
      <c r="AO10" s="386"/>
      <c r="AP10" s="386"/>
      <c r="AQ10" s="386"/>
      <c r="AR10" s="386"/>
      <c r="AS10" s="386"/>
      <c r="AT10" s="386"/>
      <c r="AU10" s="386"/>
      <c r="AV10" s="386"/>
    </row>
    <row r="11" spans="2:48" ht="15" customHeight="1" x14ac:dyDescent="0.25">
      <c r="B11" s="246"/>
      <c r="C11" s="249" t="s">
        <v>38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37"/>
      <c r="S11" s="390"/>
      <c r="AJ11" s="386"/>
      <c r="AK11" s="386"/>
      <c r="AL11" s="386"/>
      <c r="AM11" s="386"/>
      <c r="AN11" s="386"/>
      <c r="AO11" s="386"/>
      <c r="AP11" s="386"/>
      <c r="AQ11" s="386"/>
      <c r="AR11" s="386"/>
      <c r="AS11" s="386"/>
      <c r="AT11" s="386"/>
      <c r="AU11" s="386"/>
      <c r="AV11" s="386"/>
    </row>
    <row r="12" spans="2:48" ht="15" customHeight="1" x14ac:dyDescent="0.25">
      <c r="B12" s="246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37"/>
      <c r="S12" s="390"/>
      <c r="AJ12" s="386"/>
      <c r="AK12" s="386"/>
      <c r="AL12" s="386"/>
      <c r="AM12" s="386"/>
      <c r="AN12" s="386"/>
      <c r="AO12" s="386"/>
      <c r="AP12" s="386"/>
      <c r="AQ12" s="386"/>
      <c r="AR12" s="386"/>
      <c r="AS12" s="386"/>
      <c r="AT12" s="386"/>
      <c r="AU12" s="386"/>
      <c r="AV12" s="386"/>
    </row>
    <row r="13" spans="2:48" x14ac:dyDescent="0.25">
      <c r="B13" s="246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37"/>
      <c r="S13" s="390"/>
      <c r="AJ13" s="386"/>
      <c r="AK13" s="386"/>
      <c r="AL13" s="386"/>
      <c r="AM13" s="386"/>
      <c r="AN13" s="386"/>
      <c r="AO13" s="386"/>
      <c r="AP13" s="386"/>
      <c r="AQ13" s="386"/>
      <c r="AR13" s="386"/>
      <c r="AS13" s="386"/>
      <c r="AT13" s="386"/>
      <c r="AU13" s="386"/>
      <c r="AV13" s="386"/>
    </row>
    <row r="14" spans="2:48" ht="13.5" customHeight="1" thickBot="1" x14ac:dyDescent="0.3">
      <c r="B14" s="24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S14" s="390"/>
      <c r="AJ14" s="386"/>
      <c r="AK14" s="386"/>
      <c r="AL14" s="386"/>
      <c r="AM14" s="386"/>
      <c r="AN14" s="386"/>
      <c r="AO14" s="386"/>
      <c r="AP14" s="386"/>
      <c r="AQ14" s="386"/>
      <c r="AR14" s="386"/>
      <c r="AS14" s="386"/>
      <c r="AT14" s="386"/>
      <c r="AU14" s="386"/>
      <c r="AV14" s="386"/>
    </row>
    <row r="15" spans="2:48" x14ac:dyDescent="0.25">
      <c r="B15" s="246"/>
      <c r="C15" s="250" t="s">
        <v>0</v>
      </c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3"/>
      <c r="P15" s="237"/>
      <c r="S15" s="390"/>
      <c r="AJ15" s="386"/>
      <c r="AK15" s="386"/>
      <c r="AL15" s="386"/>
      <c r="AM15" s="386"/>
      <c r="AN15" s="386"/>
      <c r="AO15" s="386"/>
      <c r="AP15" s="386"/>
      <c r="AQ15" s="386"/>
      <c r="AR15" s="386"/>
      <c r="AS15" s="386"/>
      <c r="AT15" s="386"/>
      <c r="AU15" s="386"/>
      <c r="AV15" s="386"/>
    </row>
    <row r="16" spans="2:48" x14ac:dyDescent="0.25">
      <c r="B16" s="246"/>
      <c r="C16" s="254" t="s">
        <v>1</v>
      </c>
      <c r="D16" s="236" t="str">
        <f>ZMS!D12</f>
        <v>Kvalita životného prostredia</v>
      </c>
      <c r="E16" s="255"/>
      <c r="F16" s="255"/>
      <c r="G16" s="236"/>
      <c r="H16" s="236"/>
      <c r="I16" s="236"/>
      <c r="J16" s="236"/>
      <c r="K16" s="236"/>
      <c r="L16" s="236"/>
      <c r="M16" s="236"/>
      <c r="N16" s="236"/>
      <c r="O16" s="237"/>
      <c r="P16" s="237"/>
      <c r="S16" s="390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</row>
    <row r="17" spans="2:48" x14ac:dyDescent="0.25">
      <c r="B17" s="246"/>
      <c r="C17" s="254" t="s">
        <v>2</v>
      </c>
      <c r="D17" s="236" t="str">
        <f>ZMS!D13</f>
        <v>4. Energeticky efektívne nízkouhlíkové hospodárstvo vo všetkých sektoroch</v>
      </c>
      <c r="E17" s="255"/>
      <c r="F17" s="255"/>
      <c r="G17" s="236"/>
      <c r="H17" s="236"/>
      <c r="I17" s="236"/>
      <c r="J17" s="236"/>
      <c r="K17" s="236"/>
      <c r="L17" s="236"/>
      <c r="M17" s="236"/>
      <c r="N17" s="236"/>
      <c r="O17" s="237"/>
      <c r="P17" s="237"/>
      <c r="S17" s="390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</row>
    <row r="18" spans="2:48" x14ac:dyDescent="0.25">
      <c r="B18" s="246"/>
      <c r="C18" s="254" t="s">
        <v>3</v>
      </c>
      <c r="D18" s="126" t="str">
        <f>ZMS!D14</f>
        <v>4.3.1 Zníženie spotreby energie pri prevádzke verejných budov</v>
      </c>
      <c r="E18" s="255"/>
      <c r="F18" s="255"/>
      <c r="G18" s="236"/>
      <c r="H18" s="126"/>
      <c r="I18" s="126"/>
      <c r="J18" s="126"/>
      <c r="K18" s="126"/>
      <c r="L18" s="126"/>
      <c r="M18" s="126"/>
      <c r="N18" s="126"/>
      <c r="O18" s="237"/>
      <c r="P18" s="237"/>
      <c r="S18" s="390"/>
      <c r="AJ18" s="386"/>
      <c r="AK18" s="386"/>
      <c r="AL18" s="386"/>
      <c r="AM18" s="386"/>
      <c r="AN18" s="386"/>
      <c r="AO18" s="386"/>
      <c r="AP18" s="386"/>
      <c r="AQ18" s="386"/>
      <c r="AR18" s="386"/>
      <c r="AS18" s="386"/>
      <c r="AT18" s="386"/>
      <c r="AU18" s="386"/>
      <c r="AV18" s="386"/>
    </row>
    <row r="19" spans="2:48" x14ac:dyDescent="0.25">
      <c r="B19" s="246"/>
      <c r="C19" s="254" t="s">
        <v>4</v>
      </c>
      <c r="D19" s="236" t="str">
        <f>ZMS!D15</f>
        <v>OPKZP-PO4-SC431-2017-19</v>
      </c>
      <c r="E19" s="255"/>
      <c r="F19" s="255"/>
      <c r="G19" s="236"/>
      <c r="H19" s="236"/>
      <c r="I19" s="126"/>
      <c r="J19" s="126"/>
      <c r="K19" s="126"/>
      <c r="L19" s="126"/>
      <c r="M19" s="126"/>
      <c r="N19" s="126"/>
      <c r="O19" s="256"/>
      <c r="P19" s="237"/>
      <c r="S19" s="390"/>
      <c r="AJ19" s="386"/>
      <c r="AK19" s="386"/>
      <c r="AL19" s="386"/>
      <c r="AM19" s="386"/>
      <c r="AN19" s="386"/>
      <c r="AO19" s="386"/>
      <c r="AP19" s="386"/>
      <c r="AQ19" s="386"/>
      <c r="AR19" s="386"/>
      <c r="AS19" s="386"/>
      <c r="AT19" s="386"/>
      <c r="AU19" s="386"/>
      <c r="AV19" s="386"/>
    </row>
    <row r="20" spans="2:48" x14ac:dyDescent="0.25">
      <c r="B20" s="246"/>
      <c r="C20" s="254" t="s">
        <v>56</v>
      </c>
      <c r="D20" s="236">
        <f>ZMS!D16</f>
        <v>0</v>
      </c>
      <c r="E20" s="255"/>
      <c r="F20" s="255"/>
      <c r="G20" s="236"/>
      <c r="H20" s="236"/>
      <c r="I20" s="126"/>
      <c r="J20" s="126"/>
      <c r="K20" s="126"/>
      <c r="L20" s="126"/>
      <c r="M20" s="126"/>
      <c r="N20" s="126"/>
      <c r="O20" s="256"/>
      <c r="P20" s="237"/>
      <c r="AJ20" s="386"/>
      <c r="AK20" s="386"/>
      <c r="AL20" s="386"/>
      <c r="AM20" s="386"/>
      <c r="AN20" s="386"/>
      <c r="AO20" s="386"/>
      <c r="AP20" s="386"/>
      <c r="AQ20" s="386"/>
      <c r="AR20" s="386"/>
      <c r="AS20" s="386"/>
      <c r="AT20" s="386"/>
      <c r="AU20" s="386"/>
      <c r="AV20" s="386"/>
    </row>
    <row r="21" spans="2:48" x14ac:dyDescent="0.25">
      <c r="B21" s="246"/>
      <c r="C21" s="254" t="s">
        <v>5</v>
      </c>
      <c r="D21" s="257">
        <f>ZMS!D17</f>
        <v>0</v>
      </c>
      <c r="E21" s="255"/>
      <c r="F21" s="255"/>
      <c r="G21" s="236"/>
      <c r="H21" s="257"/>
      <c r="I21" s="126"/>
      <c r="J21" s="126"/>
      <c r="K21" s="126"/>
      <c r="L21" s="126"/>
      <c r="M21" s="126"/>
      <c r="N21" s="126"/>
      <c r="O21" s="256"/>
      <c r="P21" s="237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  <c r="AC21" s="386"/>
      <c r="AD21" s="386"/>
      <c r="AE21" s="386"/>
      <c r="AF21" s="386"/>
      <c r="AG21" s="386"/>
      <c r="AH21" s="386"/>
      <c r="AI21" s="386"/>
      <c r="AJ21" s="386"/>
      <c r="AK21" s="386"/>
      <c r="AL21" s="386"/>
      <c r="AM21" s="386"/>
      <c r="AN21" s="386"/>
      <c r="AO21" s="386"/>
      <c r="AP21" s="386"/>
      <c r="AQ21" s="386"/>
      <c r="AR21" s="386"/>
      <c r="AS21" s="386"/>
      <c r="AT21" s="386"/>
      <c r="AU21" s="386"/>
      <c r="AV21" s="386"/>
    </row>
    <row r="22" spans="2:48" ht="15.75" thickBot="1" x14ac:dyDescent="0.3">
      <c r="B22" s="246"/>
      <c r="C22" s="258" t="s">
        <v>57</v>
      </c>
      <c r="D22" s="259">
        <f>ZMS!D18</f>
        <v>0</v>
      </c>
      <c r="E22" s="260"/>
      <c r="F22" s="260"/>
      <c r="G22" s="261"/>
      <c r="H22" s="259"/>
      <c r="I22" s="262"/>
      <c r="J22" s="262"/>
      <c r="K22" s="262"/>
      <c r="L22" s="262"/>
      <c r="M22" s="262"/>
      <c r="N22" s="262"/>
      <c r="O22" s="263"/>
      <c r="P22" s="237"/>
      <c r="R22" s="386" t="s">
        <v>11</v>
      </c>
      <c r="S22" s="386">
        <v>0.99</v>
      </c>
      <c r="T22" s="386"/>
      <c r="U22" s="386"/>
      <c r="V22" s="386"/>
      <c r="W22" s="386"/>
      <c r="X22" s="386"/>
      <c r="Y22" s="386"/>
      <c r="Z22" s="386"/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/>
      <c r="AL22" s="386"/>
      <c r="AM22" s="386"/>
      <c r="AN22" s="386"/>
      <c r="AO22" s="386"/>
      <c r="AP22" s="386"/>
      <c r="AQ22" s="386"/>
      <c r="AR22" s="386"/>
      <c r="AS22" s="386"/>
      <c r="AT22" s="386"/>
      <c r="AU22" s="386"/>
      <c r="AV22" s="386"/>
    </row>
    <row r="23" spans="2:48" ht="15.75" thickBot="1" x14ac:dyDescent="0.3">
      <c r="B23" s="246"/>
      <c r="C23" s="264" t="s">
        <v>275</v>
      </c>
      <c r="D23" s="265"/>
      <c r="E23" s="264"/>
      <c r="F23" s="264"/>
      <c r="G23" s="108"/>
      <c r="H23" s="236"/>
      <c r="I23" s="126"/>
      <c r="J23" s="126"/>
      <c r="K23" s="126"/>
      <c r="L23" s="126"/>
      <c r="M23" s="126"/>
      <c r="N23" s="126"/>
      <c r="O23" s="126"/>
      <c r="P23" s="237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386"/>
      <c r="AL23" s="386"/>
      <c r="AM23" s="386"/>
      <c r="AN23" s="386"/>
      <c r="AO23" s="386"/>
      <c r="AP23" s="386"/>
      <c r="AQ23" s="386"/>
      <c r="AR23" s="386"/>
      <c r="AS23" s="386"/>
      <c r="AT23" s="386"/>
      <c r="AU23" s="386"/>
      <c r="AV23" s="386"/>
    </row>
    <row r="24" spans="2:48" x14ac:dyDescent="0.25">
      <c r="B24" s="246"/>
      <c r="C24" s="236"/>
      <c r="D24" s="236"/>
      <c r="E24" s="236"/>
      <c r="F24" s="236"/>
      <c r="G24" s="236"/>
      <c r="H24" s="236"/>
      <c r="I24" s="126"/>
      <c r="J24" s="126"/>
      <c r="K24" s="126"/>
      <c r="L24" s="126"/>
      <c r="M24" s="126"/>
      <c r="N24" s="126"/>
      <c r="O24" s="126"/>
      <c r="P24" s="237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6"/>
      <c r="AH24" s="386"/>
      <c r="AI24" s="386"/>
      <c r="AJ24" s="386"/>
      <c r="AK24" s="386"/>
      <c r="AL24" s="386"/>
      <c r="AM24" s="386"/>
      <c r="AN24" s="386"/>
      <c r="AO24" s="386"/>
      <c r="AP24" s="386"/>
      <c r="AQ24" s="386"/>
      <c r="AR24" s="386"/>
      <c r="AS24" s="386"/>
      <c r="AT24" s="386"/>
      <c r="AU24" s="386"/>
      <c r="AV24" s="386"/>
    </row>
    <row r="25" spans="2:48" ht="22.5" customHeight="1" x14ac:dyDescent="0.25">
      <c r="B25" s="246"/>
      <c r="C25" s="271" t="s">
        <v>228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37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6"/>
      <c r="AH25" s="386"/>
      <c r="AI25" s="386"/>
      <c r="AJ25" s="386"/>
      <c r="AK25" s="386"/>
      <c r="AL25" s="386"/>
      <c r="AM25" s="386"/>
      <c r="AN25" s="386"/>
      <c r="AO25" s="386"/>
      <c r="AP25" s="386"/>
      <c r="AQ25" s="386"/>
      <c r="AR25" s="386"/>
      <c r="AS25" s="386"/>
      <c r="AT25" s="386"/>
      <c r="AU25" s="386"/>
      <c r="AV25" s="386"/>
    </row>
    <row r="26" spans="2:48" ht="7.5" customHeight="1" x14ac:dyDescent="0.25">
      <c r="B26" s="246"/>
      <c r="C26" s="236"/>
      <c r="D26" s="236"/>
      <c r="E26" s="236"/>
      <c r="F26" s="236"/>
      <c r="G26" s="236"/>
      <c r="H26" s="236"/>
      <c r="I26" s="126"/>
      <c r="J26" s="126"/>
      <c r="K26" s="126"/>
      <c r="L26" s="126"/>
      <c r="M26" s="126"/>
      <c r="N26" s="126"/>
      <c r="O26" s="126"/>
      <c r="P26" s="237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  <c r="AS26" s="386"/>
      <c r="AT26" s="386"/>
      <c r="AU26" s="386"/>
      <c r="AV26" s="386"/>
    </row>
    <row r="27" spans="2:48" x14ac:dyDescent="0.25">
      <c r="B27" s="246"/>
      <c r="C27" s="255" t="s">
        <v>181</v>
      </c>
      <c r="D27" s="255"/>
      <c r="E27" s="120"/>
      <c r="F27" s="120"/>
      <c r="G27" s="120"/>
      <c r="H27" s="120"/>
      <c r="I27" s="126"/>
      <c r="J27" s="126"/>
      <c r="K27" s="126"/>
      <c r="L27" s="126"/>
      <c r="M27" s="126"/>
      <c r="N27" s="126"/>
      <c r="O27" s="126"/>
      <c r="P27" s="237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</row>
    <row r="28" spans="2:48" ht="6" customHeight="1" thickBot="1" x14ac:dyDescent="0.3">
      <c r="B28" s="24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7"/>
      <c r="R28" s="386" t="s">
        <v>10</v>
      </c>
      <c r="S28" s="386">
        <v>0.98499999999999999</v>
      </c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  <c r="AS28" s="386"/>
      <c r="AT28" s="386"/>
      <c r="AU28" s="386"/>
      <c r="AV28" s="386"/>
    </row>
    <row r="29" spans="2:48" ht="60" customHeight="1" x14ac:dyDescent="0.25">
      <c r="B29" s="246"/>
      <c r="C29" s="272" t="s">
        <v>61</v>
      </c>
      <c r="D29" s="273"/>
      <c r="E29" s="273"/>
      <c r="F29" s="273"/>
      <c r="G29" s="273"/>
      <c r="H29" s="273" t="s">
        <v>27</v>
      </c>
      <c r="I29" s="273"/>
      <c r="J29" s="273" t="s">
        <v>20</v>
      </c>
      <c r="K29" s="273"/>
      <c r="L29" s="273" t="s">
        <v>30</v>
      </c>
      <c r="M29" s="273"/>
      <c r="N29" s="273" t="s">
        <v>28</v>
      </c>
      <c r="O29" s="274"/>
      <c r="P29" s="237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  <c r="AS29" s="386"/>
      <c r="AT29" s="386"/>
      <c r="AU29" s="386"/>
      <c r="AV29" s="386"/>
    </row>
    <row r="30" spans="2:48" ht="30" customHeight="1" x14ac:dyDescent="0.25">
      <c r="B30" s="246"/>
      <c r="C30" s="275" t="s">
        <v>62</v>
      </c>
      <c r="D30" s="276"/>
      <c r="E30" s="276"/>
      <c r="F30" s="276"/>
      <c r="G30" s="276"/>
      <c r="H30" s="79">
        <f>'1.NMS'!H30:I30</f>
        <v>0</v>
      </c>
      <c r="I30" s="79"/>
      <c r="J30" s="279" t="s">
        <v>58</v>
      </c>
      <c r="K30" s="279"/>
      <c r="L30" s="280">
        <f>G63</f>
        <v>0</v>
      </c>
      <c r="M30" s="280"/>
      <c r="N30" s="281" t="str">
        <f>IFERROR(IF(H30=0,"Nevykazuje sa",L30/H30),0)</f>
        <v>Nevykazuje sa</v>
      </c>
      <c r="O30" s="282"/>
      <c r="P30" s="237"/>
      <c r="R30" s="386" t="s">
        <v>31</v>
      </c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6"/>
      <c r="AH30" s="386"/>
      <c r="AI30" s="386"/>
      <c r="AJ30" s="386"/>
      <c r="AK30" s="386"/>
      <c r="AL30" s="386"/>
      <c r="AM30" s="386"/>
      <c r="AN30" s="386"/>
      <c r="AO30" s="386"/>
      <c r="AP30" s="386"/>
      <c r="AQ30" s="386"/>
      <c r="AR30" s="386"/>
      <c r="AS30" s="386"/>
      <c r="AT30" s="386"/>
      <c r="AU30" s="386"/>
      <c r="AV30" s="386"/>
    </row>
    <row r="31" spans="2:48" ht="30" customHeight="1" x14ac:dyDescent="0.25">
      <c r="B31" s="246"/>
      <c r="C31" s="275" t="s">
        <v>63</v>
      </c>
      <c r="D31" s="276"/>
      <c r="E31" s="276"/>
      <c r="F31" s="276"/>
      <c r="G31" s="276"/>
      <c r="H31" s="79">
        <f>'1.NMS'!H31:I31</f>
        <v>0</v>
      </c>
      <c r="I31" s="79"/>
      <c r="J31" s="279" t="s">
        <v>58</v>
      </c>
      <c r="K31" s="279"/>
      <c r="L31" s="280">
        <f>G64</f>
        <v>0</v>
      </c>
      <c r="M31" s="280"/>
      <c r="N31" s="281" t="str">
        <f>IFERROR(IF(H31=0,"Nevykazuje sa",L31/H31),0)</f>
        <v>Nevykazuje sa</v>
      </c>
      <c r="O31" s="282"/>
      <c r="P31" s="237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6"/>
      <c r="AH31" s="386"/>
      <c r="AI31" s="386"/>
      <c r="AJ31" s="386"/>
      <c r="AK31" s="386"/>
      <c r="AL31" s="386"/>
      <c r="AM31" s="386"/>
      <c r="AN31" s="386"/>
      <c r="AO31" s="386"/>
      <c r="AP31" s="386"/>
      <c r="AQ31" s="386"/>
      <c r="AR31" s="386"/>
      <c r="AS31" s="386"/>
      <c r="AT31" s="386"/>
      <c r="AU31" s="386"/>
      <c r="AV31" s="386"/>
    </row>
    <row r="32" spans="2:48" ht="30" customHeight="1" x14ac:dyDescent="0.25">
      <c r="B32" s="246"/>
      <c r="C32" s="275" t="s">
        <v>64</v>
      </c>
      <c r="D32" s="276"/>
      <c r="E32" s="276"/>
      <c r="F32" s="276"/>
      <c r="G32" s="276"/>
      <c r="H32" s="79">
        <f>'1.NMS'!H32:I32</f>
        <v>0</v>
      </c>
      <c r="I32" s="79"/>
      <c r="J32" s="279" t="s">
        <v>77</v>
      </c>
      <c r="K32" s="279"/>
      <c r="L32" s="280">
        <f>IF(H48-L33&lt;0,0,C123-I123)</f>
        <v>0</v>
      </c>
      <c r="M32" s="280"/>
      <c r="N32" s="281" t="str">
        <f>IFERROR(IF(H32=0,"Nevykazuje sa",L32/H32),0)</f>
        <v>Nevykazuje sa</v>
      </c>
      <c r="O32" s="282"/>
      <c r="P32" s="237"/>
    </row>
    <row r="33" spans="2:16" ht="30" customHeight="1" x14ac:dyDescent="0.25">
      <c r="B33" s="246"/>
      <c r="C33" s="275" t="s">
        <v>65</v>
      </c>
      <c r="D33" s="276"/>
      <c r="E33" s="276"/>
      <c r="F33" s="276"/>
      <c r="G33" s="276"/>
      <c r="H33" s="79">
        <f>'1.NMS'!H33:I33</f>
        <v>0</v>
      </c>
      <c r="I33" s="79"/>
      <c r="J33" s="279" t="s">
        <v>58</v>
      </c>
      <c r="K33" s="279"/>
      <c r="L33" s="280">
        <f>SUM(G105:G108)</f>
        <v>0</v>
      </c>
      <c r="M33" s="280"/>
      <c r="N33" s="281" t="s">
        <v>180</v>
      </c>
      <c r="O33" s="282"/>
      <c r="P33" s="237"/>
    </row>
    <row r="34" spans="2:16" x14ac:dyDescent="0.25">
      <c r="B34" s="246"/>
      <c r="C34" s="275" t="s">
        <v>66</v>
      </c>
      <c r="D34" s="276"/>
      <c r="E34" s="276"/>
      <c r="F34" s="276"/>
      <c r="G34" s="276"/>
      <c r="H34" s="79">
        <f>'1.NMS'!H34:I34</f>
        <v>0</v>
      </c>
      <c r="I34" s="79"/>
      <c r="J34" s="279" t="s">
        <v>59</v>
      </c>
      <c r="K34" s="279"/>
      <c r="L34" s="280">
        <f>IF(H48-L33&lt;0,0,(H48-L33)*1000)</f>
        <v>0</v>
      </c>
      <c r="M34" s="280"/>
      <c r="N34" s="281" t="str">
        <f>IFERROR(IF(H34=0,"Nevykazuje sa",L34/H34),0)</f>
        <v>Nevykazuje sa</v>
      </c>
      <c r="O34" s="282"/>
      <c r="P34" s="237"/>
    </row>
    <row r="35" spans="2:16" ht="15" customHeight="1" x14ac:dyDescent="0.25">
      <c r="B35" s="246"/>
      <c r="C35" s="275" t="s">
        <v>78</v>
      </c>
      <c r="D35" s="276"/>
      <c r="E35" s="276"/>
      <c r="F35" s="276"/>
      <c r="G35" s="276"/>
      <c r="H35" s="79">
        <f>'1.NMS'!H35:I35</f>
        <v>0</v>
      </c>
      <c r="I35" s="79"/>
      <c r="J35" s="279" t="s">
        <v>60</v>
      </c>
      <c r="K35" s="279"/>
      <c r="L35" s="280">
        <f>IF(H48-L33&lt;0,0,C130-I130)</f>
        <v>0</v>
      </c>
      <c r="M35" s="280"/>
      <c r="N35" s="281" t="str">
        <f>IFERROR(IF(H35=0,"Nevykazuje sa",L35/H35),0)</f>
        <v>Nevykazuje sa</v>
      </c>
      <c r="O35" s="282"/>
      <c r="P35" s="237"/>
    </row>
    <row r="36" spans="2:16" ht="15" customHeight="1" x14ac:dyDescent="0.25">
      <c r="B36" s="246"/>
      <c r="C36" s="275" t="s">
        <v>67</v>
      </c>
      <c r="D36" s="276"/>
      <c r="E36" s="276"/>
      <c r="F36" s="276"/>
      <c r="G36" s="276"/>
      <c r="H36" s="79">
        <f>'1.NMS'!H36:I36</f>
        <v>0</v>
      </c>
      <c r="I36" s="79"/>
      <c r="J36" s="279" t="s">
        <v>60</v>
      </c>
      <c r="K36" s="279"/>
      <c r="L36" s="280">
        <f>IF(H48-L33&lt;0,0,C137-I137)</f>
        <v>0</v>
      </c>
      <c r="M36" s="280"/>
      <c r="N36" s="281" t="str">
        <f>IFERROR(IF(H36=0,"Nevykazuje sa",L36/H36),0)</f>
        <v>Nevykazuje sa</v>
      </c>
      <c r="O36" s="282"/>
      <c r="P36" s="237"/>
    </row>
    <row r="37" spans="2:16" ht="19.5" customHeight="1" x14ac:dyDescent="0.25">
      <c r="B37" s="246"/>
      <c r="C37" s="275" t="s">
        <v>79</v>
      </c>
      <c r="D37" s="276"/>
      <c r="E37" s="276"/>
      <c r="F37" s="276"/>
      <c r="G37" s="276"/>
      <c r="H37" s="79">
        <f>'1.NMS'!H37:I37</f>
        <v>0</v>
      </c>
      <c r="I37" s="79"/>
      <c r="J37" s="279" t="s">
        <v>60</v>
      </c>
      <c r="K37" s="279"/>
      <c r="L37" s="280">
        <f>IF(H48-L33&lt;0,0,C144-I144)</f>
        <v>0</v>
      </c>
      <c r="M37" s="280"/>
      <c r="N37" s="281" t="str">
        <f>IFERROR(IF(H37=0,"Nevykazuje sa",L37/H37),0)</f>
        <v>Nevykazuje sa</v>
      </c>
      <c r="O37" s="282"/>
      <c r="P37" s="237"/>
    </row>
    <row r="38" spans="2:16" ht="30" customHeight="1" thickBot="1" x14ac:dyDescent="0.3">
      <c r="B38" s="246"/>
      <c r="C38" s="277" t="s">
        <v>68</v>
      </c>
      <c r="D38" s="278"/>
      <c r="E38" s="278"/>
      <c r="F38" s="278"/>
      <c r="G38" s="278"/>
      <c r="H38" s="80">
        <f>'1.NMS'!H38:I38</f>
        <v>0</v>
      </c>
      <c r="I38" s="80"/>
      <c r="J38" s="283" t="s">
        <v>59</v>
      </c>
      <c r="K38" s="283"/>
      <c r="L38" s="377">
        <f>IFERROR((I115+I116+I117+I118)*1000,"Vyplň bunku O117")</f>
        <v>0</v>
      </c>
      <c r="M38" s="377"/>
      <c r="N38" s="286" t="str">
        <f>IFERROR(IF(H38=0,"Nevykazuje sa",L38/H38),0)</f>
        <v>Nevykazuje sa</v>
      </c>
      <c r="O38" s="287"/>
      <c r="P38" s="237"/>
    </row>
    <row r="39" spans="2:16" ht="7.5" customHeight="1" thickBot="1" x14ac:dyDescent="0.3">
      <c r="B39" s="24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</row>
    <row r="40" spans="2:16" ht="24.75" customHeight="1" thickBot="1" x14ac:dyDescent="0.3">
      <c r="B40" s="246"/>
      <c r="C40" s="288" t="s">
        <v>75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392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237"/>
    </row>
    <row r="41" spans="2:16" x14ac:dyDescent="0.25">
      <c r="B41" s="246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2:16" x14ac:dyDescent="0.25">
      <c r="B42" s="246"/>
      <c r="C42" s="291" t="s">
        <v>169</v>
      </c>
      <c r="D42" s="291"/>
      <c r="E42" s="292"/>
      <c r="F42" s="292"/>
      <c r="G42" s="292"/>
      <c r="H42" s="292"/>
      <c r="I42" s="293"/>
      <c r="J42" s="293"/>
      <c r="K42" s="293"/>
      <c r="L42" s="293"/>
      <c r="M42" s="293"/>
      <c r="N42" s="293"/>
      <c r="O42" s="293"/>
      <c r="P42" s="237"/>
    </row>
    <row r="43" spans="2:16" ht="6" customHeight="1" thickBot="1" x14ac:dyDescent="0.3">
      <c r="B43" s="24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7"/>
    </row>
    <row r="44" spans="2:16" ht="45" customHeight="1" x14ac:dyDescent="0.25">
      <c r="B44" s="246"/>
      <c r="C44" s="130" t="s">
        <v>61</v>
      </c>
      <c r="D44" s="131"/>
      <c r="E44" s="131"/>
      <c r="F44" s="131"/>
      <c r="G44" s="131"/>
      <c r="H44" s="131" t="s">
        <v>27</v>
      </c>
      <c r="I44" s="131"/>
      <c r="J44" s="131" t="s">
        <v>20</v>
      </c>
      <c r="K44" s="131"/>
      <c r="L44" s="131" t="s">
        <v>30</v>
      </c>
      <c r="M44" s="131"/>
      <c r="N44" s="131" t="s">
        <v>28</v>
      </c>
      <c r="O44" s="294"/>
      <c r="P44" s="237"/>
    </row>
    <row r="45" spans="2:16" ht="28.5" customHeight="1" x14ac:dyDescent="0.25">
      <c r="B45" s="246"/>
      <c r="C45" s="275" t="s">
        <v>170</v>
      </c>
      <c r="D45" s="276"/>
      <c r="E45" s="276"/>
      <c r="F45" s="276"/>
      <c r="G45" s="276"/>
      <c r="H45" s="295">
        <f>ZMS!H24</f>
        <v>0</v>
      </c>
      <c r="I45" s="295"/>
      <c r="J45" s="279" t="s">
        <v>94</v>
      </c>
      <c r="K45" s="279"/>
      <c r="L45" s="81"/>
      <c r="M45" s="81"/>
      <c r="N45" s="297" t="str">
        <f t="shared" ref="N45:N52" si="0">IFERROR(IF(H45=0,"Nevykazuje sa",L45/H45),0)</f>
        <v>Nevykazuje sa</v>
      </c>
      <c r="O45" s="298"/>
      <c r="P45" s="237"/>
    </row>
    <row r="46" spans="2:16" ht="28.5" customHeight="1" x14ac:dyDescent="0.25">
      <c r="B46" s="246"/>
      <c r="C46" s="275" t="s">
        <v>171</v>
      </c>
      <c r="D46" s="276"/>
      <c r="E46" s="276"/>
      <c r="F46" s="276"/>
      <c r="G46" s="276"/>
      <c r="H46" s="295">
        <f>ZMS!H25</f>
        <v>0</v>
      </c>
      <c r="I46" s="295"/>
      <c r="J46" s="279" t="s">
        <v>94</v>
      </c>
      <c r="K46" s="279"/>
      <c r="L46" s="81"/>
      <c r="M46" s="81"/>
      <c r="N46" s="297" t="str">
        <f t="shared" si="0"/>
        <v>Nevykazuje sa</v>
      </c>
      <c r="O46" s="298"/>
      <c r="P46" s="237"/>
    </row>
    <row r="47" spans="2:16" ht="28.5" customHeight="1" x14ac:dyDescent="0.25">
      <c r="B47" s="246"/>
      <c r="C47" s="275" t="s">
        <v>172</v>
      </c>
      <c r="D47" s="276"/>
      <c r="E47" s="276"/>
      <c r="F47" s="276"/>
      <c r="G47" s="276"/>
      <c r="H47" s="295">
        <f>ZMS!H26</f>
        <v>0</v>
      </c>
      <c r="I47" s="295"/>
      <c r="J47" s="279" t="s">
        <v>173</v>
      </c>
      <c r="K47" s="279"/>
      <c r="L47" s="81"/>
      <c r="M47" s="81"/>
      <c r="N47" s="297" t="str">
        <f t="shared" si="0"/>
        <v>Nevykazuje sa</v>
      </c>
      <c r="O47" s="298"/>
      <c r="P47" s="237"/>
    </row>
    <row r="48" spans="2:16" ht="28.5" customHeight="1" x14ac:dyDescent="0.25">
      <c r="B48" s="246"/>
      <c r="C48" s="275" t="s">
        <v>174</v>
      </c>
      <c r="D48" s="276"/>
      <c r="E48" s="276"/>
      <c r="F48" s="276"/>
      <c r="G48" s="276"/>
      <c r="H48" s="295">
        <f>ZMS!H27</f>
        <v>0</v>
      </c>
      <c r="I48" s="295"/>
      <c r="J48" s="279" t="s">
        <v>58</v>
      </c>
      <c r="K48" s="279"/>
      <c r="L48" s="81"/>
      <c r="M48" s="81"/>
      <c r="N48" s="297" t="str">
        <f t="shared" si="0"/>
        <v>Nevykazuje sa</v>
      </c>
      <c r="O48" s="298"/>
      <c r="P48" s="237"/>
    </row>
    <row r="49" spans="2:16" ht="28.5" customHeight="1" x14ac:dyDescent="0.25">
      <c r="B49" s="246"/>
      <c r="C49" s="275" t="s">
        <v>175</v>
      </c>
      <c r="D49" s="276"/>
      <c r="E49" s="276"/>
      <c r="F49" s="276"/>
      <c r="G49" s="276"/>
      <c r="H49" s="295">
        <f>ZMS!H28</f>
        <v>0</v>
      </c>
      <c r="I49" s="295"/>
      <c r="J49" s="279" t="s">
        <v>59</v>
      </c>
      <c r="K49" s="279"/>
      <c r="L49" s="81"/>
      <c r="M49" s="81"/>
      <c r="N49" s="297" t="str">
        <f t="shared" si="0"/>
        <v>Nevykazuje sa</v>
      </c>
      <c r="O49" s="298"/>
      <c r="P49" s="237"/>
    </row>
    <row r="50" spans="2:16" ht="28.5" customHeight="1" x14ac:dyDescent="0.25">
      <c r="B50" s="246"/>
      <c r="C50" s="275" t="s">
        <v>176</v>
      </c>
      <c r="D50" s="276"/>
      <c r="E50" s="276"/>
      <c r="F50" s="276"/>
      <c r="G50" s="276"/>
      <c r="H50" s="295">
        <f>ZMS!H29</f>
        <v>0</v>
      </c>
      <c r="I50" s="295"/>
      <c r="J50" s="279" t="s">
        <v>177</v>
      </c>
      <c r="K50" s="279"/>
      <c r="L50" s="81"/>
      <c r="M50" s="81"/>
      <c r="N50" s="297" t="str">
        <f t="shared" si="0"/>
        <v>Nevykazuje sa</v>
      </c>
      <c r="O50" s="298"/>
      <c r="P50" s="237"/>
    </row>
    <row r="51" spans="2:16" ht="28.5" customHeight="1" x14ac:dyDescent="0.25">
      <c r="B51" s="246"/>
      <c r="C51" s="275" t="s">
        <v>281</v>
      </c>
      <c r="D51" s="276"/>
      <c r="E51" s="276"/>
      <c r="F51" s="276"/>
      <c r="G51" s="276"/>
      <c r="H51" s="295">
        <f>ZMS!H30</f>
        <v>0</v>
      </c>
      <c r="I51" s="295"/>
      <c r="J51" s="279" t="s">
        <v>103</v>
      </c>
      <c r="K51" s="279"/>
      <c r="L51" s="81"/>
      <c r="M51" s="81"/>
      <c r="N51" s="297" t="str">
        <f t="shared" si="0"/>
        <v>Nevykazuje sa</v>
      </c>
      <c r="O51" s="298"/>
      <c r="P51" s="237"/>
    </row>
    <row r="52" spans="2:16" ht="28.5" customHeight="1" thickBot="1" x14ac:dyDescent="0.3">
      <c r="B52" s="246"/>
      <c r="C52" s="277" t="s">
        <v>178</v>
      </c>
      <c r="D52" s="278"/>
      <c r="E52" s="278"/>
      <c r="F52" s="278"/>
      <c r="G52" s="278"/>
      <c r="H52" s="296">
        <f>ZMS!H31</f>
        <v>0</v>
      </c>
      <c r="I52" s="296"/>
      <c r="J52" s="283" t="s">
        <v>179</v>
      </c>
      <c r="K52" s="283"/>
      <c r="L52" s="81"/>
      <c r="M52" s="81"/>
      <c r="N52" s="299" t="str">
        <f t="shared" si="0"/>
        <v>Nevykazuje sa</v>
      </c>
      <c r="O52" s="300"/>
      <c r="P52" s="237"/>
    </row>
    <row r="53" spans="2:16" ht="7.5" customHeight="1" thickBot="1" x14ac:dyDescent="0.3">
      <c r="B53" s="24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7"/>
    </row>
    <row r="54" spans="2:16" ht="19.5" customHeight="1" thickBot="1" x14ac:dyDescent="0.3">
      <c r="B54" s="246"/>
      <c r="C54" s="301" t="s">
        <v>182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92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237"/>
    </row>
    <row r="55" spans="2:16" ht="19.5" customHeight="1" thickBot="1" x14ac:dyDescent="0.3">
      <c r="B55" s="246"/>
      <c r="C55" s="301" t="s">
        <v>183</v>
      </c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392">
        <f>IFERROR((IF(N48&gt;1,1,N48)+IF(N49&gt;1,1,N49))/2,0)</f>
        <v>1</v>
      </c>
      <c r="P55" s="237"/>
    </row>
    <row r="56" spans="2:16" x14ac:dyDescent="0.25">
      <c r="B56" s="24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7"/>
    </row>
    <row r="57" spans="2:16" ht="136.5" customHeight="1" x14ac:dyDescent="0.25">
      <c r="B57" s="24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7"/>
    </row>
    <row r="58" spans="2:16" ht="15.75" thickBot="1" x14ac:dyDescent="0.3">
      <c r="B58" s="303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304"/>
    </row>
    <row r="59" spans="2:16" ht="22.5" customHeight="1" x14ac:dyDescent="0.25">
      <c r="B59" s="243"/>
      <c r="C59" s="305" t="s">
        <v>132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245"/>
    </row>
    <row r="60" spans="2:16" x14ac:dyDescent="0.25">
      <c r="B60" s="24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7"/>
    </row>
    <row r="61" spans="2:16" x14ac:dyDescent="0.25">
      <c r="B61" s="246"/>
      <c r="C61" s="255" t="s">
        <v>230</v>
      </c>
      <c r="D61" s="255"/>
      <c r="E61" s="120"/>
      <c r="F61" s="120"/>
      <c r="G61" s="120"/>
      <c r="H61" s="120"/>
      <c r="I61" s="126"/>
      <c r="J61" s="126"/>
      <c r="K61" s="126"/>
      <c r="L61" s="126"/>
      <c r="M61" s="126"/>
      <c r="N61" s="126"/>
      <c r="O61" s="126"/>
      <c r="P61" s="237"/>
    </row>
    <row r="62" spans="2:16" ht="6" customHeight="1" x14ac:dyDescent="0.25">
      <c r="B62" s="246"/>
      <c r="C62" s="236"/>
      <c r="D62" s="236"/>
      <c r="E62" s="236"/>
      <c r="F62" s="236"/>
      <c r="G62" s="236"/>
      <c r="H62" s="236"/>
      <c r="I62" s="236"/>
      <c r="J62" s="236"/>
      <c r="K62" s="236"/>
      <c r="L62" s="120"/>
      <c r="M62" s="120"/>
      <c r="N62" s="236"/>
      <c r="O62" s="236"/>
      <c r="P62" s="237"/>
    </row>
    <row r="63" spans="2:16" x14ac:dyDescent="0.25">
      <c r="B63" s="246"/>
      <c r="C63" s="306" t="s">
        <v>8</v>
      </c>
      <c r="D63" s="306"/>
      <c r="E63" s="306"/>
      <c r="F63" s="306"/>
      <c r="G63" s="84">
        <v>0</v>
      </c>
      <c r="H63" s="307" t="s">
        <v>58</v>
      </c>
      <c r="I63" s="86"/>
      <c r="J63" s="86"/>
      <c r="K63" s="86"/>
      <c r="L63" s="86"/>
      <c r="M63" s="86"/>
      <c r="N63" s="86"/>
      <c r="O63" s="86"/>
      <c r="P63" s="237"/>
    </row>
    <row r="64" spans="2:16" x14ac:dyDescent="0.25">
      <c r="B64" s="246"/>
      <c r="C64" s="306" t="s">
        <v>25</v>
      </c>
      <c r="D64" s="306"/>
      <c r="E64" s="306"/>
      <c r="F64" s="306"/>
      <c r="G64" s="84">
        <v>0</v>
      </c>
      <c r="H64" s="307" t="s">
        <v>58</v>
      </c>
      <c r="I64" s="86"/>
      <c r="J64" s="86"/>
      <c r="K64" s="86"/>
      <c r="L64" s="86"/>
      <c r="M64" s="86"/>
      <c r="N64" s="86"/>
      <c r="O64" s="86"/>
      <c r="P64" s="237"/>
    </row>
    <row r="65" spans="2:18" ht="7.5" customHeight="1" x14ac:dyDescent="0.25">
      <c r="B65" s="24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7"/>
    </row>
    <row r="66" spans="2:18" x14ac:dyDescent="0.25">
      <c r="B66" s="246"/>
      <c r="C66" s="308" t="s">
        <v>43</v>
      </c>
      <c r="D66" s="308"/>
      <c r="E66" s="309" t="s">
        <v>44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37"/>
    </row>
    <row r="67" spans="2:18" x14ac:dyDescent="0.25">
      <c r="B67" s="246"/>
      <c r="C67" s="308"/>
      <c r="D67" s="308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237"/>
    </row>
    <row r="68" spans="2:18" x14ac:dyDescent="0.25">
      <c r="B68" s="24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7"/>
    </row>
    <row r="69" spans="2:18" x14ac:dyDescent="0.25">
      <c r="B69" s="246"/>
      <c r="C69" s="255" t="s">
        <v>229</v>
      </c>
      <c r="D69" s="255"/>
      <c r="E69" s="120"/>
      <c r="F69" s="120"/>
      <c r="G69" s="120"/>
      <c r="H69" s="120"/>
      <c r="I69" s="126"/>
      <c r="J69" s="126"/>
      <c r="K69" s="126"/>
      <c r="L69" s="126"/>
      <c r="M69" s="126"/>
      <c r="N69" s="126"/>
      <c r="O69" s="126"/>
      <c r="P69" s="237"/>
      <c r="R69" s="393"/>
    </row>
    <row r="70" spans="2:18" ht="6" customHeight="1" x14ac:dyDescent="0.25">
      <c r="B70" s="246"/>
      <c r="C70" s="236"/>
      <c r="D70" s="236"/>
      <c r="E70" s="236"/>
      <c r="F70" s="236"/>
      <c r="G70" s="236"/>
      <c r="H70" s="236"/>
      <c r="I70" s="120"/>
      <c r="J70" s="120"/>
      <c r="K70" s="120"/>
      <c r="L70" s="120"/>
      <c r="M70" s="120"/>
      <c r="N70" s="120"/>
      <c r="O70" s="120"/>
      <c r="P70" s="237"/>
    </row>
    <row r="71" spans="2:18" ht="15.75" thickBot="1" x14ac:dyDescent="0.3">
      <c r="B71" s="246"/>
      <c r="C71" s="310" t="s">
        <v>263</v>
      </c>
      <c r="D71" s="236"/>
      <c r="E71" s="236"/>
      <c r="F71" s="236"/>
      <c r="G71" s="236"/>
      <c r="H71" s="236"/>
      <c r="I71" s="120"/>
      <c r="J71" s="120"/>
      <c r="K71" s="120"/>
      <c r="L71" s="120"/>
      <c r="M71" s="120"/>
      <c r="N71" s="120"/>
      <c r="O71" s="120"/>
      <c r="P71" s="237"/>
    </row>
    <row r="72" spans="2:18" ht="15.75" thickBot="1" x14ac:dyDescent="0.3">
      <c r="B72" s="246"/>
      <c r="C72" s="311" t="s">
        <v>259</v>
      </c>
      <c r="D72" s="312"/>
      <c r="E72" s="312"/>
      <c r="F72" s="313"/>
      <c r="G72" s="89"/>
      <c r="H72" s="90"/>
      <c r="I72" s="90"/>
      <c r="J72" s="90"/>
      <c r="K72" s="90"/>
      <c r="L72" s="90"/>
      <c r="M72" s="90"/>
      <c r="N72" s="90"/>
      <c r="O72" s="91"/>
      <c r="P72" s="237"/>
    </row>
    <row r="73" spans="2:18" ht="15.75" thickBot="1" x14ac:dyDescent="0.3">
      <c r="B73" s="246"/>
      <c r="C73" s="314" t="s">
        <v>260</v>
      </c>
      <c r="D73" s="315"/>
      <c r="E73" s="315"/>
      <c r="F73" s="316"/>
      <c r="G73" s="92"/>
      <c r="H73" s="317" t="str">
        <f>IF(AND(G73="nie",SUM(D77:O77)=0),"     VYPLŇTE ÚDAJE O SPOTREBE VZŤAHUJÚCEJ SA K PROJEKTU","")</f>
        <v/>
      </c>
      <c r="I73" s="120"/>
      <c r="J73" s="120"/>
      <c r="L73" s="120"/>
      <c r="M73" s="120"/>
      <c r="N73" s="120"/>
      <c r="O73" s="120"/>
      <c r="P73" s="237"/>
    </row>
    <row r="74" spans="2:18" ht="7.5" customHeight="1" x14ac:dyDescent="0.25">
      <c r="B74" s="24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7"/>
    </row>
    <row r="75" spans="2:18" s="394" customFormat="1" ht="12.75" x14ac:dyDescent="0.25">
      <c r="B75" s="318"/>
      <c r="C75" s="319" t="s">
        <v>246</v>
      </c>
      <c r="D75" s="319" t="s">
        <v>247</v>
      </c>
      <c r="E75" s="319" t="s">
        <v>248</v>
      </c>
      <c r="F75" s="319" t="s">
        <v>249</v>
      </c>
      <c r="G75" s="319" t="s">
        <v>250</v>
      </c>
      <c r="H75" s="319" t="s">
        <v>251</v>
      </c>
      <c r="I75" s="319" t="s">
        <v>252</v>
      </c>
      <c r="J75" s="319" t="s">
        <v>253</v>
      </c>
      <c r="K75" s="319" t="s">
        <v>254</v>
      </c>
      <c r="L75" s="319" t="s">
        <v>255</v>
      </c>
      <c r="M75" s="319" t="s">
        <v>256</v>
      </c>
      <c r="N75" s="319" t="s">
        <v>257</v>
      </c>
      <c r="O75" s="319" t="s">
        <v>258</v>
      </c>
      <c r="P75" s="320"/>
    </row>
    <row r="76" spans="2:18" x14ac:dyDescent="0.25">
      <c r="B76" s="246"/>
      <c r="C76" s="321" t="s">
        <v>261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237"/>
    </row>
    <row r="77" spans="2:18" ht="25.5" x14ac:dyDescent="0.25">
      <c r="B77" s="246"/>
      <c r="C77" s="321" t="s">
        <v>262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237"/>
    </row>
    <row r="78" spans="2:18" x14ac:dyDescent="0.25">
      <c r="B78" s="246"/>
      <c r="C78" s="120"/>
      <c r="D78" s="120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7"/>
    </row>
    <row r="79" spans="2:18" ht="15.75" thickBot="1" x14ac:dyDescent="0.3">
      <c r="B79" s="246"/>
      <c r="C79" s="310" t="s">
        <v>264</v>
      </c>
      <c r="D79" s="236"/>
      <c r="E79" s="236"/>
      <c r="F79" s="236"/>
      <c r="G79" s="236"/>
      <c r="H79" s="236"/>
      <c r="I79" s="120"/>
      <c r="J79" s="120"/>
      <c r="K79" s="120"/>
      <c r="L79" s="120"/>
      <c r="M79" s="120"/>
      <c r="N79" s="120"/>
      <c r="O79" s="120"/>
      <c r="P79" s="237"/>
    </row>
    <row r="80" spans="2:18" ht="15.75" thickBot="1" x14ac:dyDescent="0.3">
      <c r="B80" s="246"/>
      <c r="C80" s="311" t="s">
        <v>259</v>
      </c>
      <c r="D80" s="312"/>
      <c r="E80" s="312"/>
      <c r="F80" s="313"/>
      <c r="G80" s="89"/>
      <c r="H80" s="90"/>
      <c r="I80" s="90"/>
      <c r="J80" s="90"/>
      <c r="K80" s="90"/>
      <c r="L80" s="90"/>
      <c r="M80" s="90"/>
      <c r="N80" s="90"/>
      <c r="O80" s="91"/>
      <c r="P80" s="237"/>
    </row>
    <row r="81" spans="2:16" ht="15.75" thickBot="1" x14ac:dyDescent="0.3">
      <c r="B81" s="246"/>
      <c r="C81" s="314" t="s">
        <v>260</v>
      </c>
      <c r="D81" s="315"/>
      <c r="E81" s="315"/>
      <c r="F81" s="316"/>
      <c r="G81" s="92"/>
      <c r="H81" s="317" t="str">
        <f>IF(AND(G81="nie",SUM(D85:O85)=0),"     VYPLŇTE ÚDAJE O SPOTREBE VZŤAHUJÚCEJ SA K PROJEKTU","")</f>
        <v/>
      </c>
      <c r="I81" s="120"/>
      <c r="J81" s="120"/>
      <c r="K81" s="317" t="str">
        <f>IF(G81="nie","     VYPLŇTE ÚDAJE V STĹPCI E NIŽŠIE","")</f>
        <v/>
      </c>
      <c r="L81" s="120"/>
      <c r="M81" s="120"/>
      <c r="N81" s="120"/>
      <c r="O81" s="120"/>
      <c r="P81" s="237"/>
    </row>
    <row r="82" spans="2:16" ht="7.5" customHeight="1" x14ac:dyDescent="0.25">
      <c r="B82" s="24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7"/>
    </row>
    <row r="83" spans="2:16" x14ac:dyDescent="0.25">
      <c r="B83" s="246"/>
      <c r="C83" s="319" t="s">
        <v>246</v>
      </c>
      <c r="D83" s="319" t="s">
        <v>247</v>
      </c>
      <c r="E83" s="319" t="s">
        <v>248</v>
      </c>
      <c r="F83" s="319" t="s">
        <v>249</v>
      </c>
      <c r="G83" s="319" t="s">
        <v>250</v>
      </c>
      <c r="H83" s="319" t="s">
        <v>251</v>
      </c>
      <c r="I83" s="319" t="s">
        <v>252</v>
      </c>
      <c r="J83" s="319" t="s">
        <v>253</v>
      </c>
      <c r="K83" s="319" t="s">
        <v>254</v>
      </c>
      <c r="L83" s="319" t="s">
        <v>255</v>
      </c>
      <c r="M83" s="319" t="s">
        <v>256</v>
      </c>
      <c r="N83" s="319" t="s">
        <v>257</v>
      </c>
      <c r="O83" s="319" t="s">
        <v>258</v>
      </c>
      <c r="P83" s="237"/>
    </row>
    <row r="84" spans="2:16" x14ac:dyDescent="0.25">
      <c r="B84" s="246"/>
      <c r="C84" s="321" t="s">
        <v>261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37"/>
    </row>
    <row r="85" spans="2:16" ht="25.5" x14ac:dyDescent="0.25">
      <c r="B85" s="246"/>
      <c r="C85" s="321" t="s">
        <v>262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237"/>
    </row>
    <row r="86" spans="2:16" x14ac:dyDescent="0.25">
      <c r="B86" s="246"/>
      <c r="C86" s="120"/>
      <c r="D86" s="120"/>
      <c r="E86" s="236"/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7"/>
    </row>
    <row r="87" spans="2:16" ht="15.75" thickBot="1" x14ac:dyDescent="0.3">
      <c r="B87" s="246"/>
      <c r="C87" s="310" t="s">
        <v>265</v>
      </c>
      <c r="D87" s="236"/>
      <c r="E87" s="236"/>
      <c r="F87" s="236"/>
      <c r="G87" s="236"/>
      <c r="H87" s="236"/>
      <c r="I87" s="120"/>
      <c r="J87" s="120"/>
      <c r="K87" s="120"/>
      <c r="L87" s="120"/>
      <c r="M87" s="120"/>
      <c r="N87" s="120"/>
      <c r="O87" s="120"/>
      <c r="P87" s="237"/>
    </row>
    <row r="88" spans="2:16" ht="15.75" thickBot="1" x14ac:dyDescent="0.3">
      <c r="B88" s="246"/>
      <c r="C88" s="311" t="s">
        <v>259</v>
      </c>
      <c r="D88" s="312"/>
      <c r="E88" s="312"/>
      <c r="F88" s="313"/>
      <c r="G88" s="89"/>
      <c r="H88" s="90"/>
      <c r="I88" s="90"/>
      <c r="J88" s="90"/>
      <c r="K88" s="90"/>
      <c r="L88" s="90"/>
      <c r="M88" s="90"/>
      <c r="N88" s="90"/>
      <c r="O88" s="91"/>
      <c r="P88" s="237"/>
    </row>
    <row r="89" spans="2:16" ht="15.75" thickBot="1" x14ac:dyDescent="0.3">
      <c r="B89" s="246"/>
      <c r="C89" s="314" t="s">
        <v>260</v>
      </c>
      <c r="D89" s="315"/>
      <c r="E89" s="315"/>
      <c r="F89" s="316"/>
      <c r="G89" s="92"/>
      <c r="H89" s="317" t="str">
        <f>IF(AND(G89="nie",SUM(D93:O93)=0),"     VYPLŇTE ÚDAJE O SPOTREBE VZŤAHUJÚCEJ SA K PROJEKTU","")</f>
        <v/>
      </c>
      <c r="I89" s="120"/>
      <c r="J89" s="120"/>
      <c r="K89" s="317" t="str">
        <f>IF(G89="nie","     VYPLŇTE ÚDAJE V STĹPCI E NIŽŠIE","")</f>
        <v/>
      </c>
      <c r="L89" s="120"/>
      <c r="M89" s="120"/>
      <c r="N89" s="120"/>
      <c r="O89" s="120"/>
      <c r="P89" s="237"/>
    </row>
    <row r="90" spans="2:16" ht="7.5" customHeight="1" x14ac:dyDescent="0.25">
      <c r="B90" s="24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7"/>
    </row>
    <row r="91" spans="2:16" x14ac:dyDescent="0.25">
      <c r="B91" s="246"/>
      <c r="C91" s="319" t="s">
        <v>246</v>
      </c>
      <c r="D91" s="319" t="s">
        <v>247</v>
      </c>
      <c r="E91" s="319" t="s">
        <v>248</v>
      </c>
      <c r="F91" s="319" t="s">
        <v>249</v>
      </c>
      <c r="G91" s="319" t="s">
        <v>250</v>
      </c>
      <c r="H91" s="319" t="s">
        <v>251</v>
      </c>
      <c r="I91" s="319" t="s">
        <v>252</v>
      </c>
      <c r="J91" s="319" t="s">
        <v>253</v>
      </c>
      <c r="K91" s="319" t="s">
        <v>254</v>
      </c>
      <c r="L91" s="319" t="s">
        <v>255</v>
      </c>
      <c r="M91" s="319" t="s">
        <v>256</v>
      </c>
      <c r="N91" s="319" t="s">
        <v>257</v>
      </c>
      <c r="O91" s="319" t="s">
        <v>258</v>
      </c>
      <c r="P91" s="237"/>
    </row>
    <row r="92" spans="2:16" x14ac:dyDescent="0.25">
      <c r="B92" s="246"/>
      <c r="C92" s="321" t="s">
        <v>261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237"/>
    </row>
    <row r="93" spans="2:16" ht="25.5" x14ac:dyDescent="0.25">
      <c r="B93" s="246"/>
      <c r="C93" s="321" t="s">
        <v>262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237"/>
    </row>
    <row r="94" spans="2:16" x14ac:dyDescent="0.25">
      <c r="B94" s="246"/>
      <c r="C94" s="120"/>
      <c r="D94" s="120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7"/>
    </row>
    <row r="95" spans="2:16" ht="15.75" thickBot="1" x14ac:dyDescent="0.3">
      <c r="B95" s="246"/>
      <c r="C95" s="310" t="s">
        <v>266</v>
      </c>
      <c r="D95" s="236"/>
      <c r="E95" s="236"/>
      <c r="F95" s="236"/>
      <c r="G95" s="236"/>
      <c r="H95" s="236"/>
      <c r="I95" s="120"/>
      <c r="J95" s="120"/>
      <c r="K95" s="120"/>
      <c r="L95" s="120"/>
      <c r="M95" s="120"/>
      <c r="N95" s="120"/>
      <c r="O95" s="120"/>
      <c r="P95" s="237"/>
    </row>
    <row r="96" spans="2:16" ht="15.75" thickBot="1" x14ac:dyDescent="0.3">
      <c r="B96" s="246"/>
      <c r="C96" s="311" t="s">
        <v>259</v>
      </c>
      <c r="D96" s="312"/>
      <c r="E96" s="312"/>
      <c r="F96" s="313"/>
      <c r="G96" s="89"/>
      <c r="H96" s="90"/>
      <c r="I96" s="90"/>
      <c r="J96" s="90"/>
      <c r="K96" s="90"/>
      <c r="L96" s="90"/>
      <c r="M96" s="90"/>
      <c r="N96" s="90"/>
      <c r="O96" s="91"/>
      <c r="P96" s="237"/>
    </row>
    <row r="97" spans="2:19" ht="15.75" thickBot="1" x14ac:dyDescent="0.3">
      <c r="B97" s="246"/>
      <c r="C97" s="314" t="s">
        <v>260</v>
      </c>
      <c r="D97" s="315"/>
      <c r="E97" s="315"/>
      <c r="F97" s="316"/>
      <c r="G97" s="92"/>
      <c r="H97" s="317" t="str">
        <f>IF(AND(G97="nie",SUM(D101:O101)=0),"     VYPLŇTE ÚDAJE O SPOTREBE VZŤAHUJÚCEJ SA K PROJEKTU","")</f>
        <v/>
      </c>
      <c r="I97" s="120"/>
      <c r="J97" s="120"/>
      <c r="K97" s="317" t="str">
        <f>IF(G97="nie","     VYPLŇTE ÚDAJE V STĹPCI E NIŽŠIE","")</f>
        <v/>
      </c>
      <c r="L97" s="120"/>
      <c r="M97" s="120"/>
      <c r="N97" s="120"/>
      <c r="O97" s="120"/>
      <c r="P97" s="237"/>
    </row>
    <row r="98" spans="2:19" ht="7.5" customHeight="1" x14ac:dyDescent="0.25">
      <c r="B98" s="24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7"/>
    </row>
    <row r="99" spans="2:19" x14ac:dyDescent="0.25">
      <c r="B99" s="246"/>
      <c r="C99" s="319" t="s">
        <v>246</v>
      </c>
      <c r="D99" s="319" t="s">
        <v>247</v>
      </c>
      <c r="E99" s="319" t="s">
        <v>248</v>
      </c>
      <c r="F99" s="319" t="s">
        <v>249</v>
      </c>
      <c r="G99" s="319" t="s">
        <v>250</v>
      </c>
      <c r="H99" s="319" t="s">
        <v>251</v>
      </c>
      <c r="I99" s="319" t="s">
        <v>252</v>
      </c>
      <c r="J99" s="319" t="s">
        <v>253</v>
      </c>
      <c r="K99" s="319" t="s">
        <v>254</v>
      </c>
      <c r="L99" s="319" t="s">
        <v>255</v>
      </c>
      <c r="M99" s="319" t="s">
        <v>256</v>
      </c>
      <c r="N99" s="319" t="s">
        <v>257</v>
      </c>
      <c r="O99" s="319" t="s">
        <v>258</v>
      </c>
      <c r="P99" s="237"/>
    </row>
    <row r="100" spans="2:19" x14ac:dyDescent="0.25">
      <c r="B100" s="246"/>
      <c r="C100" s="321" t="s">
        <v>261</v>
      </c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237"/>
    </row>
    <row r="101" spans="2:19" ht="25.5" x14ac:dyDescent="0.25">
      <c r="B101" s="246"/>
      <c r="C101" s="321" t="s">
        <v>262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237"/>
    </row>
    <row r="102" spans="2:19" x14ac:dyDescent="0.25">
      <c r="B102" s="24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7"/>
    </row>
    <row r="103" spans="2:19" x14ac:dyDescent="0.25">
      <c r="B103" s="246"/>
      <c r="C103" s="310" t="s">
        <v>267</v>
      </c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7"/>
    </row>
    <row r="104" spans="2:19" ht="6" customHeight="1" thickBot="1" x14ac:dyDescent="0.3">
      <c r="B104" s="24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7"/>
    </row>
    <row r="105" spans="2:19" x14ac:dyDescent="0.25">
      <c r="B105" s="246"/>
      <c r="C105" s="322" t="s">
        <v>8</v>
      </c>
      <c r="D105" s="323"/>
      <c r="E105" s="323"/>
      <c r="F105" s="323"/>
      <c r="G105" s="324">
        <f>IF(G73="nie",SUM(D77:O77),SUM(D76:O76))</f>
        <v>0</v>
      </c>
      <c r="H105" s="325" t="s">
        <v>58</v>
      </c>
      <c r="I105" s="326"/>
      <c r="J105" s="326"/>
      <c r="K105" s="326"/>
      <c r="L105" s="326"/>
      <c r="M105" s="326"/>
      <c r="N105" s="326"/>
      <c r="O105" s="326"/>
      <c r="P105" s="237"/>
      <c r="R105" s="395"/>
    </row>
    <row r="106" spans="2:19" x14ac:dyDescent="0.25">
      <c r="B106" s="246"/>
      <c r="C106" s="327" t="s">
        <v>9</v>
      </c>
      <c r="D106" s="306"/>
      <c r="E106" s="306"/>
      <c r="F106" s="306"/>
      <c r="G106" s="328">
        <f>IF(G81="nie",SUM(D85:O85),SUM(D84:O84))</f>
        <v>0</v>
      </c>
      <c r="H106" s="329" t="s">
        <v>58</v>
      </c>
      <c r="I106" s="326"/>
      <c r="J106" s="326"/>
      <c r="K106" s="326"/>
      <c r="L106" s="326"/>
      <c r="M106" s="326"/>
      <c r="N106" s="326"/>
      <c r="O106" s="326"/>
      <c r="P106" s="237"/>
      <c r="R106" s="395"/>
    </row>
    <row r="107" spans="2:19" x14ac:dyDescent="0.25">
      <c r="B107" s="246"/>
      <c r="C107" s="327" t="s">
        <v>21</v>
      </c>
      <c r="D107" s="306"/>
      <c r="E107" s="306"/>
      <c r="F107" s="306"/>
      <c r="G107" s="328">
        <f>IF(G89="nie",SUM(D93:O93),SUM(D92:O92))</f>
        <v>0</v>
      </c>
      <c r="H107" s="329" t="s">
        <v>58</v>
      </c>
      <c r="I107" s="326"/>
      <c r="J107" s="326"/>
      <c r="K107" s="326"/>
      <c r="L107" s="326"/>
      <c r="M107" s="326"/>
      <c r="N107" s="326"/>
      <c r="O107" s="326"/>
      <c r="P107" s="237"/>
      <c r="R107" s="396"/>
      <c r="S107" s="396"/>
    </row>
    <row r="108" spans="2:19" ht="15.75" thickBot="1" x14ac:dyDescent="0.3">
      <c r="B108" s="246"/>
      <c r="C108" s="330" t="s">
        <v>40</v>
      </c>
      <c r="D108" s="331"/>
      <c r="E108" s="331"/>
      <c r="F108" s="331"/>
      <c r="G108" s="332">
        <f>IF(G97="nie",SUM(D101:O101),SUM(D100:O100))</f>
        <v>0</v>
      </c>
      <c r="H108" s="333" t="s">
        <v>58</v>
      </c>
      <c r="I108" s="326"/>
      <c r="J108" s="326"/>
      <c r="K108" s="326"/>
      <c r="L108" s="326"/>
      <c r="M108" s="326"/>
      <c r="N108" s="326"/>
      <c r="O108" s="326"/>
      <c r="P108" s="237"/>
      <c r="R108" s="397"/>
    </row>
    <row r="109" spans="2:19" ht="7.5" customHeight="1" x14ac:dyDescent="0.25">
      <c r="B109" s="246"/>
      <c r="C109" s="236"/>
      <c r="D109" s="236"/>
      <c r="E109" s="334"/>
      <c r="F109" s="334"/>
      <c r="G109" s="236"/>
      <c r="H109" s="236"/>
      <c r="I109" s="236"/>
      <c r="J109" s="236"/>
      <c r="K109" s="236"/>
      <c r="L109" s="236"/>
      <c r="M109" s="236"/>
      <c r="N109" s="236"/>
      <c r="O109" s="236"/>
      <c r="P109" s="237"/>
    </row>
    <row r="110" spans="2:19" x14ac:dyDescent="0.25">
      <c r="B110" s="246"/>
      <c r="C110" s="308" t="s">
        <v>45</v>
      </c>
      <c r="D110" s="308" t="s">
        <v>46</v>
      </c>
      <c r="F110" s="308"/>
      <c r="G110" s="308"/>
      <c r="H110" s="308"/>
      <c r="I110" s="308"/>
      <c r="J110" s="308"/>
      <c r="K110" s="308"/>
      <c r="L110" s="236"/>
      <c r="M110" s="236"/>
      <c r="N110" s="236"/>
      <c r="O110" s="236"/>
      <c r="P110" s="237"/>
    </row>
    <row r="111" spans="2:19" x14ac:dyDescent="0.25">
      <c r="B111" s="24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7"/>
    </row>
    <row r="112" spans="2:19" x14ac:dyDescent="0.25">
      <c r="B112" s="246"/>
      <c r="C112" s="335" t="s">
        <v>233</v>
      </c>
      <c r="D112" s="335"/>
      <c r="E112" s="336"/>
      <c r="F112" s="336"/>
      <c r="G112" s="336"/>
      <c r="H112" s="336"/>
      <c r="I112" s="337"/>
      <c r="J112" s="337"/>
      <c r="K112" s="337"/>
      <c r="L112" s="337"/>
      <c r="M112" s="337"/>
      <c r="N112" s="337"/>
      <c r="O112" s="337"/>
      <c r="P112" s="237"/>
    </row>
    <row r="113" spans="2:16" ht="15.75" thickBot="1" x14ac:dyDescent="0.3">
      <c r="B113" s="246"/>
      <c r="C113" s="310"/>
      <c r="D113" s="310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7"/>
    </row>
    <row r="114" spans="2:16" x14ac:dyDescent="0.25">
      <c r="B114" s="246"/>
      <c r="C114" s="338" t="s">
        <v>73</v>
      </c>
      <c r="D114" s="339"/>
      <c r="E114" s="339"/>
      <c r="F114" s="340"/>
      <c r="G114" s="341" t="s">
        <v>184</v>
      </c>
      <c r="H114" s="340"/>
      <c r="I114" s="341" t="s">
        <v>74</v>
      </c>
      <c r="J114" s="340"/>
      <c r="K114" s="342" t="s">
        <v>268</v>
      </c>
      <c r="L114" s="236"/>
      <c r="M114" s="236"/>
      <c r="N114" s="236"/>
      <c r="O114" s="236"/>
      <c r="P114" s="237"/>
    </row>
    <row r="115" spans="2:16" ht="15" customHeight="1" x14ac:dyDescent="0.25">
      <c r="B115" s="246"/>
      <c r="C115" s="343" t="s">
        <v>8</v>
      </c>
      <c r="D115" s="344"/>
      <c r="E115" s="344"/>
      <c r="F115" s="345"/>
      <c r="G115" s="378">
        <f>'1.NMS'!G115</f>
        <v>0</v>
      </c>
      <c r="H115" s="379"/>
      <c r="I115" s="346">
        <f>(G115-G105)/(0.93*0.99*0.4)</f>
        <v>0</v>
      </c>
      <c r="J115" s="347"/>
      <c r="K115" s="348" t="s">
        <v>58</v>
      </c>
      <c r="P115" s="237"/>
    </row>
    <row r="116" spans="2:16" x14ac:dyDescent="0.25">
      <c r="B116" s="246"/>
      <c r="C116" s="343" t="s">
        <v>9</v>
      </c>
      <c r="D116" s="344"/>
      <c r="E116" s="344"/>
      <c r="F116" s="345"/>
      <c r="G116" s="378">
        <f>'1.NMS'!G116</f>
        <v>0</v>
      </c>
      <c r="H116" s="379"/>
      <c r="I116" s="346">
        <f>(G116-G106)/(0.99*0.985)</f>
        <v>0</v>
      </c>
      <c r="J116" s="347"/>
      <c r="K116" s="348" t="s">
        <v>58</v>
      </c>
      <c r="P116" s="237"/>
    </row>
    <row r="117" spans="2:16" ht="15" customHeight="1" x14ac:dyDescent="0.25">
      <c r="B117" s="246"/>
      <c r="C117" s="343" t="s">
        <v>21</v>
      </c>
      <c r="D117" s="344"/>
      <c r="E117" s="344"/>
      <c r="F117" s="345"/>
      <c r="G117" s="378">
        <f>'1.NMS'!G117</f>
        <v>0</v>
      </c>
      <c r="H117" s="379"/>
      <c r="I117" s="346">
        <f>IF(G117=0,0,IF(O117="Teplá voda",(G117-G107)/(0.94*0.925*0.985*0.88),IF(O117="Horúca voda",(G117-G107)/(0.94*0.9*0.985*0.88),"Vyplň bunku O117")))</f>
        <v>0</v>
      </c>
      <c r="J117" s="347"/>
      <c r="K117" s="348" t="s">
        <v>58</v>
      </c>
      <c r="L117" s="350" t="s">
        <v>185</v>
      </c>
      <c r="M117" s="350"/>
      <c r="N117" s="350"/>
      <c r="O117" s="104"/>
      <c r="P117" s="237"/>
    </row>
    <row r="118" spans="2:16" ht="15.75" thickBot="1" x14ac:dyDescent="0.3">
      <c r="B118" s="246"/>
      <c r="C118" s="343" t="s">
        <v>39</v>
      </c>
      <c r="D118" s="344"/>
      <c r="E118" s="344"/>
      <c r="F118" s="345"/>
      <c r="G118" s="378">
        <f>'1.NMS'!G118</f>
        <v>0</v>
      </c>
      <c r="H118" s="379"/>
      <c r="I118" s="284">
        <f>G118-G108</f>
        <v>0</v>
      </c>
      <c r="J118" s="285"/>
      <c r="K118" s="351" t="s">
        <v>58</v>
      </c>
      <c r="L118" s="350"/>
      <c r="M118" s="350"/>
      <c r="N118" s="350"/>
      <c r="O118" s="104"/>
      <c r="P118" s="237"/>
    </row>
    <row r="119" spans="2:16" x14ac:dyDescent="0.25">
      <c r="B119" s="246"/>
      <c r="C119" s="236"/>
      <c r="D119" s="236"/>
      <c r="E119" s="236"/>
      <c r="F119" s="236"/>
      <c r="G119" s="236"/>
      <c r="H119" s="236"/>
      <c r="I119" s="236"/>
      <c r="J119" s="236"/>
      <c r="K119" s="236"/>
      <c r="L119" s="120"/>
      <c r="M119" s="120"/>
      <c r="N119" s="236"/>
      <c r="O119" s="236"/>
      <c r="P119" s="237"/>
    </row>
    <row r="120" spans="2:16" x14ac:dyDescent="0.25">
      <c r="B120" s="246"/>
      <c r="C120" s="335" t="s">
        <v>234</v>
      </c>
      <c r="D120" s="335"/>
      <c r="E120" s="336"/>
      <c r="F120" s="336"/>
      <c r="G120" s="336"/>
      <c r="H120" s="336"/>
      <c r="I120" s="337"/>
      <c r="J120" s="337"/>
      <c r="K120" s="337"/>
      <c r="L120" s="337"/>
      <c r="M120" s="337"/>
      <c r="N120" s="337"/>
      <c r="O120" s="337"/>
      <c r="P120" s="237"/>
    </row>
    <row r="121" spans="2:16" ht="15" customHeight="1" x14ac:dyDescent="0.25">
      <c r="B121" s="246"/>
      <c r="C121" s="236"/>
      <c r="D121" s="236"/>
      <c r="E121" s="236"/>
      <c r="F121" s="236"/>
      <c r="G121" s="236"/>
      <c r="H121" s="236"/>
      <c r="I121" s="236"/>
      <c r="J121" s="236"/>
      <c r="K121" s="236"/>
      <c r="L121" s="120"/>
      <c r="M121" s="120"/>
      <c r="N121" s="236"/>
      <c r="O121" s="236"/>
      <c r="P121" s="237"/>
    </row>
    <row r="122" spans="2:16" ht="47.25" customHeight="1" x14ac:dyDescent="0.25">
      <c r="B122" s="246"/>
      <c r="C122" s="352" t="s">
        <v>223</v>
      </c>
      <c r="D122" s="352"/>
      <c r="E122" s="352"/>
      <c r="F122" s="352" t="s">
        <v>54</v>
      </c>
      <c r="G122" s="352"/>
      <c r="H122" s="353" t="s">
        <v>269</v>
      </c>
      <c r="I122" s="352" t="s">
        <v>224</v>
      </c>
      <c r="J122" s="352"/>
      <c r="K122" s="352"/>
      <c r="O122" s="354"/>
      <c r="P122" s="237"/>
    </row>
    <row r="123" spans="2:16" x14ac:dyDescent="0.25">
      <c r="B123" s="246"/>
      <c r="C123" s="380">
        <f>'1.NMS'!$C$123</f>
        <v>0</v>
      </c>
      <c r="D123" s="380"/>
      <c r="E123" s="380"/>
      <c r="F123" s="279" t="s">
        <v>76</v>
      </c>
      <c r="G123" s="279"/>
      <c r="H123" s="355">
        <f>IFERROR(C123/H48,0)</f>
        <v>0</v>
      </c>
      <c r="I123" s="279">
        <f>L33*H123</f>
        <v>0</v>
      </c>
      <c r="J123" s="279"/>
      <c r="K123" s="279"/>
      <c r="O123" s="236"/>
      <c r="P123" s="237"/>
    </row>
    <row r="124" spans="2:16" ht="7.5" customHeight="1" x14ac:dyDescent="0.25">
      <c r="B124" s="246"/>
      <c r="C124" s="236"/>
      <c r="D124" s="236"/>
      <c r="E124" s="236"/>
      <c r="F124" s="236"/>
      <c r="G124" s="236"/>
      <c r="H124" s="236"/>
      <c r="I124" s="236"/>
      <c r="J124" s="236"/>
      <c r="K124" s="236"/>
      <c r="L124" s="120"/>
      <c r="M124" s="120"/>
      <c r="N124" s="236"/>
      <c r="O124" s="236"/>
      <c r="P124" s="237"/>
    </row>
    <row r="125" spans="2:16" ht="18" x14ac:dyDescent="0.25">
      <c r="B125" s="246"/>
      <c r="C125" s="308" t="s">
        <v>47</v>
      </c>
      <c r="D125" s="308" t="s">
        <v>231</v>
      </c>
      <c r="F125" s="308"/>
      <c r="G125" s="308"/>
      <c r="H125" s="308"/>
      <c r="I125" s="308"/>
      <c r="J125" s="308"/>
      <c r="K125" s="308"/>
      <c r="L125" s="356"/>
      <c r="M125" s="356"/>
      <c r="N125" s="236"/>
      <c r="O125" s="236"/>
      <c r="P125" s="237"/>
    </row>
    <row r="126" spans="2:16" x14ac:dyDescent="0.25">
      <c r="B126" s="246"/>
      <c r="C126" s="236"/>
      <c r="D126" s="236"/>
      <c r="E126" s="236"/>
      <c r="F126" s="236"/>
      <c r="G126" s="236"/>
      <c r="H126" s="236"/>
      <c r="I126" s="236"/>
      <c r="J126" s="236"/>
      <c r="K126" s="236"/>
      <c r="L126" s="120"/>
      <c r="M126" s="120"/>
      <c r="N126" s="236"/>
      <c r="O126" s="236"/>
      <c r="P126" s="237"/>
    </row>
    <row r="127" spans="2:16" x14ac:dyDescent="0.25">
      <c r="B127" s="246"/>
      <c r="C127" s="335" t="s">
        <v>235</v>
      </c>
      <c r="D127" s="335"/>
      <c r="E127" s="336"/>
      <c r="F127" s="336"/>
      <c r="G127" s="336"/>
      <c r="H127" s="336"/>
      <c r="I127" s="337"/>
      <c r="J127" s="337"/>
      <c r="K127" s="337"/>
      <c r="L127" s="337"/>
      <c r="M127" s="337"/>
      <c r="N127" s="337"/>
      <c r="O127" s="337"/>
      <c r="P127" s="237"/>
    </row>
    <row r="128" spans="2:16" ht="15.75" thickBot="1" x14ac:dyDescent="0.3">
      <c r="B128" s="246"/>
      <c r="C128" s="236"/>
      <c r="D128" s="236"/>
      <c r="E128" s="236"/>
      <c r="F128" s="236"/>
      <c r="G128" s="236"/>
      <c r="H128" s="236"/>
      <c r="I128" s="236"/>
      <c r="J128" s="236"/>
      <c r="K128" s="236"/>
      <c r="L128" s="120"/>
      <c r="M128" s="120"/>
      <c r="N128" s="236"/>
      <c r="O128" s="236"/>
      <c r="P128" s="237"/>
    </row>
    <row r="129" spans="2:16" ht="45" customHeight="1" x14ac:dyDescent="0.25">
      <c r="B129" s="246"/>
      <c r="C129" s="357" t="s">
        <v>72</v>
      </c>
      <c r="D129" s="358"/>
      <c r="E129" s="358"/>
      <c r="F129" s="359" t="s">
        <v>54</v>
      </c>
      <c r="G129" s="360"/>
      <c r="H129" s="361" t="s">
        <v>41</v>
      </c>
      <c r="I129" s="362" t="s">
        <v>69</v>
      </c>
      <c r="J129" s="359"/>
      <c r="K129" s="363"/>
      <c r="O129" s="354"/>
      <c r="P129" s="237"/>
    </row>
    <row r="130" spans="2:16" ht="15.75" thickBot="1" x14ac:dyDescent="0.3">
      <c r="B130" s="246"/>
      <c r="C130" s="381">
        <f>'1.NMS'!$C$130</f>
        <v>0</v>
      </c>
      <c r="D130" s="382"/>
      <c r="E130" s="382"/>
      <c r="F130" s="364" t="s">
        <v>76</v>
      </c>
      <c r="G130" s="365"/>
      <c r="H130" s="366">
        <f>IFERROR(C130/H48,0)</f>
        <v>0</v>
      </c>
      <c r="I130" s="283">
        <f>L33*H130</f>
        <v>0</v>
      </c>
      <c r="J130" s="364"/>
      <c r="K130" s="367"/>
      <c r="O130" s="236"/>
      <c r="P130" s="237"/>
    </row>
    <row r="131" spans="2:16" ht="7.5" customHeight="1" x14ac:dyDescent="0.25">
      <c r="B131" s="246"/>
      <c r="C131" s="236"/>
      <c r="D131" s="236"/>
      <c r="E131" s="236"/>
      <c r="F131" s="236"/>
      <c r="G131" s="236"/>
      <c r="H131" s="236"/>
      <c r="I131" s="236"/>
      <c r="J131" s="236"/>
      <c r="K131" s="236"/>
      <c r="L131" s="120"/>
      <c r="M131" s="120"/>
      <c r="N131" s="236"/>
      <c r="O131" s="236"/>
      <c r="P131" s="237"/>
    </row>
    <row r="132" spans="2:16" x14ac:dyDescent="0.25">
      <c r="B132" s="246"/>
      <c r="C132" s="308" t="s">
        <v>48</v>
      </c>
      <c r="D132" s="308"/>
      <c r="E132" s="308" t="s">
        <v>49</v>
      </c>
      <c r="F132" s="308"/>
      <c r="G132" s="308"/>
      <c r="H132" s="308"/>
      <c r="I132" s="308"/>
      <c r="J132" s="308"/>
      <c r="K132" s="308"/>
      <c r="L132" s="356"/>
      <c r="M132" s="356"/>
      <c r="N132" s="236"/>
      <c r="O132" s="236"/>
      <c r="P132" s="237"/>
    </row>
    <row r="133" spans="2:16" ht="90.75" customHeight="1" thickBot="1" x14ac:dyDescent="0.3">
      <c r="B133" s="303"/>
      <c r="C133" s="261"/>
      <c r="D133" s="261"/>
      <c r="E133" s="261"/>
      <c r="F133" s="261"/>
      <c r="G133" s="261"/>
      <c r="H133" s="261"/>
      <c r="I133" s="261"/>
      <c r="J133" s="261"/>
      <c r="K133" s="261"/>
      <c r="L133" s="368"/>
      <c r="M133" s="368"/>
      <c r="N133" s="261"/>
      <c r="O133" s="261"/>
      <c r="P133" s="304"/>
    </row>
    <row r="134" spans="2:16" x14ac:dyDescent="0.25">
      <c r="B134" s="243"/>
      <c r="C134" s="369" t="s">
        <v>236</v>
      </c>
      <c r="D134" s="369"/>
      <c r="E134" s="370"/>
      <c r="F134" s="370"/>
      <c r="G134" s="370"/>
      <c r="H134" s="370"/>
      <c r="I134" s="371"/>
      <c r="J134" s="371"/>
      <c r="K134" s="371"/>
      <c r="L134" s="371"/>
      <c r="M134" s="371"/>
      <c r="N134" s="371"/>
      <c r="O134" s="371"/>
      <c r="P134" s="245"/>
    </row>
    <row r="135" spans="2:16" ht="15.75" thickBot="1" x14ac:dyDescent="0.3">
      <c r="B135" s="246"/>
      <c r="C135" s="236"/>
      <c r="D135" s="236"/>
      <c r="E135" s="236"/>
      <c r="F135" s="236"/>
      <c r="G135" s="236"/>
      <c r="H135" s="236"/>
      <c r="I135" s="236"/>
      <c r="J135" s="236"/>
      <c r="K135" s="236"/>
      <c r="L135" s="120"/>
      <c r="M135" s="120"/>
      <c r="N135" s="236"/>
      <c r="O135" s="236"/>
      <c r="P135" s="237"/>
    </row>
    <row r="136" spans="2:16" ht="45" customHeight="1" x14ac:dyDescent="0.25">
      <c r="B136" s="246"/>
      <c r="C136" s="357" t="s">
        <v>71</v>
      </c>
      <c r="D136" s="358"/>
      <c r="E136" s="358"/>
      <c r="F136" s="359" t="s">
        <v>54</v>
      </c>
      <c r="G136" s="360"/>
      <c r="H136" s="361" t="s">
        <v>42</v>
      </c>
      <c r="I136" s="362" t="s">
        <v>70</v>
      </c>
      <c r="J136" s="359"/>
      <c r="K136" s="363"/>
      <c r="O136" s="354"/>
      <c r="P136" s="237"/>
    </row>
    <row r="137" spans="2:16" ht="15.75" thickBot="1" x14ac:dyDescent="0.3">
      <c r="B137" s="246"/>
      <c r="C137" s="381">
        <f>'1.NMS'!$C$137</f>
        <v>0</v>
      </c>
      <c r="D137" s="382"/>
      <c r="E137" s="382"/>
      <c r="F137" s="364" t="s">
        <v>76</v>
      </c>
      <c r="G137" s="365"/>
      <c r="H137" s="366">
        <f>IFERROR(C137/H48,0)</f>
        <v>0</v>
      </c>
      <c r="I137" s="283">
        <f>L33*H137</f>
        <v>0</v>
      </c>
      <c r="J137" s="364"/>
      <c r="K137" s="367"/>
      <c r="O137" s="236"/>
      <c r="P137" s="237"/>
    </row>
    <row r="138" spans="2:16" ht="7.5" customHeight="1" x14ac:dyDescent="0.25">
      <c r="B138" s="246"/>
      <c r="C138" s="236"/>
      <c r="D138" s="236"/>
      <c r="E138" s="236"/>
      <c r="F138" s="236"/>
      <c r="G138" s="236"/>
      <c r="H138" s="236"/>
      <c r="I138" s="236"/>
      <c r="J138" s="236"/>
      <c r="K138" s="236"/>
      <c r="L138" s="120"/>
      <c r="M138" s="120"/>
      <c r="N138" s="236"/>
      <c r="O138" s="236"/>
      <c r="P138" s="237"/>
    </row>
    <row r="139" spans="2:16" x14ac:dyDescent="0.25">
      <c r="B139" s="246"/>
      <c r="C139" s="308" t="s">
        <v>50</v>
      </c>
      <c r="D139" s="308"/>
      <c r="E139" s="308" t="s">
        <v>51</v>
      </c>
      <c r="F139" s="308"/>
      <c r="G139" s="308"/>
      <c r="H139" s="308"/>
      <c r="I139" s="308"/>
      <c r="J139" s="308"/>
      <c r="K139" s="308"/>
      <c r="L139" s="356"/>
      <c r="M139" s="356"/>
      <c r="N139" s="236"/>
      <c r="O139" s="236"/>
      <c r="P139" s="237"/>
    </row>
    <row r="140" spans="2:16" x14ac:dyDescent="0.25">
      <c r="B140" s="246"/>
      <c r="C140" s="236"/>
      <c r="D140" s="236"/>
      <c r="E140" s="236"/>
      <c r="F140" s="236"/>
      <c r="G140" s="236"/>
      <c r="H140" s="236"/>
      <c r="I140" s="236"/>
      <c r="J140" s="236"/>
      <c r="K140" s="236"/>
      <c r="L140" s="120"/>
      <c r="M140" s="120"/>
      <c r="N140" s="236"/>
      <c r="O140" s="236"/>
      <c r="P140" s="237"/>
    </row>
    <row r="141" spans="2:16" x14ac:dyDescent="0.25">
      <c r="B141" s="246"/>
      <c r="C141" s="335" t="s">
        <v>237</v>
      </c>
      <c r="D141" s="335"/>
      <c r="E141" s="336"/>
      <c r="F141" s="336"/>
      <c r="G141" s="336"/>
      <c r="H141" s="336"/>
      <c r="I141" s="337"/>
      <c r="J141" s="337"/>
      <c r="K141" s="337"/>
      <c r="L141" s="337"/>
      <c r="M141" s="337"/>
      <c r="N141" s="337"/>
      <c r="O141" s="337"/>
      <c r="P141" s="237"/>
    </row>
    <row r="142" spans="2:16" ht="15.75" thickBot="1" x14ac:dyDescent="0.3">
      <c r="B142" s="246"/>
      <c r="C142" s="236"/>
      <c r="D142" s="236"/>
      <c r="E142" s="236"/>
      <c r="F142" s="236"/>
      <c r="G142" s="236"/>
      <c r="H142" s="236"/>
      <c r="I142" s="236"/>
      <c r="J142" s="236"/>
      <c r="K142" s="236"/>
      <c r="L142" s="120"/>
      <c r="M142" s="120"/>
      <c r="N142" s="236"/>
      <c r="O142" s="236"/>
      <c r="P142" s="237"/>
    </row>
    <row r="143" spans="2:16" ht="45" customHeight="1" x14ac:dyDescent="0.25">
      <c r="B143" s="246"/>
      <c r="C143" s="357" t="s">
        <v>225</v>
      </c>
      <c r="D143" s="358"/>
      <c r="E143" s="358"/>
      <c r="F143" s="359" t="s">
        <v>54</v>
      </c>
      <c r="G143" s="360"/>
      <c r="H143" s="361" t="s">
        <v>226</v>
      </c>
      <c r="I143" s="362" t="s">
        <v>227</v>
      </c>
      <c r="J143" s="359"/>
      <c r="K143" s="363"/>
      <c r="O143" s="354"/>
      <c r="P143" s="237"/>
    </row>
    <row r="144" spans="2:16" ht="15.75" thickBot="1" x14ac:dyDescent="0.3">
      <c r="B144" s="246"/>
      <c r="C144" s="381">
        <f>'1.NMS'!$C$144</f>
        <v>0</v>
      </c>
      <c r="D144" s="382"/>
      <c r="E144" s="382"/>
      <c r="F144" s="364" t="s">
        <v>76</v>
      </c>
      <c r="G144" s="365"/>
      <c r="H144" s="366">
        <f>IFERROR(C144/H48,0)</f>
        <v>0</v>
      </c>
      <c r="I144" s="283">
        <f>L33*H144</f>
        <v>0</v>
      </c>
      <c r="J144" s="364"/>
      <c r="K144" s="367"/>
      <c r="O144" s="236"/>
      <c r="P144" s="237"/>
    </row>
    <row r="145" spans="2:16" ht="7.5" customHeight="1" x14ac:dyDescent="0.25">
      <c r="B145" s="246"/>
      <c r="C145" s="236"/>
      <c r="D145" s="236"/>
      <c r="E145" s="236"/>
      <c r="F145" s="236"/>
      <c r="G145" s="236"/>
      <c r="H145" s="236"/>
      <c r="I145" s="236"/>
      <c r="J145" s="236"/>
      <c r="K145" s="236"/>
      <c r="L145" s="120"/>
      <c r="M145" s="120"/>
      <c r="N145" s="236"/>
      <c r="O145" s="236"/>
      <c r="P145" s="237"/>
    </row>
    <row r="146" spans="2:16" ht="18" x14ac:dyDescent="0.25">
      <c r="B146" s="246"/>
      <c r="C146" s="308" t="s">
        <v>52</v>
      </c>
      <c r="D146" s="308"/>
      <c r="E146" s="308" t="s">
        <v>232</v>
      </c>
      <c r="F146" s="308"/>
      <c r="G146" s="308"/>
      <c r="H146" s="308"/>
      <c r="I146" s="308"/>
      <c r="J146" s="308"/>
      <c r="K146" s="308"/>
      <c r="L146" s="356"/>
      <c r="M146" s="356"/>
      <c r="N146" s="236"/>
      <c r="O146" s="236"/>
      <c r="P146" s="237"/>
    </row>
    <row r="147" spans="2:16" x14ac:dyDescent="0.25">
      <c r="B147" s="24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7"/>
    </row>
    <row r="148" spans="2:16" x14ac:dyDescent="0.25">
      <c r="B148" s="246"/>
      <c r="C148" s="232" t="s">
        <v>167</v>
      </c>
      <c r="D148" s="232"/>
      <c r="E148" s="232"/>
      <c r="F148" s="232"/>
      <c r="G148" s="232"/>
      <c r="H148" s="236"/>
      <c r="I148" s="236"/>
      <c r="J148" s="236"/>
      <c r="K148" s="236"/>
      <c r="L148" s="236"/>
      <c r="M148" s="236"/>
      <c r="N148" s="236"/>
      <c r="O148" s="236"/>
      <c r="P148" s="237"/>
    </row>
    <row r="149" spans="2:16" x14ac:dyDescent="0.25">
      <c r="B149" s="246"/>
      <c r="C149" s="233" t="s">
        <v>168</v>
      </c>
      <c r="D149" s="233"/>
      <c r="E149" s="233"/>
      <c r="F149" s="233"/>
      <c r="G149" s="233"/>
      <c r="H149" s="236"/>
      <c r="I149" s="236"/>
      <c r="J149" s="236"/>
      <c r="K149" s="236"/>
      <c r="L149" s="236"/>
      <c r="M149" s="236"/>
      <c r="N149" s="236"/>
      <c r="O149" s="236"/>
      <c r="P149" s="237"/>
    </row>
    <row r="150" spans="2:16" x14ac:dyDescent="0.25">
      <c r="B150" s="246"/>
      <c r="C150" s="234" t="s">
        <v>289</v>
      </c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7"/>
    </row>
    <row r="151" spans="2:16" x14ac:dyDescent="0.25">
      <c r="B151" s="246"/>
      <c r="C151" s="372" t="s">
        <v>290</v>
      </c>
      <c r="D151" s="373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7"/>
    </row>
    <row r="152" spans="2:16" x14ac:dyDescent="0.25">
      <c r="B152" s="246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7"/>
    </row>
    <row r="153" spans="2:16" x14ac:dyDescent="0.25">
      <c r="B153" s="246"/>
      <c r="D153" s="236"/>
      <c r="I153" s="239"/>
      <c r="J153" s="239"/>
      <c r="K153" s="236"/>
      <c r="N153" s="239"/>
      <c r="O153" s="239"/>
      <c r="P153" s="237"/>
    </row>
    <row r="154" spans="2:16" x14ac:dyDescent="0.25">
      <c r="B154" s="246"/>
      <c r="C154" s="236" t="s">
        <v>294</v>
      </c>
      <c r="D154" s="236"/>
      <c r="H154" s="239" t="s">
        <v>295</v>
      </c>
      <c r="I154" s="239"/>
      <c r="J154" s="239"/>
      <c r="K154" s="236"/>
      <c r="M154" s="239" t="s">
        <v>29</v>
      </c>
      <c r="N154" s="239"/>
      <c r="O154" s="239"/>
      <c r="P154" s="237"/>
    </row>
    <row r="155" spans="2:16" x14ac:dyDescent="0.25">
      <c r="B155" s="246"/>
      <c r="C155" s="236"/>
      <c r="D155" s="236"/>
      <c r="E155" s="236"/>
      <c r="F155" s="236"/>
      <c r="G155" s="236"/>
      <c r="H155" s="239" t="s">
        <v>26</v>
      </c>
      <c r="I155" s="239"/>
      <c r="J155" s="239"/>
      <c r="K155" s="236"/>
      <c r="L155" s="236"/>
      <c r="M155" s="239" t="s">
        <v>26</v>
      </c>
      <c r="N155" s="239"/>
      <c r="O155" s="239"/>
      <c r="P155" s="237"/>
    </row>
    <row r="156" spans="2:16" ht="15" customHeight="1" x14ac:dyDescent="0.25">
      <c r="B156" s="246"/>
      <c r="D156" s="236"/>
      <c r="F156" s="354"/>
      <c r="G156" s="354"/>
      <c r="H156" s="354"/>
      <c r="I156" s="354"/>
      <c r="J156" s="354"/>
      <c r="K156" s="354"/>
      <c r="L156" s="354"/>
      <c r="M156" s="354"/>
      <c r="N156" s="354"/>
      <c r="O156" s="354"/>
      <c r="P156" s="237"/>
    </row>
    <row r="157" spans="2:16" x14ac:dyDescent="0.25">
      <c r="B157" s="246"/>
      <c r="C157" s="236" t="s">
        <v>33</v>
      </c>
      <c r="D157" s="374" t="s">
        <v>288</v>
      </c>
      <c r="E157" s="374"/>
      <c r="F157" s="374"/>
      <c r="G157" s="374"/>
      <c r="H157" s="374"/>
      <c r="I157" s="374"/>
      <c r="J157" s="374"/>
      <c r="K157" s="374"/>
      <c r="L157" s="374"/>
      <c r="M157" s="374"/>
      <c r="N157" s="374"/>
      <c r="O157" s="354"/>
      <c r="P157" s="237"/>
    </row>
    <row r="158" spans="2:16" x14ac:dyDescent="0.25">
      <c r="B158" s="246"/>
      <c r="C158" s="236"/>
      <c r="D158" s="374"/>
      <c r="E158" s="374"/>
      <c r="F158" s="374"/>
      <c r="G158" s="374"/>
      <c r="H158" s="374"/>
      <c r="I158" s="374"/>
      <c r="J158" s="374"/>
      <c r="K158" s="374"/>
      <c r="L158" s="374"/>
      <c r="M158" s="374"/>
      <c r="N158" s="374"/>
      <c r="O158" s="354"/>
      <c r="P158" s="237"/>
    </row>
    <row r="159" spans="2:16" ht="6" customHeight="1" x14ac:dyDescent="0.25">
      <c r="B159" s="246"/>
      <c r="C159" s="236"/>
      <c r="D159" s="236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237"/>
    </row>
    <row r="160" spans="2:16" ht="15" customHeight="1" x14ac:dyDescent="0.25">
      <c r="B160" s="246"/>
      <c r="C160" s="376"/>
      <c r="D160" s="374" t="s">
        <v>291</v>
      </c>
      <c r="E160" s="374"/>
      <c r="F160" s="374"/>
      <c r="G160" s="374"/>
      <c r="H160" s="374"/>
      <c r="I160" s="374"/>
      <c r="J160" s="374"/>
      <c r="K160" s="374"/>
      <c r="L160" s="374"/>
      <c r="M160" s="374"/>
      <c r="N160" s="374"/>
      <c r="P160" s="237"/>
    </row>
    <row r="161" spans="2:16" ht="15.75" thickBot="1" x14ac:dyDescent="0.3">
      <c r="B161" s="303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304"/>
    </row>
  </sheetData>
  <sheetProtection algorithmName="SHA-512" hashValue="hycgeWtjNC1p1KRb2KLGGP4mDc00TZKzs3n39mI/4Am1OI464JgjYb7lMeZPdqol81M7v7KnAGCpoa5aaIzuDg==" saltValue="AIuRQy8y4sFpjq/chXaXWg==" spinCount="100000" sheet="1" objects="1" scenarios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43:E143"/>
    <mergeCell ref="F143:G143"/>
    <mergeCell ref="I143:K143"/>
    <mergeCell ref="C144:E144"/>
    <mergeCell ref="F144:G144"/>
    <mergeCell ref="I144:K144"/>
    <mergeCell ref="D157:N158"/>
    <mergeCell ref="D160:N160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showGridLines="0" zoomScaleNormal="100" workbookViewId="0">
      <selection activeCell="R118" sqref="R118"/>
    </sheetView>
  </sheetViews>
  <sheetFormatPr defaultColWidth="9.140625" defaultRowHeight="15" x14ac:dyDescent="0.25"/>
  <cols>
    <col min="1" max="1" width="0.85546875" style="242" customWidth="1"/>
    <col min="2" max="2" width="2.28515625" style="242" customWidth="1"/>
    <col min="3" max="3" width="21.5703125" style="242" customWidth="1"/>
    <col min="4" max="15" width="10.140625" style="242" customWidth="1"/>
    <col min="16" max="16" width="2.28515625" style="242" customWidth="1"/>
    <col min="17" max="17" width="5.7109375" style="242" customWidth="1"/>
    <col min="18" max="18" width="42" style="242" customWidth="1"/>
    <col min="19" max="19" width="10" style="242" customWidth="1"/>
    <col min="20" max="23" width="9.140625" style="242"/>
    <col min="24" max="24" width="9.42578125" style="242" bestFit="1" customWidth="1"/>
    <col min="25" max="25" width="9.42578125" style="242" customWidth="1"/>
    <col min="26" max="26" width="15.140625" style="242" customWidth="1"/>
    <col min="27" max="27" width="56.140625" style="242" customWidth="1"/>
    <col min="28" max="16384" width="9.140625" style="242"/>
  </cols>
  <sheetData>
    <row r="1" spans="2:48" ht="15.75" thickBot="1" x14ac:dyDescent="0.3">
      <c r="T1" s="386"/>
      <c r="U1" s="386"/>
      <c r="V1" s="386"/>
      <c r="W1" s="386"/>
      <c r="X1" s="386"/>
      <c r="Y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</row>
    <row r="2" spans="2:48" ht="11.25" customHeight="1" x14ac:dyDescent="0.25">
      <c r="B2" s="243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5"/>
      <c r="R2" s="386" t="s">
        <v>53</v>
      </c>
      <c r="S2" s="386" t="s">
        <v>55</v>
      </c>
      <c r="T2" s="386"/>
      <c r="U2" s="386" t="s">
        <v>7</v>
      </c>
      <c r="V2" s="386" t="s">
        <v>12</v>
      </c>
      <c r="W2" s="386" t="s">
        <v>13</v>
      </c>
      <c r="X2" s="386" t="s">
        <v>19</v>
      </c>
      <c r="Y2" s="386" t="s">
        <v>23</v>
      </c>
      <c r="Z2" s="386" t="s">
        <v>22</v>
      </c>
      <c r="AA2" s="386" t="s">
        <v>24</v>
      </c>
      <c r="AB2" s="386" t="s">
        <v>34</v>
      </c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</row>
    <row r="3" spans="2:48" x14ac:dyDescent="0.25">
      <c r="B3" s="24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7"/>
      <c r="R3" s="387"/>
      <c r="S3" s="387"/>
      <c r="T3" s="349"/>
      <c r="V3" s="388"/>
      <c r="W3" s="389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</row>
    <row r="4" spans="2:48" x14ac:dyDescent="0.25">
      <c r="B4" s="24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7"/>
      <c r="R4" s="387"/>
      <c r="S4" s="387"/>
      <c r="T4" s="349"/>
      <c r="V4" s="388"/>
      <c r="W4" s="389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</row>
    <row r="5" spans="2:48" x14ac:dyDescent="0.25">
      <c r="B5" s="24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7"/>
      <c r="R5" s="349"/>
      <c r="S5" s="349"/>
      <c r="T5" s="349"/>
      <c r="W5" s="389"/>
      <c r="Z5" s="390"/>
      <c r="AJ5" s="386"/>
      <c r="AK5" s="386"/>
      <c r="AL5" s="386"/>
      <c r="AM5" s="386"/>
      <c r="AN5" s="386"/>
      <c r="AO5" s="386"/>
      <c r="AP5" s="386"/>
      <c r="AQ5" s="386"/>
      <c r="AR5" s="386"/>
      <c r="AS5" s="386"/>
      <c r="AT5" s="386"/>
      <c r="AU5" s="386"/>
      <c r="AV5" s="386"/>
    </row>
    <row r="6" spans="2:48" x14ac:dyDescent="0.25">
      <c r="B6" s="24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R6" s="349"/>
      <c r="S6" s="391"/>
      <c r="T6" s="349"/>
      <c r="AJ6" s="386"/>
      <c r="AK6" s="386"/>
      <c r="AL6" s="386"/>
      <c r="AM6" s="386"/>
      <c r="AN6" s="386"/>
      <c r="AO6" s="386"/>
      <c r="AP6" s="386"/>
      <c r="AQ6" s="386"/>
      <c r="AR6" s="386"/>
      <c r="AS6" s="386"/>
      <c r="AT6" s="386"/>
      <c r="AU6" s="386"/>
      <c r="AV6" s="386"/>
    </row>
    <row r="7" spans="2:48" ht="15" customHeight="1" x14ac:dyDescent="0.25">
      <c r="B7" s="246"/>
      <c r="C7" s="247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37"/>
      <c r="R7" s="349"/>
      <c r="S7" s="391"/>
      <c r="T7" s="349"/>
      <c r="AJ7" s="386"/>
      <c r="AK7" s="386"/>
      <c r="AL7" s="386"/>
      <c r="AM7" s="386"/>
      <c r="AN7" s="386"/>
      <c r="AO7" s="386"/>
      <c r="AP7" s="386"/>
      <c r="AQ7" s="386"/>
      <c r="AR7" s="386"/>
      <c r="AS7" s="386"/>
      <c r="AT7" s="386"/>
      <c r="AU7" s="386"/>
      <c r="AV7" s="386"/>
    </row>
    <row r="8" spans="2:48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37"/>
      <c r="S8" s="390"/>
      <c r="AJ8" s="386"/>
      <c r="AK8" s="386"/>
      <c r="AL8" s="386"/>
      <c r="AM8" s="386"/>
      <c r="AN8" s="386"/>
      <c r="AO8" s="386"/>
      <c r="AP8" s="386"/>
      <c r="AQ8" s="386"/>
      <c r="AR8" s="386"/>
      <c r="AS8" s="386"/>
      <c r="AT8" s="386"/>
      <c r="AU8" s="386"/>
      <c r="AV8" s="386"/>
    </row>
    <row r="9" spans="2:48" x14ac:dyDescent="0.25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37"/>
      <c r="S9" s="390"/>
      <c r="AJ9" s="386"/>
      <c r="AK9" s="386"/>
      <c r="AL9" s="386"/>
      <c r="AM9" s="386"/>
      <c r="AN9" s="386"/>
      <c r="AO9" s="386"/>
      <c r="AP9" s="386"/>
      <c r="AQ9" s="386"/>
      <c r="AR9" s="386"/>
      <c r="AS9" s="386"/>
      <c r="AT9" s="386"/>
      <c r="AU9" s="386"/>
      <c r="AV9" s="386"/>
    </row>
    <row r="10" spans="2:48" x14ac:dyDescent="0.25">
      <c r="B10" s="246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37"/>
      <c r="S10" s="390"/>
      <c r="AJ10" s="386"/>
      <c r="AK10" s="386"/>
      <c r="AL10" s="386"/>
      <c r="AM10" s="386"/>
      <c r="AN10" s="386"/>
      <c r="AO10" s="386"/>
      <c r="AP10" s="386"/>
      <c r="AQ10" s="386"/>
      <c r="AR10" s="386"/>
      <c r="AS10" s="386"/>
      <c r="AT10" s="386"/>
      <c r="AU10" s="386"/>
      <c r="AV10" s="386"/>
    </row>
    <row r="11" spans="2:48" ht="15" customHeight="1" x14ac:dyDescent="0.25">
      <c r="B11" s="246"/>
      <c r="C11" s="249" t="s">
        <v>38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37"/>
      <c r="S11" s="390"/>
      <c r="AJ11" s="386"/>
      <c r="AK11" s="386"/>
      <c r="AL11" s="386"/>
      <c r="AM11" s="386"/>
      <c r="AN11" s="386"/>
      <c r="AO11" s="386"/>
      <c r="AP11" s="386"/>
      <c r="AQ11" s="386"/>
      <c r="AR11" s="386"/>
      <c r="AS11" s="386"/>
      <c r="AT11" s="386"/>
      <c r="AU11" s="386"/>
      <c r="AV11" s="386"/>
    </row>
    <row r="12" spans="2:48" ht="15" customHeight="1" x14ac:dyDescent="0.25">
      <c r="B12" s="246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37"/>
      <c r="S12" s="390"/>
      <c r="AJ12" s="386"/>
      <c r="AK12" s="386"/>
      <c r="AL12" s="386"/>
      <c r="AM12" s="386"/>
      <c r="AN12" s="386"/>
      <c r="AO12" s="386"/>
      <c r="AP12" s="386"/>
      <c r="AQ12" s="386"/>
      <c r="AR12" s="386"/>
      <c r="AS12" s="386"/>
      <c r="AT12" s="386"/>
      <c r="AU12" s="386"/>
      <c r="AV12" s="386"/>
    </row>
    <row r="13" spans="2:48" x14ac:dyDescent="0.25">
      <c r="B13" s="246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37"/>
      <c r="S13" s="390"/>
      <c r="AJ13" s="386"/>
      <c r="AK13" s="386"/>
      <c r="AL13" s="386"/>
      <c r="AM13" s="386"/>
      <c r="AN13" s="386"/>
      <c r="AO13" s="386"/>
      <c r="AP13" s="386"/>
      <c r="AQ13" s="386"/>
      <c r="AR13" s="386"/>
      <c r="AS13" s="386"/>
      <c r="AT13" s="386"/>
      <c r="AU13" s="386"/>
      <c r="AV13" s="386"/>
    </row>
    <row r="14" spans="2:48" ht="13.5" customHeight="1" thickBot="1" x14ac:dyDescent="0.3">
      <c r="B14" s="24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S14" s="390"/>
      <c r="AJ14" s="386"/>
      <c r="AK14" s="386"/>
      <c r="AL14" s="386"/>
      <c r="AM14" s="386"/>
      <c r="AN14" s="386"/>
      <c r="AO14" s="386"/>
      <c r="AP14" s="386"/>
      <c r="AQ14" s="386"/>
      <c r="AR14" s="386"/>
      <c r="AS14" s="386"/>
      <c r="AT14" s="386"/>
      <c r="AU14" s="386"/>
      <c r="AV14" s="386"/>
    </row>
    <row r="15" spans="2:48" x14ac:dyDescent="0.25">
      <c r="B15" s="246"/>
      <c r="C15" s="250" t="s">
        <v>0</v>
      </c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3"/>
      <c r="P15" s="237"/>
      <c r="S15" s="390"/>
      <c r="AJ15" s="386"/>
      <c r="AK15" s="386"/>
      <c r="AL15" s="386"/>
      <c r="AM15" s="386"/>
      <c r="AN15" s="386"/>
      <c r="AO15" s="386"/>
      <c r="AP15" s="386"/>
      <c r="AQ15" s="386"/>
      <c r="AR15" s="386"/>
      <c r="AS15" s="386"/>
      <c r="AT15" s="386"/>
      <c r="AU15" s="386"/>
      <c r="AV15" s="386"/>
    </row>
    <row r="16" spans="2:48" x14ac:dyDescent="0.25">
      <c r="B16" s="246"/>
      <c r="C16" s="254" t="s">
        <v>1</v>
      </c>
      <c r="D16" s="236" t="str">
        <f>ZMS!D12</f>
        <v>Kvalita životného prostredia</v>
      </c>
      <c r="E16" s="255"/>
      <c r="F16" s="255"/>
      <c r="G16" s="236"/>
      <c r="H16" s="236"/>
      <c r="I16" s="236"/>
      <c r="J16" s="236"/>
      <c r="K16" s="236"/>
      <c r="L16" s="236"/>
      <c r="M16" s="236"/>
      <c r="N16" s="236"/>
      <c r="O16" s="237"/>
      <c r="P16" s="237"/>
      <c r="S16" s="390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</row>
    <row r="17" spans="2:48" x14ac:dyDescent="0.25">
      <c r="B17" s="246"/>
      <c r="C17" s="254" t="s">
        <v>2</v>
      </c>
      <c r="D17" s="236" t="str">
        <f>ZMS!D13</f>
        <v>4. Energeticky efektívne nízkouhlíkové hospodárstvo vo všetkých sektoroch</v>
      </c>
      <c r="E17" s="255"/>
      <c r="F17" s="255"/>
      <c r="G17" s="236"/>
      <c r="H17" s="236"/>
      <c r="I17" s="236"/>
      <c r="J17" s="236"/>
      <c r="K17" s="236"/>
      <c r="L17" s="236"/>
      <c r="M17" s="236"/>
      <c r="N17" s="236"/>
      <c r="O17" s="237"/>
      <c r="P17" s="237"/>
      <c r="S17" s="390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</row>
    <row r="18" spans="2:48" x14ac:dyDescent="0.25">
      <c r="B18" s="246"/>
      <c r="C18" s="254" t="s">
        <v>3</v>
      </c>
      <c r="D18" s="126" t="str">
        <f>ZMS!D14</f>
        <v>4.3.1 Zníženie spotreby energie pri prevádzke verejných budov</v>
      </c>
      <c r="E18" s="255"/>
      <c r="F18" s="255"/>
      <c r="G18" s="236"/>
      <c r="H18" s="126"/>
      <c r="I18" s="126"/>
      <c r="J18" s="126"/>
      <c r="K18" s="126"/>
      <c r="L18" s="126"/>
      <c r="M18" s="126"/>
      <c r="N18" s="126"/>
      <c r="O18" s="237"/>
      <c r="P18" s="237"/>
      <c r="S18" s="390"/>
      <c r="AJ18" s="386"/>
      <c r="AK18" s="386"/>
      <c r="AL18" s="386"/>
      <c r="AM18" s="386"/>
      <c r="AN18" s="386"/>
      <c r="AO18" s="386"/>
      <c r="AP18" s="386"/>
      <c r="AQ18" s="386"/>
      <c r="AR18" s="386"/>
      <c r="AS18" s="386"/>
      <c r="AT18" s="386"/>
      <c r="AU18" s="386"/>
      <c r="AV18" s="386"/>
    </row>
    <row r="19" spans="2:48" x14ac:dyDescent="0.25">
      <c r="B19" s="246"/>
      <c r="C19" s="254" t="s">
        <v>4</v>
      </c>
      <c r="D19" s="236" t="str">
        <f>ZMS!D15</f>
        <v>OPKZP-PO4-SC431-2017-19</v>
      </c>
      <c r="E19" s="255"/>
      <c r="F19" s="255"/>
      <c r="G19" s="236"/>
      <c r="H19" s="236"/>
      <c r="I19" s="126"/>
      <c r="J19" s="126"/>
      <c r="K19" s="126"/>
      <c r="L19" s="126"/>
      <c r="M19" s="126"/>
      <c r="N19" s="126"/>
      <c r="O19" s="256"/>
      <c r="P19" s="237"/>
      <c r="S19" s="390"/>
      <c r="AJ19" s="386"/>
      <c r="AK19" s="386"/>
      <c r="AL19" s="386"/>
      <c r="AM19" s="386"/>
      <c r="AN19" s="386"/>
      <c r="AO19" s="386"/>
      <c r="AP19" s="386"/>
      <c r="AQ19" s="386"/>
      <c r="AR19" s="386"/>
      <c r="AS19" s="386"/>
      <c r="AT19" s="386"/>
      <c r="AU19" s="386"/>
      <c r="AV19" s="386"/>
    </row>
    <row r="20" spans="2:48" x14ac:dyDescent="0.25">
      <c r="B20" s="246"/>
      <c r="C20" s="254" t="s">
        <v>56</v>
      </c>
      <c r="D20" s="236">
        <f>ZMS!D16</f>
        <v>0</v>
      </c>
      <c r="E20" s="255"/>
      <c r="F20" s="255"/>
      <c r="G20" s="236"/>
      <c r="H20" s="236"/>
      <c r="I20" s="126"/>
      <c r="J20" s="126"/>
      <c r="K20" s="126"/>
      <c r="L20" s="126"/>
      <c r="M20" s="126"/>
      <c r="N20" s="126"/>
      <c r="O20" s="256"/>
      <c r="P20" s="237"/>
      <c r="AJ20" s="386"/>
      <c r="AK20" s="386"/>
      <c r="AL20" s="386"/>
      <c r="AM20" s="386"/>
      <c r="AN20" s="386"/>
      <c r="AO20" s="386"/>
      <c r="AP20" s="386"/>
      <c r="AQ20" s="386"/>
      <c r="AR20" s="386"/>
      <c r="AS20" s="386"/>
      <c r="AT20" s="386"/>
      <c r="AU20" s="386"/>
      <c r="AV20" s="386"/>
    </row>
    <row r="21" spans="2:48" x14ac:dyDescent="0.25">
      <c r="B21" s="246"/>
      <c r="C21" s="254" t="s">
        <v>5</v>
      </c>
      <c r="D21" s="257">
        <f>ZMS!D17</f>
        <v>0</v>
      </c>
      <c r="E21" s="255"/>
      <c r="F21" s="255"/>
      <c r="G21" s="236"/>
      <c r="H21" s="257"/>
      <c r="I21" s="126"/>
      <c r="J21" s="126"/>
      <c r="K21" s="126"/>
      <c r="L21" s="126"/>
      <c r="M21" s="126"/>
      <c r="N21" s="126"/>
      <c r="O21" s="256"/>
      <c r="P21" s="237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  <c r="AC21" s="386"/>
      <c r="AD21" s="386"/>
      <c r="AE21" s="386"/>
      <c r="AF21" s="386"/>
      <c r="AG21" s="386"/>
      <c r="AH21" s="386"/>
      <c r="AI21" s="386"/>
      <c r="AJ21" s="386"/>
      <c r="AK21" s="386"/>
      <c r="AL21" s="386"/>
      <c r="AM21" s="386"/>
      <c r="AN21" s="386"/>
      <c r="AO21" s="386"/>
      <c r="AP21" s="386"/>
      <c r="AQ21" s="386"/>
      <c r="AR21" s="386"/>
      <c r="AS21" s="386"/>
      <c r="AT21" s="386"/>
      <c r="AU21" s="386"/>
      <c r="AV21" s="386"/>
    </row>
    <row r="22" spans="2:48" ht="15.75" thickBot="1" x14ac:dyDescent="0.3">
      <c r="B22" s="246"/>
      <c r="C22" s="258" t="s">
        <v>57</v>
      </c>
      <c r="D22" s="259">
        <f>ZMS!D18</f>
        <v>0</v>
      </c>
      <c r="E22" s="260"/>
      <c r="F22" s="260"/>
      <c r="G22" s="261"/>
      <c r="H22" s="259"/>
      <c r="I22" s="262"/>
      <c r="J22" s="262"/>
      <c r="K22" s="262"/>
      <c r="L22" s="262"/>
      <c r="M22" s="262"/>
      <c r="N22" s="262"/>
      <c r="O22" s="263"/>
      <c r="P22" s="237"/>
      <c r="R22" s="386" t="s">
        <v>11</v>
      </c>
      <c r="S22" s="386">
        <v>0.99</v>
      </c>
      <c r="T22" s="386"/>
      <c r="U22" s="386"/>
      <c r="V22" s="386"/>
      <c r="W22" s="386"/>
      <c r="X22" s="386"/>
      <c r="Y22" s="386"/>
      <c r="Z22" s="386"/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/>
      <c r="AL22" s="386"/>
      <c r="AM22" s="386"/>
      <c r="AN22" s="386"/>
      <c r="AO22" s="386"/>
      <c r="AP22" s="386"/>
      <c r="AQ22" s="386"/>
      <c r="AR22" s="386"/>
      <c r="AS22" s="386"/>
      <c r="AT22" s="386"/>
      <c r="AU22" s="386"/>
      <c r="AV22" s="386"/>
    </row>
    <row r="23" spans="2:48" ht="15.75" thickBot="1" x14ac:dyDescent="0.3">
      <c r="B23" s="246"/>
      <c r="C23" s="264" t="s">
        <v>275</v>
      </c>
      <c r="D23" s="265"/>
      <c r="E23" s="264"/>
      <c r="F23" s="264"/>
      <c r="G23" s="108"/>
      <c r="H23" s="236"/>
      <c r="I23" s="126"/>
      <c r="J23" s="126"/>
      <c r="K23" s="126"/>
      <c r="L23" s="126"/>
      <c r="M23" s="126"/>
      <c r="N23" s="126"/>
      <c r="O23" s="126"/>
      <c r="P23" s="237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386"/>
      <c r="AL23" s="386"/>
      <c r="AM23" s="386"/>
      <c r="AN23" s="386"/>
      <c r="AO23" s="386"/>
      <c r="AP23" s="386"/>
      <c r="AQ23" s="386"/>
      <c r="AR23" s="386"/>
      <c r="AS23" s="386"/>
      <c r="AT23" s="386"/>
      <c r="AU23" s="386"/>
      <c r="AV23" s="386"/>
    </row>
    <row r="24" spans="2:48" x14ac:dyDescent="0.25">
      <c r="B24" s="246"/>
      <c r="C24" s="236"/>
      <c r="D24" s="236"/>
      <c r="E24" s="236"/>
      <c r="F24" s="236"/>
      <c r="G24" s="236"/>
      <c r="H24" s="236"/>
      <c r="I24" s="126"/>
      <c r="J24" s="126"/>
      <c r="K24" s="126"/>
      <c r="L24" s="126"/>
      <c r="M24" s="126"/>
      <c r="N24" s="126"/>
      <c r="O24" s="126"/>
      <c r="P24" s="237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6"/>
      <c r="AH24" s="386"/>
      <c r="AI24" s="386"/>
      <c r="AJ24" s="386"/>
      <c r="AK24" s="386"/>
      <c r="AL24" s="386"/>
      <c r="AM24" s="386"/>
      <c r="AN24" s="386"/>
      <c r="AO24" s="386"/>
      <c r="AP24" s="386"/>
      <c r="AQ24" s="386"/>
      <c r="AR24" s="386"/>
      <c r="AS24" s="386"/>
      <c r="AT24" s="386"/>
      <c r="AU24" s="386"/>
      <c r="AV24" s="386"/>
    </row>
    <row r="25" spans="2:48" ht="22.5" customHeight="1" x14ac:dyDescent="0.25">
      <c r="B25" s="246"/>
      <c r="C25" s="271" t="s">
        <v>228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37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6"/>
      <c r="AH25" s="386"/>
      <c r="AI25" s="386"/>
      <c r="AJ25" s="386"/>
      <c r="AK25" s="386"/>
      <c r="AL25" s="386"/>
      <c r="AM25" s="386"/>
      <c r="AN25" s="386"/>
      <c r="AO25" s="386"/>
      <c r="AP25" s="386"/>
      <c r="AQ25" s="386"/>
      <c r="AR25" s="386"/>
      <c r="AS25" s="386"/>
      <c r="AT25" s="386"/>
      <c r="AU25" s="386"/>
      <c r="AV25" s="386"/>
    </row>
    <row r="26" spans="2:48" ht="7.5" customHeight="1" x14ac:dyDescent="0.25">
      <c r="B26" s="246"/>
      <c r="C26" s="236"/>
      <c r="D26" s="236"/>
      <c r="E26" s="236"/>
      <c r="F26" s="236"/>
      <c r="G26" s="236"/>
      <c r="H26" s="236"/>
      <c r="I26" s="126"/>
      <c r="J26" s="126"/>
      <c r="K26" s="126"/>
      <c r="L26" s="126"/>
      <c r="M26" s="126"/>
      <c r="N26" s="126"/>
      <c r="O26" s="126"/>
      <c r="P26" s="237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  <c r="AS26" s="386"/>
      <c r="AT26" s="386"/>
      <c r="AU26" s="386"/>
      <c r="AV26" s="386"/>
    </row>
    <row r="27" spans="2:48" x14ac:dyDescent="0.25">
      <c r="B27" s="246"/>
      <c r="C27" s="255" t="s">
        <v>181</v>
      </c>
      <c r="D27" s="255"/>
      <c r="E27" s="120"/>
      <c r="F27" s="120"/>
      <c r="G27" s="120"/>
      <c r="H27" s="120"/>
      <c r="I27" s="126"/>
      <c r="J27" s="126"/>
      <c r="K27" s="126"/>
      <c r="L27" s="126"/>
      <c r="M27" s="126"/>
      <c r="N27" s="126"/>
      <c r="O27" s="126"/>
      <c r="P27" s="237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</row>
    <row r="28" spans="2:48" ht="6" customHeight="1" thickBot="1" x14ac:dyDescent="0.3">
      <c r="B28" s="24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7"/>
      <c r="R28" s="386" t="s">
        <v>10</v>
      </c>
      <c r="S28" s="386">
        <v>0.98499999999999999</v>
      </c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  <c r="AS28" s="386"/>
      <c r="AT28" s="386"/>
      <c r="AU28" s="386"/>
      <c r="AV28" s="386"/>
    </row>
    <row r="29" spans="2:48" ht="60" customHeight="1" x14ac:dyDescent="0.25">
      <c r="B29" s="246"/>
      <c r="C29" s="272" t="s">
        <v>61</v>
      </c>
      <c r="D29" s="273"/>
      <c r="E29" s="273"/>
      <c r="F29" s="273"/>
      <c r="G29" s="273"/>
      <c r="H29" s="273" t="s">
        <v>27</v>
      </c>
      <c r="I29" s="273"/>
      <c r="J29" s="273" t="s">
        <v>20</v>
      </c>
      <c r="K29" s="273"/>
      <c r="L29" s="273" t="s">
        <v>30</v>
      </c>
      <c r="M29" s="273"/>
      <c r="N29" s="273" t="s">
        <v>28</v>
      </c>
      <c r="O29" s="274"/>
      <c r="P29" s="237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  <c r="AS29" s="386"/>
      <c r="AT29" s="386"/>
      <c r="AU29" s="386"/>
      <c r="AV29" s="386"/>
    </row>
    <row r="30" spans="2:48" ht="30" customHeight="1" x14ac:dyDescent="0.25">
      <c r="B30" s="246"/>
      <c r="C30" s="275" t="s">
        <v>62</v>
      </c>
      <c r="D30" s="276"/>
      <c r="E30" s="276"/>
      <c r="F30" s="276"/>
      <c r="G30" s="276"/>
      <c r="H30" s="79">
        <f>'1.NMS'!H30:I30</f>
        <v>0</v>
      </c>
      <c r="I30" s="79"/>
      <c r="J30" s="279" t="s">
        <v>58</v>
      </c>
      <c r="K30" s="279"/>
      <c r="L30" s="280">
        <f>G63</f>
        <v>0</v>
      </c>
      <c r="M30" s="280"/>
      <c r="N30" s="281" t="str">
        <f>IFERROR(IF(H30=0,"Nevykazuje sa",L30/H30),0)</f>
        <v>Nevykazuje sa</v>
      </c>
      <c r="O30" s="282"/>
      <c r="P30" s="237"/>
      <c r="R30" s="386" t="s">
        <v>31</v>
      </c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6"/>
      <c r="AH30" s="386"/>
      <c r="AI30" s="386"/>
      <c r="AJ30" s="386"/>
      <c r="AK30" s="386"/>
      <c r="AL30" s="386"/>
      <c r="AM30" s="386"/>
      <c r="AN30" s="386"/>
      <c r="AO30" s="386"/>
      <c r="AP30" s="386"/>
      <c r="AQ30" s="386"/>
      <c r="AR30" s="386"/>
      <c r="AS30" s="386"/>
      <c r="AT30" s="386"/>
      <c r="AU30" s="386"/>
      <c r="AV30" s="386"/>
    </row>
    <row r="31" spans="2:48" ht="30" customHeight="1" x14ac:dyDescent="0.25">
      <c r="B31" s="246"/>
      <c r="C31" s="275" t="s">
        <v>63</v>
      </c>
      <c r="D31" s="276"/>
      <c r="E31" s="276"/>
      <c r="F31" s="276"/>
      <c r="G31" s="276"/>
      <c r="H31" s="79">
        <f>'1.NMS'!H31:I31</f>
        <v>0</v>
      </c>
      <c r="I31" s="79"/>
      <c r="J31" s="279" t="s">
        <v>58</v>
      </c>
      <c r="K31" s="279"/>
      <c r="L31" s="280">
        <f>G64</f>
        <v>0</v>
      </c>
      <c r="M31" s="280"/>
      <c r="N31" s="281" t="str">
        <f>IFERROR(IF(H31=0,"Nevykazuje sa",L31/H31),0)</f>
        <v>Nevykazuje sa</v>
      </c>
      <c r="O31" s="282"/>
      <c r="P31" s="237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6"/>
      <c r="AH31" s="386"/>
      <c r="AI31" s="386"/>
      <c r="AJ31" s="386"/>
      <c r="AK31" s="386"/>
      <c r="AL31" s="386"/>
      <c r="AM31" s="386"/>
      <c r="AN31" s="386"/>
      <c r="AO31" s="386"/>
      <c r="AP31" s="386"/>
      <c r="AQ31" s="386"/>
      <c r="AR31" s="386"/>
      <c r="AS31" s="386"/>
      <c r="AT31" s="386"/>
      <c r="AU31" s="386"/>
      <c r="AV31" s="386"/>
    </row>
    <row r="32" spans="2:48" ht="30" customHeight="1" x14ac:dyDescent="0.25">
      <c r="B32" s="246"/>
      <c r="C32" s="275" t="s">
        <v>64</v>
      </c>
      <c r="D32" s="276"/>
      <c r="E32" s="276"/>
      <c r="F32" s="276"/>
      <c r="G32" s="276"/>
      <c r="H32" s="79">
        <f>'1.NMS'!H32:I32</f>
        <v>0</v>
      </c>
      <c r="I32" s="79"/>
      <c r="J32" s="279" t="s">
        <v>77</v>
      </c>
      <c r="K32" s="279"/>
      <c r="L32" s="280">
        <f>IF(H48-L33&lt;0,0,C123-I123)</f>
        <v>0</v>
      </c>
      <c r="M32" s="280"/>
      <c r="N32" s="281" t="str">
        <f>IFERROR(IF(H32=0,"Nevykazuje sa",L32/H32),0)</f>
        <v>Nevykazuje sa</v>
      </c>
      <c r="O32" s="282"/>
      <c r="P32" s="237"/>
    </row>
    <row r="33" spans="2:16" ht="30" customHeight="1" x14ac:dyDescent="0.25">
      <c r="B33" s="246"/>
      <c r="C33" s="275" t="s">
        <v>65</v>
      </c>
      <c r="D33" s="276"/>
      <c r="E33" s="276"/>
      <c r="F33" s="276"/>
      <c r="G33" s="276"/>
      <c r="H33" s="79">
        <f>'1.NMS'!H33:I33</f>
        <v>0</v>
      </c>
      <c r="I33" s="79"/>
      <c r="J33" s="279" t="s">
        <v>58</v>
      </c>
      <c r="K33" s="279"/>
      <c r="L33" s="280">
        <f>SUM(G105:G108)</f>
        <v>0</v>
      </c>
      <c r="M33" s="280"/>
      <c r="N33" s="281" t="s">
        <v>180</v>
      </c>
      <c r="O33" s="282"/>
      <c r="P33" s="237"/>
    </row>
    <row r="34" spans="2:16" ht="30" customHeight="1" x14ac:dyDescent="0.25">
      <c r="B34" s="246"/>
      <c r="C34" s="275" t="s">
        <v>66</v>
      </c>
      <c r="D34" s="276"/>
      <c r="E34" s="276"/>
      <c r="F34" s="276"/>
      <c r="G34" s="276"/>
      <c r="H34" s="79">
        <f>'1.NMS'!H34:I34</f>
        <v>0</v>
      </c>
      <c r="I34" s="79"/>
      <c r="J34" s="279" t="s">
        <v>59</v>
      </c>
      <c r="K34" s="279"/>
      <c r="L34" s="280">
        <f>IF(H48-L33&lt;0,0,(H48-L33)*1000)</f>
        <v>0</v>
      </c>
      <c r="M34" s="280"/>
      <c r="N34" s="281" t="str">
        <f>IFERROR(IF(H34=0,"Nevykazuje sa",L34/H34),0)</f>
        <v>Nevykazuje sa</v>
      </c>
      <c r="O34" s="282"/>
      <c r="P34" s="237"/>
    </row>
    <row r="35" spans="2:16" ht="15" customHeight="1" x14ac:dyDescent="0.25">
      <c r="B35" s="246"/>
      <c r="C35" s="275" t="s">
        <v>78</v>
      </c>
      <c r="D35" s="276"/>
      <c r="E35" s="276"/>
      <c r="F35" s="276"/>
      <c r="G35" s="276"/>
      <c r="H35" s="79">
        <f>'1.NMS'!H35:I35</f>
        <v>0</v>
      </c>
      <c r="I35" s="79"/>
      <c r="J35" s="279" t="s">
        <v>60</v>
      </c>
      <c r="K35" s="279"/>
      <c r="L35" s="280">
        <f>IF(H48-L33&lt;0,0,C130-I130)</f>
        <v>0</v>
      </c>
      <c r="M35" s="280"/>
      <c r="N35" s="281" t="str">
        <f>IFERROR(IF(H35=0,"Nevykazuje sa",L35/H35),0)</f>
        <v>Nevykazuje sa</v>
      </c>
      <c r="O35" s="282"/>
      <c r="P35" s="237"/>
    </row>
    <row r="36" spans="2:16" ht="15" customHeight="1" x14ac:dyDescent="0.25">
      <c r="B36" s="246"/>
      <c r="C36" s="275" t="s">
        <v>67</v>
      </c>
      <c r="D36" s="276"/>
      <c r="E36" s="276"/>
      <c r="F36" s="276"/>
      <c r="G36" s="276"/>
      <c r="H36" s="79">
        <f>'1.NMS'!H36:I36</f>
        <v>0</v>
      </c>
      <c r="I36" s="79"/>
      <c r="J36" s="279" t="s">
        <v>60</v>
      </c>
      <c r="K36" s="279"/>
      <c r="L36" s="280">
        <f>IF(H48-L33&lt;0,0,C137-I137)</f>
        <v>0</v>
      </c>
      <c r="M36" s="280"/>
      <c r="N36" s="281" t="str">
        <f>IFERROR(IF(H36=0,"Nevykazuje sa",L36/H36),0)</f>
        <v>Nevykazuje sa</v>
      </c>
      <c r="O36" s="282"/>
      <c r="P36" s="237"/>
    </row>
    <row r="37" spans="2:16" ht="19.5" customHeight="1" x14ac:dyDescent="0.25">
      <c r="B37" s="246"/>
      <c r="C37" s="275" t="s">
        <v>79</v>
      </c>
      <c r="D37" s="276"/>
      <c r="E37" s="276"/>
      <c r="F37" s="276"/>
      <c r="G37" s="276"/>
      <c r="H37" s="79">
        <f>'1.NMS'!H37:I37</f>
        <v>0</v>
      </c>
      <c r="I37" s="79"/>
      <c r="J37" s="279" t="s">
        <v>60</v>
      </c>
      <c r="K37" s="279"/>
      <c r="L37" s="280">
        <f>IF(H48-L33&lt;0,0,C144-I144)</f>
        <v>0</v>
      </c>
      <c r="M37" s="280"/>
      <c r="N37" s="281" t="str">
        <f>IFERROR(IF(H37=0,"Nevykazuje sa",L37/H37),0)</f>
        <v>Nevykazuje sa</v>
      </c>
      <c r="O37" s="282"/>
      <c r="P37" s="237"/>
    </row>
    <row r="38" spans="2:16" ht="30" customHeight="1" thickBot="1" x14ac:dyDescent="0.3">
      <c r="B38" s="246"/>
      <c r="C38" s="277" t="s">
        <v>68</v>
      </c>
      <c r="D38" s="278"/>
      <c r="E38" s="278"/>
      <c r="F38" s="278"/>
      <c r="G38" s="278"/>
      <c r="H38" s="80">
        <f>'1.NMS'!H38:I38</f>
        <v>0</v>
      </c>
      <c r="I38" s="80"/>
      <c r="J38" s="283" t="s">
        <v>59</v>
      </c>
      <c r="K38" s="283"/>
      <c r="L38" s="377">
        <f>IFERROR((I115+I116+I117+I118)*1000,"Vyplň bunku O117")</f>
        <v>0</v>
      </c>
      <c r="M38" s="377"/>
      <c r="N38" s="286" t="str">
        <f>IFERROR(IF(H38=0,"Nevykazuje sa",L38/H38),0)</f>
        <v>Nevykazuje sa</v>
      </c>
      <c r="O38" s="287"/>
      <c r="P38" s="237"/>
    </row>
    <row r="39" spans="2:16" ht="7.5" customHeight="1" thickBot="1" x14ac:dyDescent="0.3">
      <c r="B39" s="24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</row>
    <row r="40" spans="2:16" ht="24.75" customHeight="1" thickBot="1" x14ac:dyDescent="0.3">
      <c r="B40" s="246"/>
      <c r="C40" s="288" t="s">
        <v>75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392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237"/>
    </row>
    <row r="41" spans="2:16" x14ac:dyDescent="0.25">
      <c r="B41" s="246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2:16" x14ac:dyDescent="0.25">
      <c r="B42" s="246"/>
      <c r="C42" s="291" t="s">
        <v>169</v>
      </c>
      <c r="D42" s="291"/>
      <c r="E42" s="292"/>
      <c r="F42" s="292"/>
      <c r="G42" s="292"/>
      <c r="H42" s="292"/>
      <c r="I42" s="293"/>
      <c r="J42" s="293"/>
      <c r="K42" s="293"/>
      <c r="L42" s="293"/>
      <c r="M42" s="293"/>
      <c r="N42" s="293"/>
      <c r="O42" s="293"/>
      <c r="P42" s="237"/>
    </row>
    <row r="43" spans="2:16" ht="6" customHeight="1" thickBot="1" x14ac:dyDescent="0.3">
      <c r="B43" s="24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7"/>
    </row>
    <row r="44" spans="2:16" ht="45" customHeight="1" x14ac:dyDescent="0.25">
      <c r="B44" s="246"/>
      <c r="C44" s="130" t="s">
        <v>61</v>
      </c>
      <c r="D44" s="131"/>
      <c r="E44" s="131"/>
      <c r="F44" s="131"/>
      <c r="G44" s="131"/>
      <c r="H44" s="131" t="s">
        <v>27</v>
      </c>
      <c r="I44" s="131"/>
      <c r="J44" s="131" t="s">
        <v>20</v>
      </c>
      <c r="K44" s="131"/>
      <c r="L44" s="131" t="s">
        <v>30</v>
      </c>
      <c r="M44" s="131"/>
      <c r="N44" s="131" t="s">
        <v>28</v>
      </c>
      <c r="O44" s="294"/>
      <c r="P44" s="237"/>
    </row>
    <row r="45" spans="2:16" ht="28.5" customHeight="1" x14ac:dyDescent="0.25">
      <c r="B45" s="246"/>
      <c r="C45" s="275" t="s">
        <v>170</v>
      </c>
      <c r="D45" s="276"/>
      <c r="E45" s="276"/>
      <c r="F45" s="276"/>
      <c r="G45" s="276"/>
      <c r="H45" s="295">
        <f>ZMS!H24</f>
        <v>0</v>
      </c>
      <c r="I45" s="295"/>
      <c r="J45" s="279" t="s">
        <v>94</v>
      </c>
      <c r="K45" s="279"/>
      <c r="L45" s="81"/>
      <c r="M45" s="81"/>
      <c r="N45" s="297" t="str">
        <f t="shared" ref="N45:N52" si="0">IFERROR(IF(H45=0,"Nevykazuje sa",L45/H45),0)</f>
        <v>Nevykazuje sa</v>
      </c>
      <c r="O45" s="298"/>
      <c r="P45" s="237"/>
    </row>
    <row r="46" spans="2:16" ht="28.5" customHeight="1" x14ac:dyDescent="0.25">
      <c r="B46" s="246"/>
      <c r="C46" s="275" t="s">
        <v>171</v>
      </c>
      <c r="D46" s="276"/>
      <c r="E46" s="276"/>
      <c r="F46" s="276"/>
      <c r="G46" s="276"/>
      <c r="H46" s="295">
        <f>ZMS!H25</f>
        <v>0</v>
      </c>
      <c r="I46" s="295"/>
      <c r="J46" s="279" t="s">
        <v>94</v>
      </c>
      <c r="K46" s="279"/>
      <c r="L46" s="81"/>
      <c r="M46" s="81"/>
      <c r="N46" s="297" t="str">
        <f t="shared" si="0"/>
        <v>Nevykazuje sa</v>
      </c>
      <c r="O46" s="298"/>
      <c r="P46" s="237"/>
    </row>
    <row r="47" spans="2:16" ht="28.5" customHeight="1" x14ac:dyDescent="0.25">
      <c r="B47" s="246"/>
      <c r="C47" s="275" t="s">
        <v>172</v>
      </c>
      <c r="D47" s="276"/>
      <c r="E47" s="276"/>
      <c r="F47" s="276"/>
      <c r="G47" s="276"/>
      <c r="H47" s="295">
        <f>ZMS!H26</f>
        <v>0</v>
      </c>
      <c r="I47" s="295"/>
      <c r="J47" s="279" t="s">
        <v>173</v>
      </c>
      <c r="K47" s="279"/>
      <c r="L47" s="81"/>
      <c r="M47" s="81"/>
      <c r="N47" s="297" t="str">
        <f t="shared" si="0"/>
        <v>Nevykazuje sa</v>
      </c>
      <c r="O47" s="298"/>
      <c r="P47" s="237"/>
    </row>
    <row r="48" spans="2:16" ht="28.5" customHeight="1" x14ac:dyDescent="0.25">
      <c r="B48" s="246"/>
      <c r="C48" s="275" t="s">
        <v>174</v>
      </c>
      <c r="D48" s="276"/>
      <c r="E48" s="276"/>
      <c r="F48" s="276"/>
      <c r="G48" s="276"/>
      <c r="H48" s="295">
        <f>ZMS!H27</f>
        <v>0</v>
      </c>
      <c r="I48" s="295"/>
      <c r="J48" s="279" t="s">
        <v>58</v>
      </c>
      <c r="K48" s="279"/>
      <c r="L48" s="81"/>
      <c r="M48" s="81"/>
      <c r="N48" s="297" t="str">
        <f t="shared" si="0"/>
        <v>Nevykazuje sa</v>
      </c>
      <c r="O48" s="298"/>
      <c r="P48" s="237"/>
    </row>
    <row r="49" spans="2:16" ht="28.5" customHeight="1" x14ac:dyDescent="0.25">
      <c r="B49" s="246"/>
      <c r="C49" s="275" t="s">
        <v>175</v>
      </c>
      <c r="D49" s="276"/>
      <c r="E49" s="276"/>
      <c r="F49" s="276"/>
      <c r="G49" s="276"/>
      <c r="H49" s="295">
        <f>ZMS!H28</f>
        <v>0</v>
      </c>
      <c r="I49" s="295"/>
      <c r="J49" s="279" t="s">
        <v>59</v>
      </c>
      <c r="K49" s="279"/>
      <c r="L49" s="81"/>
      <c r="M49" s="81"/>
      <c r="N49" s="297" t="str">
        <f t="shared" si="0"/>
        <v>Nevykazuje sa</v>
      </c>
      <c r="O49" s="298"/>
      <c r="P49" s="237"/>
    </row>
    <row r="50" spans="2:16" ht="28.5" customHeight="1" x14ac:dyDescent="0.25">
      <c r="B50" s="246"/>
      <c r="C50" s="275" t="s">
        <v>176</v>
      </c>
      <c r="D50" s="276"/>
      <c r="E50" s="276"/>
      <c r="F50" s="276"/>
      <c r="G50" s="276"/>
      <c r="H50" s="295">
        <f>ZMS!H29</f>
        <v>0</v>
      </c>
      <c r="I50" s="295"/>
      <c r="J50" s="279" t="s">
        <v>177</v>
      </c>
      <c r="K50" s="279"/>
      <c r="L50" s="81"/>
      <c r="M50" s="81"/>
      <c r="N50" s="297" t="str">
        <f t="shared" si="0"/>
        <v>Nevykazuje sa</v>
      </c>
      <c r="O50" s="298"/>
      <c r="P50" s="237"/>
    </row>
    <row r="51" spans="2:16" ht="28.5" customHeight="1" x14ac:dyDescent="0.25">
      <c r="B51" s="246"/>
      <c r="C51" s="275" t="s">
        <v>281</v>
      </c>
      <c r="D51" s="276"/>
      <c r="E51" s="276"/>
      <c r="F51" s="276"/>
      <c r="G51" s="276"/>
      <c r="H51" s="295">
        <f>ZMS!H30</f>
        <v>0</v>
      </c>
      <c r="I51" s="295"/>
      <c r="J51" s="279" t="s">
        <v>103</v>
      </c>
      <c r="K51" s="279"/>
      <c r="L51" s="81"/>
      <c r="M51" s="81"/>
      <c r="N51" s="297" t="str">
        <f t="shared" si="0"/>
        <v>Nevykazuje sa</v>
      </c>
      <c r="O51" s="298"/>
      <c r="P51" s="237"/>
    </row>
    <row r="52" spans="2:16" ht="28.5" customHeight="1" thickBot="1" x14ac:dyDescent="0.3">
      <c r="B52" s="246"/>
      <c r="C52" s="277" t="s">
        <v>178</v>
      </c>
      <c r="D52" s="278"/>
      <c r="E52" s="278"/>
      <c r="F52" s="278"/>
      <c r="G52" s="278"/>
      <c r="H52" s="296">
        <f>ZMS!H31</f>
        <v>0</v>
      </c>
      <c r="I52" s="296"/>
      <c r="J52" s="283" t="s">
        <v>179</v>
      </c>
      <c r="K52" s="283"/>
      <c r="L52" s="81"/>
      <c r="M52" s="81"/>
      <c r="N52" s="299" t="str">
        <f t="shared" si="0"/>
        <v>Nevykazuje sa</v>
      </c>
      <c r="O52" s="300"/>
      <c r="P52" s="237"/>
    </row>
    <row r="53" spans="2:16" ht="7.5" customHeight="1" thickBot="1" x14ac:dyDescent="0.3">
      <c r="B53" s="24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7"/>
    </row>
    <row r="54" spans="2:16" ht="19.5" customHeight="1" thickBot="1" x14ac:dyDescent="0.3">
      <c r="B54" s="246"/>
      <c r="C54" s="301" t="s">
        <v>182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92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237"/>
    </row>
    <row r="55" spans="2:16" ht="19.5" customHeight="1" thickBot="1" x14ac:dyDescent="0.3">
      <c r="B55" s="246"/>
      <c r="C55" s="301" t="s">
        <v>183</v>
      </c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392">
        <f>IFERROR((IF(N48&gt;1,1,N48)+IF(N49&gt;1,1,N49))/2,0)</f>
        <v>1</v>
      </c>
      <c r="P55" s="237"/>
    </row>
    <row r="56" spans="2:16" x14ac:dyDescent="0.25">
      <c r="B56" s="24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7"/>
    </row>
    <row r="57" spans="2:16" ht="122.25" customHeight="1" x14ac:dyDescent="0.25">
      <c r="B57" s="24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7"/>
    </row>
    <row r="58" spans="2:16" ht="15.75" thickBot="1" x14ac:dyDescent="0.3">
      <c r="B58" s="303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304"/>
    </row>
    <row r="59" spans="2:16" ht="22.5" customHeight="1" x14ac:dyDescent="0.25">
      <c r="B59" s="243"/>
      <c r="C59" s="305" t="s">
        <v>132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245"/>
    </row>
    <row r="60" spans="2:16" x14ac:dyDescent="0.25">
      <c r="B60" s="24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7"/>
    </row>
    <row r="61" spans="2:16" x14ac:dyDescent="0.25">
      <c r="B61" s="246"/>
      <c r="C61" s="255" t="s">
        <v>230</v>
      </c>
      <c r="D61" s="255"/>
      <c r="E61" s="120"/>
      <c r="F61" s="120"/>
      <c r="G61" s="120"/>
      <c r="H61" s="120"/>
      <c r="I61" s="126"/>
      <c r="J61" s="126"/>
      <c r="K61" s="126"/>
      <c r="L61" s="126"/>
      <c r="M61" s="126"/>
      <c r="N61" s="126"/>
      <c r="O61" s="126"/>
      <c r="P61" s="237"/>
    </row>
    <row r="62" spans="2:16" ht="6" customHeight="1" x14ac:dyDescent="0.25">
      <c r="B62" s="246"/>
      <c r="C62" s="236"/>
      <c r="D62" s="236"/>
      <c r="E62" s="236"/>
      <c r="F62" s="236"/>
      <c r="G62" s="236"/>
      <c r="H62" s="236"/>
      <c r="I62" s="236"/>
      <c r="J62" s="236"/>
      <c r="K62" s="236"/>
      <c r="L62" s="120"/>
      <c r="M62" s="120"/>
      <c r="N62" s="236"/>
      <c r="O62" s="236"/>
      <c r="P62" s="237"/>
    </row>
    <row r="63" spans="2:16" x14ac:dyDescent="0.25">
      <c r="B63" s="246"/>
      <c r="C63" s="306" t="s">
        <v>8</v>
      </c>
      <c r="D63" s="306"/>
      <c r="E63" s="306"/>
      <c r="F63" s="306"/>
      <c r="G63" s="84">
        <v>0</v>
      </c>
      <c r="H63" s="307" t="s">
        <v>58</v>
      </c>
      <c r="I63" s="86"/>
      <c r="J63" s="86"/>
      <c r="K63" s="86"/>
      <c r="L63" s="86"/>
      <c r="M63" s="86"/>
      <c r="N63" s="86"/>
      <c r="O63" s="86"/>
      <c r="P63" s="237"/>
    </row>
    <row r="64" spans="2:16" x14ac:dyDescent="0.25">
      <c r="B64" s="246"/>
      <c r="C64" s="306" t="s">
        <v>25</v>
      </c>
      <c r="D64" s="306"/>
      <c r="E64" s="306"/>
      <c r="F64" s="306"/>
      <c r="G64" s="84">
        <v>0</v>
      </c>
      <c r="H64" s="307" t="s">
        <v>58</v>
      </c>
      <c r="I64" s="86"/>
      <c r="J64" s="86"/>
      <c r="K64" s="86"/>
      <c r="L64" s="86"/>
      <c r="M64" s="86"/>
      <c r="N64" s="86"/>
      <c r="O64" s="86"/>
      <c r="P64" s="237"/>
    </row>
    <row r="65" spans="2:18" ht="7.5" customHeight="1" x14ac:dyDescent="0.25">
      <c r="B65" s="24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7"/>
    </row>
    <row r="66" spans="2:18" x14ac:dyDescent="0.25">
      <c r="B66" s="246"/>
      <c r="C66" s="308" t="s">
        <v>43</v>
      </c>
      <c r="D66" s="308"/>
      <c r="E66" s="309" t="s">
        <v>44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37"/>
    </row>
    <row r="67" spans="2:18" x14ac:dyDescent="0.25">
      <c r="B67" s="246"/>
      <c r="C67" s="308"/>
      <c r="D67" s="308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237"/>
    </row>
    <row r="68" spans="2:18" x14ac:dyDescent="0.25">
      <c r="B68" s="24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7"/>
    </row>
    <row r="69" spans="2:18" x14ac:dyDescent="0.25">
      <c r="B69" s="246"/>
      <c r="C69" s="255" t="s">
        <v>229</v>
      </c>
      <c r="D69" s="255"/>
      <c r="E69" s="120"/>
      <c r="F69" s="120"/>
      <c r="G69" s="120"/>
      <c r="H69" s="120"/>
      <c r="I69" s="126"/>
      <c r="J69" s="126"/>
      <c r="K69" s="126"/>
      <c r="L69" s="126"/>
      <c r="M69" s="126"/>
      <c r="N69" s="126"/>
      <c r="O69" s="126"/>
      <c r="P69" s="237"/>
      <c r="R69" s="393"/>
    </row>
    <row r="70" spans="2:18" ht="6" customHeight="1" x14ac:dyDescent="0.25">
      <c r="B70" s="246"/>
      <c r="C70" s="236"/>
      <c r="D70" s="236"/>
      <c r="E70" s="236"/>
      <c r="F70" s="236"/>
      <c r="G70" s="236"/>
      <c r="H70" s="236"/>
      <c r="I70" s="120"/>
      <c r="J70" s="120"/>
      <c r="K70" s="120"/>
      <c r="L70" s="120"/>
      <c r="M70" s="120"/>
      <c r="N70" s="120"/>
      <c r="O70" s="120"/>
      <c r="P70" s="237"/>
    </row>
    <row r="71" spans="2:18" ht="15.75" thickBot="1" x14ac:dyDescent="0.3">
      <c r="B71" s="246"/>
      <c r="C71" s="310" t="s">
        <v>263</v>
      </c>
      <c r="D71" s="236"/>
      <c r="E71" s="236"/>
      <c r="F71" s="236"/>
      <c r="G71" s="236"/>
      <c r="H71" s="236"/>
      <c r="I71" s="120"/>
      <c r="J71" s="120"/>
      <c r="K71" s="120"/>
      <c r="L71" s="120"/>
      <c r="M71" s="120"/>
      <c r="N71" s="120"/>
      <c r="O71" s="120"/>
      <c r="P71" s="237"/>
    </row>
    <row r="72" spans="2:18" ht="15.75" thickBot="1" x14ac:dyDescent="0.3">
      <c r="B72" s="246"/>
      <c r="C72" s="311" t="s">
        <v>259</v>
      </c>
      <c r="D72" s="312"/>
      <c r="E72" s="312"/>
      <c r="F72" s="313"/>
      <c r="G72" s="89"/>
      <c r="H72" s="90"/>
      <c r="I72" s="90"/>
      <c r="J72" s="90"/>
      <c r="K72" s="90"/>
      <c r="L72" s="90"/>
      <c r="M72" s="90"/>
      <c r="N72" s="90"/>
      <c r="O72" s="91"/>
      <c r="P72" s="237"/>
    </row>
    <row r="73" spans="2:18" ht="15.75" thickBot="1" x14ac:dyDescent="0.3">
      <c r="B73" s="246"/>
      <c r="C73" s="314" t="s">
        <v>260</v>
      </c>
      <c r="D73" s="315"/>
      <c r="E73" s="315"/>
      <c r="F73" s="316"/>
      <c r="G73" s="92"/>
      <c r="H73" s="317" t="str">
        <f>IF(AND(G73="nie",SUM(D77:O77)=0),"     VYPLŇTE ÚDAJE O SPOTREBE VZŤAHUJÚCEJ SA K PROJEKTU","")</f>
        <v/>
      </c>
      <c r="I73" s="120"/>
      <c r="J73" s="120"/>
      <c r="L73" s="120"/>
      <c r="M73" s="120"/>
      <c r="N73" s="120"/>
      <c r="O73" s="120"/>
      <c r="P73" s="237"/>
    </row>
    <row r="74" spans="2:18" ht="7.5" customHeight="1" x14ac:dyDescent="0.25">
      <c r="B74" s="24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7"/>
    </row>
    <row r="75" spans="2:18" s="394" customFormat="1" ht="12.75" x14ac:dyDescent="0.25">
      <c r="B75" s="318"/>
      <c r="C75" s="319" t="s">
        <v>246</v>
      </c>
      <c r="D75" s="319" t="s">
        <v>247</v>
      </c>
      <c r="E75" s="319" t="s">
        <v>248</v>
      </c>
      <c r="F75" s="319" t="s">
        <v>249</v>
      </c>
      <c r="G75" s="319" t="s">
        <v>250</v>
      </c>
      <c r="H75" s="319" t="s">
        <v>251</v>
      </c>
      <c r="I75" s="319" t="s">
        <v>252</v>
      </c>
      <c r="J75" s="319" t="s">
        <v>253</v>
      </c>
      <c r="K75" s="319" t="s">
        <v>254</v>
      </c>
      <c r="L75" s="319" t="s">
        <v>255</v>
      </c>
      <c r="M75" s="319" t="s">
        <v>256</v>
      </c>
      <c r="N75" s="319" t="s">
        <v>257</v>
      </c>
      <c r="O75" s="319" t="s">
        <v>258</v>
      </c>
      <c r="P75" s="320"/>
    </row>
    <row r="76" spans="2:18" x14ac:dyDescent="0.25">
      <c r="B76" s="246"/>
      <c r="C76" s="321" t="s">
        <v>261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237"/>
    </row>
    <row r="77" spans="2:18" ht="25.5" x14ac:dyDescent="0.25">
      <c r="B77" s="246"/>
      <c r="C77" s="321" t="s">
        <v>262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237"/>
    </row>
    <row r="78" spans="2:18" x14ac:dyDescent="0.25">
      <c r="B78" s="246"/>
      <c r="C78" s="120"/>
      <c r="D78" s="120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7"/>
    </row>
    <row r="79" spans="2:18" ht="15.75" thickBot="1" x14ac:dyDescent="0.3">
      <c r="B79" s="246"/>
      <c r="C79" s="310" t="s">
        <v>264</v>
      </c>
      <c r="D79" s="236"/>
      <c r="E79" s="236"/>
      <c r="F79" s="236"/>
      <c r="G79" s="236"/>
      <c r="H79" s="236"/>
      <c r="I79" s="120"/>
      <c r="J79" s="120"/>
      <c r="K79" s="120"/>
      <c r="L79" s="120"/>
      <c r="M79" s="120"/>
      <c r="N79" s="120"/>
      <c r="O79" s="120"/>
      <c r="P79" s="237"/>
    </row>
    <row r="80" spans="2:18" ht="15.75" thickBot="1" x14ac:dyDescent="0.3">
      <c r="B80" s="246"/>
      <c r="C80" s="311" t="s">
        <v>259</v>
      </c>
      <c r="D80" s="312"/>
      <c r="E80" s="312"/>
      <c r="F80" s="313"/>
      <c r="G80" s="89"/>
      <c r="H80" s="90"/>
      <c r="I80" s="90"/>
      <c r="J80" s="90"/>
      <c r="K80" s="90"/>
      <c r="L80" s="90"/>
      <c r="M80" s="90"/>
      <c r="N80" s="90"/>
      <c r="O80" s="91"/>
      <c r="P80" s="237"/>
    </row>
    <row r="81" spans="2:16" ht="15.75" thickBot="1" x14ac:dyDescent="0.3">
      <c r="B81" s="246"/>
      <c r="C81" s="314" t="s">
        <v>260</v>
      </c>
      <c r="D81" s="315"/>
      <c r="E81" s="315"/>
      <c r="F81" s="316"/>
      <c r="G81" s="92"/>
      <c r="H81" s="317" t="str">
        <f>IF(AND(G81="nie",SUM(D85:O85)=0),"     VYPLŇTE ÚDAJE O SPOTREBE VZŤAHUJÚCEJ SA K PROJEKTU","")</f>
        <v/>
      </c>
      <c r="I81" s="120"/>
      <c r="J81" s="120"/>
      <c r="K81" s="317" t="str">
        <f>IF(G81="nie","     VYPLŇTE ÚDAJE V STĹPCI E NIŽŠIE","")</f>
        <v/>
      </c>
      <c r="L81" s="120"/>
      <c r="M81" s="120"/>
      <c r="N81" s="120"/>
      <c r="O81" s="120"/>
      <c r="P81" s="237"/>
    </row>
    <row r="82" spans="2:16" ht="7.5" customHeight="1" x14ac:dyDescent="0.25">
      <c r="B82" s="24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7"/>
    </row>
    <row r="83" spans="2:16" x14ac:dyDescent="0.25">
      <c r="B83" s="246"/>
      <c r="C83" s="319" t="s">
        <v>246</v>
      </c>
      <c r="D83" s="319" t="s">
        <v>247</v>
      </c>
      <c r="E83" s="319" t="s">
        <v>248</v>
      </c>
      <c r="F83" s="319" t="s">
        <v>249</v>
      </c>
      <c r="G83" s="319" t="s">
        <v>250</v>
      </c>
      <c r="H83" s="319" t="s">
        <v>251</v>
      </c>
      <c r="I83" s="319" t="s">
        <v>252</v>
      </c>
      <c r="J83" s="319" t="s">
        <v>253</v>
      </c>
      <c r="K83" s="319" t="s">
        <v>254</v>
      </c>
      <c r="L83" s="319" t="s">
        <v>255</v>
      </c>
      <c r="M83" s="319" t="s">
        <v>256</v>
      </c>
      <c r="N83" s="319" t="s">
        <v>257</v>
      </c>
      <c r="O83" s="319" t="s">
        <v>258</v>
      </c>
      <c r="P83" s="237"/>
    </row>
    <row r="84" spans="2:16" x14ac:dyDescent="0.25">
      <c r="B84" s="246"/>
      <c r="C84" s="321" t="s">
        <v>261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37"/>
    </row>
    <row r="85" spans="2:16" ht="25.5" x14ac:dyDescent="0.25">
      <c r="B85" s="246"/>
      <c r="C85" s="321" t="s">
        <v>262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237"/>
    </row>
    <row r="86" spans="2:16" x14ac:dyDescent="0.25">
      <c r="B86" s="246"/>
      <c r="C86" s="120"/>
      <c r="D86" s="120"/>
      <c r="E86" s="236"/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7"/>
    </row>
    <row r="87" spans="2:16" ht="15.75" thickBot="1" x14ac:dyDescent="0.3">
      <c r="B87" s="246"/>
      <c r="C87" s="310" t="s">
        <v>265</v>
      </c>
      <c r="D87" s="236"/>
      <c r="E87" s="236"/>
      <c r="F87" s="236"/>
      <c r="G87" s="236"/>
      <c r="H87" s="236"/>
      <c r="I87" s="120"/>
      <c r="J87" s="120"/>
      <c r="K87" s="120"/>
      <c r="L87" s="120"/>
      <c r="M87" s="120"/>
      <c r="N87" s="120"/>
      <c r="O87" s="120"/>
      <c r="P87" s="237"/>
    </row>
    <row r="88" spans="2:16" ht="15.75" thickBot="1" x14ac:dyDescent="0.3">
      <c r="B88" s="246"/>
      <c r="C88" s="311" t="s">
        <v>259</v>
      </c>
      <c r="D88" s="312"/>
      <c r="E88" s="312"/>
      <c r="F88" s="313"/>
      <c r="G88" s="89"/>
      <c r="H88" s="90"/>
      <c r="I88" s="90"/>
      <c r="J88" s="90"/>
      <c r="K88" s="90"/>
      <c r="L88" s="90"/>
      <c r="M88" s="90"/>
      <c r="N88" s="90"/>
      <c r="O88" s="91"/>
      <c r="P88" s="237"/>
    </row>
    <row r="89" spans="2:16" ht="15.75" thickBot="1" x14ac:dyDescent="0.3">
      <c r="B89" s="246"/>
      <c r="C89" s="314" t="s">
        <v>260</v>
      </c>
      <c r="D89" s="315"/>
      <c r="E89" s="315"/>
      <c r="F89" s="316"/>
      <c r="G89" s="92"/>
      <c r="H89" s="317" t="str">
        <f>IF(AND(G89="nie",SUM(D93:O93)=0),"     VYPLŇTE ÚDAJE O SPOTREBE VZŤAHUJÚCEJ SA K PROJEKTU","")</f>
        <v/>
      </c>
      <c r="I89" s="120"/>
      <c r="J89" s="120"/>
      <c r="K89" s="317" t="str">
        <f>IF(G89="nie","     VYPLŇTE ÚDAJE V STĹPCI E NIŽŠIE","")</f>
        <v/>
      </c>
      <c r="L89" s="120"/>
      <c r="M89" s="120"/>
      <c r="N89" s="120"/>
      <c r="O89" s="120"/>
      <c r="P89" s="237"/>
    </row>
    <row r="90" spans="2:16" ht="7.5" customHeight="1" x14ac:dyDescent="0.25">
      <c r="B90" s="24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7"/>
    </row>
    <row r="91" spans="2:16" x14ac:dyDescent="0.25">
      <c r="B91" s="246"/>
      <c r="C91" s="319" t="s">
        <v>246</v>
      </c>
      <c r="D91" s="319" t="s">
        <v>247</v>
      </c>
      <c r="E91" s="319" t="s">
        <v>248</v>
      </c>
      <c r="F91" s="319" t="s">
        <v>249</v>
      </c>
      <c r="G91" s="319" t="s">
        <v>250</v>
      </c>
      <c r="H91" s="319" t="s">
        <v>251</v>
      </c>
      <c r="I91" s="319" t="s">
        <v>252</v>
      </c>
      <c r="J91" s="319" t="s">
        <v>253</v>
      </c>
      <c r="K91" s="319" t="s">
        <v>254</v>
      </c>
      <c r="L91" s="319" t="s">
        <v>255</v>
      </c>
      <c r="M91" s="319" t="s">
        <v>256</v>
      </c>
      <c r="N91" s="319" t="s">
        <v>257</v>
      </c>
      <c r="O91" s="319" t="s">
        <v>258</v>
      </c>
      <c r="P91" s="237"/>
    </row>
    <row r="92" spans="2:16" x14ac:dyDescent="0.25">
      <c r="B92" s="246"/>
      <c r="C92" s="321" t="s">
        <v>261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237"/>
    </row>
    <row r="93" spans="2:16" ht="25.5" x14ac:dyDescent="0.25">
      <c r="B93" s="246"/>
      <c r="C93" s="321" t="s">
        <v>262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237"/>
    </row>
    <row r="94" spans="2:16" x14ac:dyDescent="0.25">
      <c r="B94" s="246"/>
      <c r="C94" s="120"/>
      <c r="D94" s="120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7"/>
    </row>
    <row r="95" spans="2:16" ht="15.75" thickBot="1" x14ac:dyDescent="0.3">
      <c r="B95" s="246"/>
      <c r="C95" s="310" t="s">
        <v>266</v>
      </c>
      <c r="D95" s="236"/>
      <c r="E95" s="236"/>
      <c r="F95" s="236"/>
      <c r="G95" s="236"/>
      <c r="H95" s="236"/>
      <c r="I95" s="120"/>
      <c r="J95" s="120"/>
      <c r="K95" s="120"/>
      <c r="L95" s="120"/>
      <c r="M95" s="120"/>
      <c r="N95" s="120"/>
      <c r="O95" s="120"/>
      <c r="P95" s="237"/>
    </row>
    <row r="96" spans="2:16" ht="15.75" thickBot="1" x14ac:dyDescent="0.3">
      <c r="B96" s="246"/>
      <c r="C96" s="311" t="s">
        <v>259</v>
      </c>
      <c r="D96" s="312"/>
      <c r="E96" s="312"/>
      <c r="F96" s="313"/>
      <c r="G96" s="89"/>
      <c r="H96" s="90"/>
      <c r="I96" s="90"/>
      <c r="J96" s="90"/>
      <c r="K96" s="90"/>
      <c r="L96" s="90"/>
      <c r="M96" s="90"/>
      <c r="N96" s="90"/>
      <c r="O96" s="91"/>
      <c r="P96" s="237"/>
    </row>
    <row r="97" spans="2:19" ht="15.75" thickBot="1" x14ac:dyDescent="0.3">
      <c r="B97" s="246"/>
      <c r="C97" s="314" t="s">
        <v>260</v>
      </c>
      <c r="D97" s="315"/>
      <c r="E97" s="315"/>
      <c r="F97" s="316"/>
      <c r="G97" s="92"/>
      <c r="H97" s="317" t="str">
        <f>IF(AND(G97="nie",SUM(D101:O101)=0),"     VYPLŇTE ÚDAJE O SPOTREBE VZŤAHUJÚCEJ SA K PROJEKTU","")</f>
        <v/>
      </c>
      <c r="I97" s="120"/>
      <c r="J97" s="120"/>
      <c r="K97" s="317" t="str">
        <f>IF(G97="nie","     VYPLŇTE ÚDAJE V STĹPCI E NIŽŠIE","")</f>
        <v/>
      </c>
      <c r="L97" s="120"/>
      <c r="M97" s="120"/>
      <c r="N97" s="120"/>
      <c r="O97" s="120"/>
      <c r="P97" s="237"/>
    </row>
    <row r="98" spans="2:19" ht="7.5" customHeight="1" x14ac:dyDescent="0.25">
      <c r="B98" s="24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7"/>
    </row>
    <row r="99" spans="2:19" x14ac:dyDescent="0.25">
      <c r="B99" s="246"/>
      <c r="C99" s="319" t="s">
        <v>246</v>
      </c>
      <c r="D99" s="319" t="s">
        <v>247</v>
      </c>
      <c r="E99" s="319" t="s">
        <v>248</v>
      </c>
      <c r="F99" s="319" t="s">
        <v>249</v>
      </c>
      <c r="G99" s="319" t="s">
        <v>250</v>
      </c>
      <c r="H99" s="319" t="s">
        <v>251</v>
      </c>
      <c r="I99" s="319" t="s">
        <v>252</v>
      </c>
      <c r="J99" s="319" t="s">
        <v>253</v>
      </c>
      <c r="K99" s="319" t="s">
        <v>254</v>
      </c>
      <c r="L99" s="319" t="s">
        <v>255</v>
      </c>
      <c r="M99" s="319" t="s">
        <v>256</v>
      </c>
      <c r="N99" s="319" t="s">
        <v>257</v>
      </c>
      <c r="O99" s="319" t="s">
        <v>258</v>
      </c>
      <c r="P99" s="237"/>
    </row>
    <row r="100" spans="2:19" x14ac:dyDescent="0.25">
      <c r="B100" s="246"/>
      <c r="C100" s="321" t="s">
        <v>261</v>
      </c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237"/>
    </row>
    <row r="101" spans="2:19" ht="25.5" x14ac:dyDescent="0.25">
      <c r="B101" s="246"/>
      <c r="C101" s="321" t="s">
        <v>262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237"/>
    </row>
    <row r="102" spans="2:19" x14ac:dyDescent="0.25">
      <c r="B102" s="24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7"/>
    </row>
    <row r="103" spans="2:19" x14ac:dyDescent="0.25">
      <c r="B103" s="246"/>
      <c r="C103" s="310" t="s">
        <v>267</v>
      </c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7"/>
    </row>
    <row r="104" spans="2:19" ht="6" customHeight="1" thickBot="1" x14ac:dyDescent="0.3">
      <c r="B104" s="24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7"/>
    </row>
    <row r="105" spans="2:19" x14ac:dyDescent="0.25">
      <c r="B105" s="246"/>
      <c r="C105" s="322" t="s">
        <v>8</v>
      </c>
      <c r="D105" s="323"/>
      <c r="E105" s="323"/>
      <c r="F105" s="323"/>
      <c r="G105" s="324">
        <f>IF(G73="nie",SUM(D77:O77),SUM(D76:O76))</f>
        <v>0</v>
      </c>
      <c r="H105" s="325" t="s">
        <v>58</v>
      </c>
      <c r="I105" s="326"/>
      <c r="J105" s="326"/>
      <c r="K105" s="326"/>
      <c r="L105" s="326"/>
      <c r="M105" s="326"/>
      <c r="N105" s="326"/>
      <c r="O105" s="326"/>
      <c r="P105" s="237"/>
      <c r="R105" s="395"/>
    </row>
    <row r="106" spans="2:19" x14ac:dyDescent="0.25">
      <c r="B106" s="246"/>
      <c r="C106" s="327" t="s">
        <v>9</v>
      </c>
      <c r="D106" s="306"/>
      <c r="E106" s="306"/>
      <c r="F106" s="306"/>
      <c r="G106" s="328">
        <f>IF(G81="nie",SUM(D85:O85),SUM(D84:O84))</f>
        <v>0</v>
      </c>
      <c r="H106" s="329" t="s">
        <v>58</v>
      </c>
      <c r="I106" s="326"/>
      <c r="J106" s="326"/>
      <c r="K106" s="326"/>
      <c r="L106" s="326"/>
      <c r="M106" s="326"/>
      <c r="N106" s="326"/>
      <c r="O106" s="326"/>
      <c r="P106" s="237"/>
      <c r="R106" s="395"/>
    </row>
    <row r="107" spans="2:19" x14ac:dyDescent="0.25">
      <c r="B107" s="246"/>
      <c r="C107" s="327" t="s">
        <v>21</v>
      </c>
      <c r="D107" s="306"/>
      <c r="E107" s="306"/>
      <c r="F107" s="306"/>
      <c r="G107" s="328">
        <f>IF(G89="nie",SUM(D93:O93),SUM(D92:O92))</f>
        <v>0</v>
      </c>
      <c r="H107" s="329" t="s">
        <v>58</v>
      </c>
      <c r="I107" s="326"/>
      <c r="J107" s="326"/>
      <c r="K107" s="326"/>
      <c r="L107" s="326"/>
      <c r="M107" s="326"/>
      <c r="N107" s="326"/>
      <c r="O107" s="326"/>
      <c r="P107" s="237"/>
      <c r="R107" s="396"/>
      <c r="S107" s="396"/>
    </row>
    <row r="108" spans="2:19" ht="15.75" thickBot="1" x14ac:dyDescent="0.3">
      <c r="B108" s="246"/>
      <c r="C108" s="330" t="s">
        <v>40</v>
      </c>
      <c r="D108" s="331"/>
      <c r="E108" s="331"/>
      <c r="F108" s="331"/>
      <c r="G108" s="332">
        <f>IF(G97="nie",SUM(D101:O101),SUM(D100:O100))</f>
        <v>0</v>
      </c>
      <c r="H108" s="333" t="s">
        <v>58</v>
      </c>
      <c r="I108" s="326"/>
      <c r="J108" s="326"/>
      <c r="K108" s="326"/>
      <c r="L108" s="326"/>
      <c r="M108" s="326"/>
      <c r="N108" s="326"/>
      <c r="O108" s="326"/>
      <c r="P108" s="237"/>
      <c r="R108" s="397"/>
    </row>
    <row r="109" spans="2:19" ht="7.5" customHeight="1" x14ac:dyDescent="0.25">
      <c r="B109" s="246"/>
      <c r="C109" s="236"/>
      <c r="D109" s="236"/>
      <c r="E109" s="334"/>
      <c r="F109" s="334"/>
      <c r="G109" s="236"/>
      <c r="H109" s="236"/>
      <c r="I109" s="236"/>
      <c r="J109" s="236"/>
      <c r="K109" s="236"/>
      <c r="L109" s="236"/>
      <c r="M109" s="236"/>
      <c r="N109" s="236"/>
      <c r="O109" s="236"/>
      <c r="P109" s="237"/>
    </row>
    <row r="110" spans="2:19" x14ac:dyDescent="0.25">
      <c r="B110" s="246"/>
      <c r="C110" s="308" t="s">
        <v>45</v>
      </c>
      <c r="D110" s="308" t="s">
        <v>46</v>
      </c>
      <c r="F110" s="308"/>
      <c r="G110" s="308"/>
      <c r="H110" s="308"/>
      <c r="I110" s="308"/>
      <c r="J110" s="308"/>
      <c r="K110" s="308"/>
      <c r="L110" s="236"/>
      <c r="M110" s="236"/>
      <c r="N110" s="236"/>
      <c r="O110" s="236"/>
      <c r="P110" s="237"/>
    </row>
    <row r="111" spans="2:19" x14ac:dyDescent="0.25">
      <c r="B111" s="24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7"/>
    </row>
    <row r="112" spans="2:19" x14ac:dyDescent="0.25">
      <c r="B112" s="246"/>
      <c r="C112" s="335" t="s">
        <v>233</v>
      </c>
      <c r="D112" s="335"/>
      <c r="E112" s="336"/>
      <c r="F112" s="336"/>
      <c r="G112" s="336"/>
      <c r="H112" s="336"/>
      <c r="I112" s="337"/>
      <c r="J112" s="337"/>
      <c r="K112" s="337"/>
      <c r="L112" s="337"/>
      <c r="M112" s="337"/>
      <c r="N112" s="337"/>
      <c r="O112" s="337"/>
      <c r="P112" s="237"/>
    </row>
    <row r="113" spans="2:16" ht="15.75" thickBot="1" x14ac:dyDescent="0.3">
      <c r="B113" s="246"/>
      <c r="C113" s="310"/>
      <c r="D113" s="310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7"/>
    </row>
    <row r="114" spans="2:16" x14ac:dyDescent="0.25">
      <c r="B114" s="246"/>
      <c r="C114" s="338" t="s">
        <v>73</v>
      </c>
      <c r="D114" s="339"/>
      <c r="E114" s="339"/>
      <c r="F114" s="340"/>
      <c r="G114" s="341" t="s">
        <v>184</v>
      </c>
      <c r="H114" s="340"/>
      <c r="I114" s="341" t="s">
        <v>74</v>
      </c>
      <c r="J114" s="340"/>
      <c r="K114" s="342" t="s">
        <v>268</v>
      </c>
      <c r="L114" s="236"/>
      <c r="M114" s="236"/>
      <c r="N114" s="236"/>
      <c r="O114" s="236"/>
      <c r="P114" s="237"/>
    </row>
    <row r="115" spans="2:16" ht="15" customHeight="1" x14ac:dyDescent="0.25">
      <c r="B115" s="246"/>
      <c r="C115" s="343" t="s">
        <v>8</v>
      </c>
      <c r="D115" s="344"/>
      <c r="E115" s="344"/>
      <c r="F115" s="345"/>
      <c r="G115" s="378">
        <f>'1.NMS'!G115</f>
        <v>0</v>
      </c>
      <c r="H115" s="379"/>
      <c r="I115" s="346">
        <f>(G115-G105)/(0.93*0.99*0.4)</f>
        <v>0</v>
      </c>
      <c r="J115" s="347"/>
      <c r="K115" s="348" t="s">
        <v>58</v>
      </c>
      <c r="P115" s="237"/>
    </row>
    <row r="116" spans="2:16" x14ac:dyDescent="0.25">
      <c r="B116" s="246"/>
      <c r="C116" s="343" t="s">
        <v>9</v>
      </c>
      <c r="D116" s="344"/>
      <c r="E116" s="344"/>
      <c r="F116" s="345"/>
      <c r="G116" s="378">
        <f>'1.NMS'!G116</f>
        <v>0</v>
      </c>
      <c r="H116" s="379"/>
      <c r="I116" s="346">
        <f>(G116-G106)/(0.99*0.985)</f>
        <v>0</v>
      </c>
      <c r="J116" s="347"/>
      <c r="K116" s="348" t="s">
        <v>58</v>
      </c>
      <c r="P116" s="237"/>
    </row>
    <row r="117" spans="2:16" ht="15" customHeight="1" x14ac:dyDescent="0.25">
      <c r="B117" s="246"/>
      <c r="C117" s="343" t="s">
        <v>21</v>
      </c>
      <c r="D117" s="344"/>
      <c r="E117" s="344"/>
      <c r="F117" s="345"/>
      <c r="G117" s="378">
        <f>'1.NMS'!G117</f>
        <v>0</v>
      </c>
      <c r="H117" s="379"/>
      <c r="I117" s="346">
        <f>IF(G117=0,0,IF(O117="Teplá voda",(G117-G107)/(0.94*0.925*0.985*0.88),IF(O117="Horúca voda",(G117-G107)/(0.94*0.9*0.985*0.88),"Vyplň bunku O117")))</f>
        <v>0</v>
      </c>
      <c r="J117" s="347"/>
      <c r="K117" s="348" t="s">
        <v>58</v>
      </c>
      <c r="L117" s="350" t="s">
        <v>185</v>
      </c>
      <c r="M117" s="350"/>
      <c r="N117" s="350"/>
      <c r="O117" s="104"/>
      <c r="P117" s="237"/>
    </row>
    <row r="118" spans="2:16" ht="15.75" thickBot="1" x14ac:dyDescent="0.3">
      <c r="B118" s="246"/>
      <c r="C118" s="343" t="s">
        <v>39</v>
      </c>
      <c r="D118" s="344"/>
      <c r="E118" s="344"/>
      <c r="F118" s="345"/>
      <c r="G118" s="378">
        <f>'1.NMS'!G118</f>
        <v>0</v>
      </c>
      <c r="H118" s="379"/>
      <c r="I118" s="284">
        <f>G118-G108</f>
        <v>0</v>
      </c>
      <c r="J118" s="285"/>
      <c r="K118" s="351" t="s">
        <v>58</v>
      </c>
      <c r="L118" s="350"/>
      <c r="M118" s="350"/>
      <c r="N118" s="350"/>
      <c r="O118" s="104"/>
      <c r="P118" s="237"/>
    </row>
    <row r="119" spans="2:16" x14ac:dyDescent="0.25">
      <c r="B119" s="246"/>
      <c r="C119" s="236"/>
      <c r="D119" s="236"/>
      <c r="E119" s="236"/>
      <c r="F119" s="236"/>
      <c r="G119" s="236"/>
      <c r="H119" s="236"/>
      <c r="I119" s="236"/>
      <c r="J119" s="236"/>
      <c r="K119" s="236"/>
      <c r="L119" s="120"/>
      <c r="M119" s="120"/>
      <c r="N119" s="236"/>
      <c r="O119" s="236"/>
      <c r="P119" s="237"/>
    </row>
    <row r="120" spans="2:16" x14ac:dyDescent="0.25">
      <c r="B120" s="246"/>
      <c r="C120" s="335" t="s">
        <v>234</v>
      </c>
      <c r="D120" s="335"/>
      <c r="E120" s="336"/>
      <c r="F120" s="336"/>
      <c r="G120" s="336"/>
      <c r="H120" s="336"/>
      <c r="I120" s="337"/>
      <c r="J120" s="337"/>
      <c r="K120" s="337"/>
      <c r="L120" s="337"/>
      <c r="M120" s="337"/>
      <c r="N120" s="337"/>
      <c r="O120" s="337"/>
      <c r="P120" s="237"/>
    </row>
    <row r="121" spans="2:16" ht="15" customHeight="1" x14ac:dyDescent="0.25">
      <c r="B121" s="246"/>
      <c r="C121" s="236"/>
      <c r="D121" s="236"/>
      <c r="E121" s="236"/>
      <c r="F121" s="236"/>
      <c r="G121" s="236"/>
      <c r="H121" s="236"/>
      <c r="I121" s="236"/>
      <c r="J121" s="236"/>
      <c r="K121" s="236"/>
      <c r="L121" s="120"/>
      <c r="M121" s="120"/>
      <c r="N121" s="236"/>
      <c r="O121" s="236"/>
      <c r="P121" s="237"/>
    </row>
    <row r="122" spans="2:16" ht="47.25" customHeight="1" x14ac:dyDescent="0.25">
      <c r="B122" s="246"/>
      <c r="C122" s="352" t="s">
        <v>223</v>
      </c>
      <c r="D122" s="352"/>
      <c r="E122" s="352"/>
      <c r="F122" s="352" t="s">
        <v>54</v>
      </c>
      <c r="G122" s="352"/>
      <c r="H122" s="353" t="s">
        <v>269</v>
      </c>
      <c r="I122" s="352" t="s">
        <v>224</v>
      </c>
      <c r="J122" s="352"/>
      <c r="K122" s="352"/>
      <c r="O122" s="354"/>
      <c r="P122" s="237"/>
    </row>
    <row r="123" spans="2:16" x14ac:dyDescent="0.25">
      <c r="B123" s="246"/>
      <c r="C123" s="380">
        <f>'1.NMS'!$C$123</f>
        <v>0</v>
      </c>
      <c r="D123" s="380"/>
      <c r="E123" s="380"/>
      <c r="F123" s="279" t="s">
        <v>76</v>
      </c>
      <c r="G123" s="279"/>
      <c r="H123" s="355">
        <f>IFERROR(C123/H48,0)</f>
        <v>0</v>
      </c>
      <c r="I123" s="279">
        <f>L33*H123</f>
        <v>0</v>
      </c>
      <c r="J123" s="279"/>
      <c r="K123" s="279"/>
      <c r="O123" s="236"/>
      <c r="P123" s="237"/>
    </row>
    <row r="124" spans="2:16" ht="7.5" customHeight="1" x14ac:dyDescent="0.25">
      <c r="B124" s="246"/>
      <c r="C124" s="236"/>
      <c r="D124" s="236"/>
      <c r="E124" s="236"/>
      <c r="F124" s="236"/>
      <c r="G124" s="236"/>
      <c r="H124" s="236"/>
      <c r="I124" s="236"/>
      <c r="J124" s="236"/>
      <c r="K124" s="236"/>
      <c r="L124" s="120"/>
      <c r="M124" s="120"/>
      <c r="N124" s="236"/>
      <c r="O124" s="236"/>
      <c r="P124" s="237"/>
    </row>
    <row r="125" spans="2:16" ht="18" x14ac:dyDescent="0.25">
      <c r="B125" s="246"/>
      <c r="C125" s="308" t="s">
        <v>47</v>
      </c>
      <c r="D125" s="308" t="s">
        <v>231</v>
      </c>
      <c r="F125" s="308"/>
      <c r="G125" s="308"/>
      <c r="H125" s="308"/>
      <c r="I125" s="308"/>
      <c r="J125" s="308"/>
      <c r="K125" s="308"/>
      <c r="L125" s="356"/>
      <c r="M125" s="356"/>
      <c r="N125" s="236"/>
      <c r="O125" s="236"/>
      <c r="P125" s="237"/>
    </row>
    <row r="126" spans="2:16" x14ac:dyDescent="0.25">
      <c r="B126" s="246"/>
      <c r="C126" s="236"/>
      <c r="D126" s="236"/>
      <c r="E126" s="236"/>
      <c r="F126" s="236"/>
      <c r="G126" s="236"/>
      <c r="H126" s="236"/>
      <c r="I126" s="236"/>
      <c r="J126" s="236"/>
      <c r="K126" s="236"/>
      <c r="L126" s="120"/>
      <c r="M126" s="120"/>
      <c r="N126" s="236"/>
      <c r="O126" s="236"/>
      <c r="P126" s="237"/>
    </row>
    <row r="127" spans="2:16" x14ac:dyDescent="0.25">
      <c r="B127" s="246"/>
      <c r="C127" s="335" t="s">
        <v>235</v>
      </c>
      <c r="D127" s="335"/>
      <c r="E127" s="336"/>
      <c r="F127" s="336"/>
      <c r="G127" s="336"/>
      <c r="H127" s="336"/>
      <c r="I127" s="337"/>
      <c r="J127" s="337"/>
      <c r="K127" s="337"/>
      <c r="L127" s="337"/>
      <c r="M127" s="337"/>
      <c r="N127" s="337"/>
      <c r="O127" s="337"/>
      <c r="P127" s="237"/>
    </row>
    <row r="128" spans="2:16" ht="15.75" thickBot="1" x14ac:dyDescent="0.3">
      <c r="B128" s="246"/>
      <c r="C128" s="236"/>
      <c r="D128" s="236"/>
      <c r="E128" s="236"/>
      <c r="F128" s="236"/>
      <c r="G128" s="236"/>
      <c r="H128" s="236"/>
      <c r="I128" s="236"/>
      <c r="J128" s="236"/>
      <c r="K128" s="236"/>
      <c r="L128" s="120"/>
      <c r="M128" s="120"/>
      <c r="N128" s="236"/>
      <c r="O128" s="236"/>
      <c r="P128" s="237"/>
    </row>
    <row r="129" spans="2:16" ht="45" customHeight="1" x14ac:dyDescent="0.25">
      <c r="B129" s="246"/>
      <c r="C129" s="357" t="s">
        <v>72</v>
      </c>
      <c r="D129" s="358"/>
      <c r="E129" s="358"/>
      <c r="F129" s="359" t="s">
        <v>54</v>
      </c>
      <c r="G129" s="360"/>
      <c r="H129" s="361" t="s">
        <v>41</v>
      </c>
      <c r="I129" s="362" t="s">
        <v>69</v>
      </c>
      <c r="J129" s="359"/>
      <c r="K129" s="363"/>
      <c r="O129" s="354"/>
      <c r="P129" s="237"/>
    </row>
    <row r="130" spans="2:16" ht="15.75" thickBot="1" x14ac:dyDescent="0.3">
      <c r="B130" s="246"/>
      <c r="C130" s="381">
        <f>'1.NMS'!$C$130</f>
        <v>0</v>
      </c>
      <c r="D130" s="382"/>
      <c r="E130" s="382"/>
      <c r="F130" s="364" t="s">
        <v>76</v>
      </c>
      <c r="G130" s="365"/>
      <c r="H130" s="366">
        <f>IFERROR(C130/H48,0)</f>
        <v>0</v>
      </c>
      <c r="I130" s="283">
        <f>L33*H130</f>
        <v>0</v>
      </c>
      <c r="J130" s="364"/>
      <c r="K130" s="367"/>
      <c r="O130" s="236"/>
      <c r="P130" s="237"/>
    </row>
    <row r="131" spans="2:16" ht="7.5" customHeight="1" x14ac:dyDescent="0.25">
      <c r="B131" s="246"/>
      <c r="C131" s="236"/>
      <c r="D131" s="236"/>
      <c r="E131" s="236"/>
      <c r="F131" s="236"/>
      <c r="G131" s="236"/>
      <c r="H131" s="236"/>
      <c r="I131" s="236"/>
      <c r="J131" s="236"/>
      <c r="K131" s="236"/>
      <c r="L131" s="120"/>
      <c r="M131" s="120"/>
      <c r="N131" s="236"/>
      <c r="O131" s="236"/>
      <c r="P131" s="237"/>
    </row>
    <row r="132" spans="2:16" x14ac:dyDescent="0.25">
      <c r="B132" s="246"/>
      <c r="C132" s="308" t="s">
        <v>48</v>
      </c>
      <c r="D132" s="308"/>
      <c r="E132" s="308" t="s">
        <v>49</v>
      </c>
      <c r="F132" s="308"/>
      <c r="G132" s="308"/>
      <c r="H132" s="308"/>
      <c r="I132" s="308"/>
      <c r="J132" s="308"/>
      <c r="K132" s="308"/>
      <c r="L132" s="356"/>
      <c r="M132" s="356"/>
      <c r="N132" s="236"/>
      <c r="O132" s="236"/>
      <c r="P132" s="237"/>
    </row>
    <row r="133" spans="2:16" ht="90.75" customHeight="1" thickBot="1" x14ac:dyDescent="0.3">
      <c r="B133" s="303"/>
      <c r="C133" s="261"/>
      <c r="D133" s="261"/>
      <c r="E133" s="261"/>
      <c r="F133" s="261"/>
      <c r="G133" s="261"/>
      <c r="H133" s="261"/>
      <c r="I133" s="261"/>
      <c r="J133" s="261"/>
      <c r="K133" s="261"/>
      <c r="L133" s="368"/>
      <c r="M133" s="368"/>
      <c r="N133" s="261"/>
      <c r="O133" s="261"/>
      <c r="P133" s="304"/>
    </row>
    <row r="134" spans="2:16" x14ac:dyDescent="0.25">
      <c r="B134" s="243"/>
      <c r="C134" s="369" t="s">
        <v>236</v>
      </c>
      <c r="D134" s="369"/>
      <c r="E134" s="370"/>
      <c r="F134" s="370"/>
      <c r="G134" s="370"/>
      <c r="H134" s="370"/>
      <c r="I134" s="371"/>
      <c r="J134" s="371"/>
      <c r="K134" s="371"/>
      <c r="L134" s="371"/>
      <c r="M134" s="371"/>
      <c r="N134" s="371"/>
      <c r="O134" s="371"/>
      <c r="P134" s="245"/>
    </row>
    <row r="135" spans="2:16" ht="15.75" thickBot="1" x14ac:dyDescent="0.3">
      <c r="B135" s="246"/>
      <c r="C135" s="236"/>
      <c r="D135" s="236"/>
      <c r="E135" s="236"/>
      <c r="F135" s="236"/>
      <c r="G135" s="236"/>
      <c r="H135" s="236"/>
      <c r="I135" s="236"/>
      <c r="J135" s="236"/>
      <c r="K135" s="236"/>
      <c r="L135" s="120"/>
      <c r="M135" s="120"/>
      <c r="N135" s="236"/>
      <c r="O135" s="236"/>
      <c r="P135" s="237"/>
    </row>
    <row r="136" spans="2:16" ht="45" customHeight="1" x14ac:dyDescent="0.25">
      <c r="B136" s="246"/>
      <c r="C136" s="357" t="s">
        <v>71</v>
      </c>
      <c r="D136" s="358"/>
      <c r="E136" s="358"/>
      <c r="F136" s="359" t="s">
        <v>54</v>
      </c>
      <c r="G136" s="360"/>
      <c r="H136" s="361" t="s">
        <v>42</v>
      </c>
      <c r="I136" s="362" t="s">
        <v>70</v>
      </c>
      <c r="J136" s="359"/>
      <c r="K136" s="363"/>
      <c r="O136" s="354"/>
      <c r="P136" s="237"/>
    </row>
    <row r="137" spans="2:16" ht="15.75" thickBot="1" x14ac:dyDescent="0.3">
      <c r="B137" s="246"/>
      <c r="C137" s="381">
        <f>'1.NMS'!$C$137</f>
        <v>0</v>
      </c>
      <c r="D137" s="382"/>
      <c r="E137" s="382"/>
      <c r="F137" s="364" t="s">
        <v>76</v>
      </c>
      <c r="G137" s="365"/>
      <c r="H137" s="366">
        <f>IFERROR(C137/H48,0)</f>
        <v>0</v>
      </c>
      <c r="I137" s="283">
        <f>L33*H137</f>
        <v>0</v>
      </c>
      <c r="J137" s="364"/>
      <c r="K137" s="367"/>
      <c r="O137" s="236"/>
      <c r="P137" s="237"/>
    </row>
    <row r="138" spans="2:16" ht="7.5" customHeight="1" x14ac:dyDescent="0.25">
      <c r="B138" s="246"/>
      <c r="C138" s="236"/>
      <c r="D138" s="236"/>
      <c r="E138" s="236"/>
      <c r="F138" s="236"/>
      <c r="G138" s="236"/>
      <c r="H138" s="236"/>
      <c r="I138" s="236"/>
      <c r="J138" s="236"/>
      <c r="K138" s="236"/>
      <c r="L138" s="120"/>
      <c r="M138" s="120"/>
      <c r="N138" s="236"/>
      <c r="O138" s="236"/>
      <c r="P138" s="237"/>
    </row>
    <row r="139" spans="2:16" x14ac:dyDescent="0.25">
      <c r="B139" s="246"/>
      <c r="C139" s="308" t="s">
        <v>50</v>
      </c>
      <c r="D139" s="308"/>
      <c r="E139" s="308" t="s">
        <v>51</v>
      </c>
      <c r="F139" s="308"/>
      <c r="G139" s="308"/>
      <c r="H139" s="308"/>
      <c r="I139" s="308"/>
      <c r="J139" s="308"/>
      <c r="K139" s="308"/>
      <c r="L139" s="356"/>
      <c r="M139" s="356"/>
      <c r="N139" s="236"/>
      <c r="O139" s="236"/>
      <c r="P139" s="237"/>
    </row>
    <row r="140" spans="2:16" x14ac:dyDescent="0.25">
      <c r="B140" s="246"/>
      <c r="C140" s="236"/>
      <c r="D140" s="236"/>
      <c r="E140" s="236"/>
      <c r="F140" s="236"/>
      <c r="G140" s="236"/>
      <c r="H140" s="236"/>
      <c r="I140" s="236"/>
      <c r="J140" s="236"/>
      <c r="K140" s="236"/>
      <c r="L140" s="120"/>
      <c r="M140" s="120"/>
      <c r="N140" s="236"/>
      <c r="O140" s="236"/>
      <c r="P140" s="237"/>
    </row>
    <row r="141" spans="2:16" x14ac:dyDescent="0.25">
      <c r="B141" s="246"/>
      <c r="C141" s="335" t="s">
        <v>237</v>
      </c>
      <c r="D141" s="335"/>
      <c r="E141" s="336"/>
      <c r="F141" s="336"/>
      <c r="G141" s="336"/>
      <c r="H141" s="336"/>
      <c r="I141" s="337"/>
      <c r="J141" s="337"/>
      <c r="K141" s="337"/>
      <c r="L141" s="337"/>
      <c r="M141" s="337"/>
      <c r="N141" s="337"/>
      <c r="O141" s="337"/>
      <c r="P141" s="237"/>
    </row>
    <row r="142" spans="2:16" ht="15.75" thickBot="1" x14ac:dyDescent="0.3">
      <c r="B142" s="246"/>
      <c r="C142" s="236"/>
      <c r="D142" s="236"/>
      <c r="E142" s="236"/>
      <c r="F142" s="236"/>
      <c r="G142" s="236"/>
      <c r="H142" s="236"/>
      <c r="I142" s="236"/>
      <c r="J142" s="236"/>
      <c r="K142" s="236"/>
      <c r="L142" s="120"/>
      <c r="M142" s="120"/>
      <c r="N142" s="236"/>
      <c r="O142" s="236"/>
      <c r="P142" s="237"/>
    </row>
    <row r="143" spans="2:16" ht="45" customHeight="1" x14ac:dyDescent="0.25">
      <c r="B143" s="246"/>
      <c r="C143" s="357" t="s">
        <v>225</v>
      </c>
      <c r="D143" s="358"/>
      <c r="E143" s="358"/>
      <c r="F143" s="359" t="s">
        <v>54</v>
      </c>
      <c r="G143" s="360"/>
      <c r="H143" s="361" t="s">
        <v>226</v>
      </c>
      <c r="I143" s="362" t="s">
        <v>227</v>
      </c>
      <c r="J143" s="359"/>
      <c r="K143" s="363"/>
      <c r="O143" s="354"/>
      <c r="P143" s="237"/>
    </row>
    <row r="144" spans="2:16" ht="15.75" thickBot="1" x14ac:dyDescent="0.3">
      <c r="B144" s="246"/>
      <c r="C144" s="381">
        <f>'1.NMS'!$C$144</f>
        <v>0</v>
      </c>
      <c r="D144" s="382"/>
      <c r="E144" s="382"/>
      <c r="F144" s="364" t="s">
        <v>76</v>
      </c>
      <c r="G144" s="365"/>
      <c r="H144" s="366">
        <f>IFERROR(C144/H48,0)</f>
        <v>0</v>
      </c>
      <c r="I144" s="283">
        <f>L33*H144</f>
        <v>0</v>
      </c>
      <c r="J144" s="364"/>
      <c r="K144" s="367"/>
      <c r="O144" s="236"/>
      <c r="P144" s="237"/>
    </row>
    <row r="145" spans="2:16" ht="7.5" customHeight="1" x14ac:dyDescent="0.25">
      <c r="B145" s="246"/>
      <c r="C145" s="236"/>
      <c r="D145" s="236"/>
      <c r="E145" s="236"/>
      <c r="F145" s="236"/>
      <c r="G145" s="236"/>
      <c r="H145" s="236"/>
      <c r="I145" s="236"/>
      <c r="J145" s="236"/>
      <c r="K145" s="236"/>
      <c r="L145" s="120"/>
      <c r="M145" s="120"/>
      <c r="N145" s="236"/>
      <c r="O145" s="236"/>
      <c r="P145" s="237"/>
    </row>
    <row r="146" spans="2:16" ht="18" x14ac:dyDescent="0.25">
      <c r="B146" s="246"/>
      <c r="C146" s="308" t="s">
        <v>52</v>
      </c>
      <c r="D146" s="308"/>
      <c r="E146" s="308" t="s">
        <v>232</v>
      </c>
      <c r="F146" s="308"/>
      <c r="G146" s="308"/>
      <c r="H146" s="308"/>
      <c r="I146" s="308"/>
      <c r="J146" s="308"/>
      <c r="K146" s="308"/>
      <c r="L146" s="356"/>
      <c r="M146" s="356"/>
      <c r="N146" s="236"/>
      <c r="O146" s="236"/>
      <c r="P146" s="237"/>
    </row>
    <row r="147" spans="2:16" x14ac:dyDescent="0.25">
      <c r="B147" s="24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7"/>
    </row>
    <row r="148" spans="2:16" x14ac:dyDescent="0.25">
      <c r="B148" s="246"/>
      <c r="C148" s="232" t="s">
        <v>167</v>
      </c>
      <c r="D148" s="232"/>
      <c r="E148" s="232"/>
      <c r="F148" s="232"/>
      <c r="G148" s="232"/>
      <c r="H148" s="236"/>
      <c r="I148" s="236"/>
      <c r="J148" s="236"/>
      <c r="K148" s="236"/>
      <c r="L148" s="236"/>
      <c r="M148" s="236"/>
      <c r="N148" s="236"/>
      <c r="O148" s="236"/>
      <c r="P148" s="237"/>
    </row>
    <row r="149" spans="2:16" x14ac:dyDescent="0.25">
      <c r="B149" s="246"/>
      <c r="C149" s="233" t="s">
        <v>168</v>
      </c>
      <c r="D149" s="233"/>
      <c r="E149" s="233"/>
      <c r="F149" s="233"/>
      <c r="G149" s="233"/>
      <c r="H149" s="236"/>
      <c r="I149" s="236"/>
      <c r="J149" s="236"/>
      <c r="K149" s="236"/>
      <c r="L149" s="236"/>
      <c r="M149" s="236"/>
      <c r="N149" s="236"/>
      <c r="O149" s="236"/>
      <c r="P149" s="237"/>
    </row>
    <row r="150" spans="2:16" x14ac:dyDescent="0.25">
      <c r="B150" s="246"/>
      <c r="C150" s="234" t="s">
        <v>289</v>
      </c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7"/>
    </row>
    <row r="151" spans="2:16" x14ac:dyDescent="0.25">
      <c r="B151" s="246"/>
      <c r="C151" s="372" t="s">
        <v>290</v>
      </c>
      <c r="D151" s="373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7"/>
    </row>
    <row r="152" spans="2:16" x14ac:dyDescent="0.25">
      <c r="B152" s="246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7"/>
    </row>
    <row r="153" spans="2:16" x14ac:dyDescent="0.25">
      <c r="B153" s="246"/>
      <c r="D153" s="236"/>
      <c r="I153" s="239"/>
      <c r="J153" s="239"/>
      <c r="K153" s="236"/>
      <c r="N153" s="239"/>
      <c r="O153" s="239"/>
      <c r="P153" s="237"/>
    </row>
    <row r="154" spans="2:16" x14ac:dyDescent="0.25">
      <c r="B154" s="246"/>
      <c r="C154" s="236" t="s">
        <v>294</v>
      </c>
      <c r="D154" s="236"/>
      <c r="H154" s="239" t="s">
        <v>295</v>
      </c>
      <c r="I154" s="239"/>
      <c r="J154" s="239"/>
      <c r="K154" s="236"/>
      <c r="M154" s="239" t="s">
        <v>29</v>
      </c>
      <c r="N154" s="239"/>
      <c r="O154" s="239"/>
      <c r="P154" s="237"/>
    </row>
    <row r="155" spans="2:16" x14ac:dyDescent="0.25">
      <c r="B155" s="246"/>
      <c r="C155" s="236"/>
      <c r="D155" s="236"/>
      <c r="E155" s="236"/>
      <c r="F155" s="236"/>
      <c r="G155" s="236"/>
      <c r="H155" s="239" t="s">
        <v>26</v>
      </c>
      <c r="I155" s="239"/>
      <c r="J155" s="239"/>
      <c r="K155" s="236"/>
      <c r="L155" s="236"/>
      <c r="M155" s="239" t="s">
        <v>26</v>
      </c>
      <c r="N155" s="239"/>
      <c r="O155" s="239"/>
      <c r="P155" s="237"/>
    </row>
    <row r="156" spans="2:16" ht="15" customHeight="1" x14ac:dyDescent="0.25">
      <c r="B156" s="246"/>
      <c r="D156" s="236"/>
      <c r="F156" s="354"/>
      <c r="G156" s="354"/>
      <c r="H156" s="354"/>
      <c r="I156" s="354"/>
      <c r="J156" s="354"/>
      <c r="K156" s="354"/>
      <c r="L156" s="354"/>
      <c r="M156" s="354"/>
      <c r="N156" s="354"/>
      <c r="O156" s="354"/>
      <c r="P156" s="237"/>
    </row>
    <row r="157" spans="2:16" x14ac:dyDescent="0.25">
      <c r="B157" s="246"/>
      <c r="C157" s="236" t="s">
        <v>33</v>
      </c>
      <c r="D157" s="374" t="s">
        <v>288</v>
      </c>
      <c r="E157" s="374"/>
      <c r="F157" s="374"/>
      <c r="G157" s="374"/>
      <c r="H157" s="374"/>
      <c r="I157" s="374"/>
      <c r="J157" s="374"/>
      <c r="K157" s="374"/>
      <c r="L157" s="374"/>
      <c r="M157" s="374"/>
      <c r="N157" s="374"/>
      <c r="O157" s="354"/>
      <c r="P157" s="237"/>
    </row>
    <row r="158" spans="2:16" x14ac:dyDescent="0.25">
      <c r="B158" s="246"/>
      <c r="C158" s="236"/>
      <c r="D158" s="374"/>
      <c r="E158" s="374"/>
      <c r="F158" s="374"/>
      <c r="G158" s="374"/>
      <c r="H158" s="374"/>
      <c r="I158" s="374"/>
      <c r="J158" s="374"/>
      <c r="K158" s="374"/>
      <c r="L158" s="374"/>
      <c r="M158" s="374"/>
      <c r="N158" s="374"/>
      <c r="O158" s="354"/>
      <c r="P158" s="237"/>
    </row>
    <row r="159" spans="2:16" ht="6" customHeight="1" x14ac:dyDescent="0.25">
      <c r="B159" s="246"/>
      <c r="C159" s="236"/>
      <c r="D159" s="236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237"/>
    </row>
    <row r="160" spans="2:16" ht="15" customHeight="1" x14ac:dyDescent="0.25">
      <c r="B160" s="246"/>
      <c r="C160" s="376"/>
      <c r="D160" s="374" t="s">
        <v>291</v>
      </c>
      <c r="E160" s="374"/>
      <c r="F160" s="374"/>
      <c r="G160" s="374"/>
      <c r="H160" s="374"/>
      <c r="I160" s="374"/>
      <c r="J160" s="374"/>
      <c r="K160" s="374"/>
      <c r="L160" s="374"/>
      <c r="M160" s="374"/>
      <c r="N160" s="374"/>
      <c r="P160" s="237"/>
    </row>
    <row r="161" spans="2:16" ht="15.75" thickBot="1" x14ac:dyDescent="0.3">
      <c r="B161" s="303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304"/>
    </row>
  </sheetData>
  <sheetProtection algorithmName="SHA-512" hashValue="6ia+NFUPib4hOUaVmj0ZTZ/nJ9Zkq4LUCK49lVLdm6zQsb0UQnOmD7PrSAndqj5CgaFTYL/0bxMYgQqOUteGQA==" saltValue="eb0AaF/WfryuUShX1xdWPw==" spinCount="100000" sheet="1" objects="1" scenarios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43:E143"/>
    <mergeCell ref="F143:G143"/>
    <mergeCell ref="I143:K143"/>
    <mergeCell ref="C144:E144"/>
    <mergeCell ref="F144:G144"/>
    <mergeCell ref="I144:K144"/>
    <mergeCell ref="D157:N158"/>
    <mergeCell ref="D160:N160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showGridLines="0" topLeftCell="A124" zoomScale="90" zoomScaleNormal="90" workbookViewId="0">
      <selection activeCell="C123" sqref="C123:E123"/>
    </sheetView>
  </sheetViews>
  <sheetFormatPr defaultColWidth="9.140625" defaultRowHeight="15" x14ac:dyDescent="0.25"/>
  <cols>
    <col min="1" max="1" width="0.85546875" style="242" customWidth="1"/>
    <col min="2" max="2" width="2.28515625" style="242" customWidth="1"/>
    <col min="3" max="3" width="21.5703125" style="242" customWidth="1"/>
    <col min="4" max="15" width="10.140625" style="242" customWidth="1"/>
    <col min="16" max="16" width="2.28515625" style="242" customWidth="1"/>
    <col min="17" max="17" width="5.7109375" style="242" customWidth="1"/>
    <col min="18" max="18" width="42" style="242" customWidth="1"/>
    <col min="19" max="19" width="10" style="242" customWidth="1"/>
    <col min="20" max="23" width="9.140625" style="242"/>
    <col min="24" max="24" width="9.42578125" style="242" bestFit="1" customWidth="1"/>
    <col min="25" max="25" width="9.42578125" style="242" customWidth="1"/>
    <col min="26" max="26" width="15.140625" style="242" customWidth="1"/>
    <col min="27" max="27" width="56.140625" style="242" customWidth="1"/>
    <col min="28" max="16384" width="9.140625" style="242"/>
  </cols>
  <sheetData>
    <row r="1" spans="2:48" ht="15.75" thickBot="1" x14ac:dyDescent="0.3">
      <c r="T1" s="386"/>
      <c r="U1" s="386"/>
      <c r="V1" s="386"/>
      <c r="W1" s="386"/>
      <c r="X1" s="386"/>
      <c r="Y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</row>
    <row r="2" spans="2:48" ht="11.25" customHeight="1" x14ac:dyDescent="0.25">
      <c r="B2" s="243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5"/>
      <c r="R2" s="386" t="s">
        <v>53</v>
      </c>
      <c r="S2" s="386" t="s">
        <v>55</v>
      </c>
      <c r="T2" s="386"/>
      <c r="U2" s="386" t="s">
        <v>7</v>
      </c>
      <c r="V2" s="386" t="s">
        <v>12</v>
      </c>
      <c r="W2" s="386" t="s">
        <v>13</v>
      </c>
      <c r="X2" s="386" t="s">
        <v>19</v>
      </c>
      <c r="Y2" s="386" t="s">
        <v>23</v>
      </c>
      <c r="Z2" s="386" t="s">
        <v>22</v>
      </c>
      <c r="AA2" s="386" t="s">
        <v>24</v>
      </c>
      <c r="AB2" s="386" t="s">
        <v>34</v>
      </c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</row>
    <row r="3" spans="2:48" x14ac:dyDescent="0.25">
      <c r="B3" s="24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7"/>
      <c r="R3" s="387"/>
      <c r="S3" s="387"/>
      <c r="T3" s="349"/>
      <c r="V3" s="388"/>
      <c r="W3" s="389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</row>
    <row r="4" spans="2:48" x14ac:dyDescent="0.25">
      <c r="B4" s="24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7"/>
      <c r="R4" s="387"/>
      <c r="S4" s="387"/>
      <c r="T4" s="349"/>
      <c r="V4" s="388"/>
      <c r="W4" s="389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</row>
    <row r="5" spans="2:48" x14ac:dyDescent="0.25">
      <c r="B5" s="24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7"/>
      <c r="R5" s="349"/>
      <c r="S5" s="349"/>
      <c r="T5" s="349"/>
      <c r="W5" s="389"/>
      <c r="Z5" s="390"/>
      <c r="AJ5" s="386"/>
      <c r="AK5" s="386"/>
      <c r="AL5" s="386"/>
      <c r="AM5" s="386"/>
      <c r="AN5" s="386"/>
      <c r="AO5" s="386"/>
      <c r="AP5" s="386"/>
      <c r="AQ5" s="386"/>
      <c r="AR5" s="386"/>
      <c r="AS5" s="386"/>
      <c r="AT5" s="386"/>
      <c r="AU5" s="386"/>
      <c r="AV5" s="386"/>
    </row>
    <row r="6" spans="2:48" x14ac:dyDescent="0.25">
      <c r="B6" s="24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7"/>
      <c r="R6" s="349"/>
      <c r="S6" s="391"/>
      <c r="T6" s="349"/>
      <c r="AJ6" s="386"/>
      <c r="AK6" s="386"/>
      <c r="AL6" s="386"/>
      <c r="AM6" s="386"/>
      <c r="AN6" s="386"/>
      <c r="AO6" s="386"/>
      <c r="AP6" s="386"/>
      <c r="AQ6" s="386"/>
      <c r="AR6" s="386"/>
      <c r="AS6" s="386"/>
      <c r="AT6" s="386"/>
      <c r="AU6" s="386"/>
      <c r="AV6" s="386"/>
    </row>
    <row r="7" spans="2:48" ht="15" customHeight="1" x14ac:dyDescent="0.25">
      <c r="B7" s="246"/>
      <c r="C7" s="247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37"/>
      <c r="R7" s="349"/>
      <c r="S7" s="391"/>
      <c r="T7" s="349"/>
      <c r="AJ7" s="386"/>
      <c r="AK7" s="386"/>
      <c r="AL7" s="386"/>
      <c r="AM7" s="386"/>
      <c r="AN7" s="386"/>
      <c r="AO7" s="386"/>
      <c r="AP7" s="386"/>
      <c r="AQ7" s="386"/>
      <c r="AR7" s="386"/>
      <c r="AS7" s="386"/>
      <c r="AT7" s="386"/>
      <c r="AU7" s="386"/>
      <c r="AV7" s="386"/>
    </row>
    <row r="8" spans="2:48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37"/>
      <c r="S8" s="390"/>
      <c r="AJ8" s="386"/>
      <c r="AK8" s="386"/>
      <c r="AL8" s="386"/>
      <c r="AM8" s="386"/>
      <c r="AN8" s="386"/>
      <c r="AO8" s="386"/>
      <c r="AP8" s="386"/>
      <c r="AQ8" s="386"/>
      <c r="AR8" s="386"/>
      <c r="AS8" s="386"/>
      <c r="AT8" s="386"/>
      <c r="AU8" s="386"/>
      <c r="AV8" s="386"/>
    </row>
    <row r="9" spans="2:48" x14ac:dyDescent="0.25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37"/>
      <c r="S9" s="390"/>
      <c r="AJ9" s="386"/>
      <c r="AK9" s="386"/>
      <c r="AL9" s="386"/>
      <c r="AM9" s="386"/>
      <c r="AN9" s="386"/>
      <c r="AO9" s="386"/>
      <c r="AP9" s="386"/>
      <c r="AQ9" s="386"/>
      <c r="AR9" s="386"/>
      <c r="AS9" s="386"/>
      <c r="AT9" s="386"/>
      <c r="AU9" s="386"/>
      <c r="AV9" s="386"/>
    </row>
    <row r="10" spans="2:48" x14ac:dyDescent="0.25">
      <c r="B10" s="246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37"/>
      <c r="S10" s="390"/>
      <c r="AJ10" s="386"/>
      <c r="AK10" s="386"/>
      <c r="AL10" s="386"/>
      <c r="AM10" s="386"/>
      <c r="AN10" s="386"/>
      <c r="AO10" s="386"/>
      <c r="AP10" s="386"/>
      <c r="AQ10" s="386"/>
      <c r="AR10" s="386"/>
      <c r="AS10" s="386"/>
      <c r="AT10" s="386"/>
      <c r="AU10" s="386"/>
      <c r="AV10" s="386"/>
    </row>
    <row r="11" spans="2:48" ht="15" customHeight="1" x14ac:dyDescent="0.25">
      <c r="B11" s="246"/>
      <c r="C11" s="249" t="s">
        <v>38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37"/>
      <c r="S11" s="390"/>
      <c r="AJ11" s="386"/>
      <c r="AK11" s="386"/>
      <c r="AL11" s="386"/>
      <c r="AM11" s="386"/>
      <c r="AN11" s="386"/>
      <c r="AO11" s="386"/>
      <c r="AP11" s="386"/>
      <c r="AQ11" s="386"/>
      <c r="AR11" s="386"/>
      <c r="AS11" s="386"/>
      <c r="AT11" s="386"/>
      <c r="AU11" s="386"/>
      <c r="AV11" s="386"/>
    </row>
    <row r="12" spans="2:48" ht="15" customHeight="1" x14ac:dyDescent="0.25">
      <c r="B12" s="246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37"/>
      <c r="S12" s="390"/>
      <c r="AJ12" s="386"/>
      <c r="AK12" s="386"/>
      <c r="AL12" s="386"/>
      <c r="AM12" s="386"/>
      <c r="AN12" s="386"/>
      <c r="AO12" s="386"/>
      <c r="AP12" s="386"/>
      <c r="AQ12" s="386"/>
      <c r="AR12" s="386"/>
      <c r="AS12" s="386"/>
      <c r="AT12" s="386"/>
      <c r="AU12" s="386"/>
      <c r="AV12" s="386"/>
    </row>
    <row r="13" spans="2:48" x14ac:dyDescent="0.25">
      <c r="B13" s="246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37"/>
      <c r="S13" s="390"/>
      <c r="AJ13" s="386"/>
      <c r="AK13" s="386"/>
      <c r="AL13" s="386"/>
      <c r="AM13" s="386"/>
      <c r="AN13" s="386"/>
      <c r="AO13" s="386"/>
      <c r="AP13" s="386"/>
      <c r="AQ13" s="386"/>
      <c r="AR13" s="386"/>
      <c r="AS13" s="386"/>
      <c r="AT13" s="386"/>
      <c r="AU13" s="386"/>
      <c r="AV13" s="386"/>
    </row>
    <row r="14" spans="2:48" ht="13.5" customHeight="1" thickBot="1" x14ac:dyDescent="0.3">
      <c r="B14" s="24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7"/>
      <c r="S14" s="390"/>
      <c r="AJ14" s="386"/>
      <c r="AK14" s="386"/>
      <c r="AL14" s="386"/>
      <c r="AM14" s="386"/>
      <c r="AN14" s="386"/>
      <c r="AO14" s="386"/>
      <c r="AP14" s="386"/>
      <c r="AQ14" s="386"/>
      <c r="AR14" s="386"/>
      <c r="AS14" s="386"/>
      <c r="AT14" s="386"/>
      <c r="AU14" s="386"/>
      <c r="AV14" s="386"/>
    </row>
    <row r="15" spans="2:48" x14ac:dyDescent="0.25">
      <c r="B15" s="246"/>
      <c r="C15" s="250" t="s">
        <v>0</v>
      </c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3"/>
      <c r="P15" s="237"/>
      <c r="S15" s="390"/>
      <c r="AJ15" s="386"/>
      <c r="AK15" s="386"/>
      <c r="AL15" s="386"/>
      <c r="AM15" s="386"/>
      <c r="AN15" s="386"/>
      <c r="AO15" s="386"/>
      <c r="AP15" s="386"/>
      <c r="AQ15" s="386"/>
      <c r="AR15" s="386"/>
      <c r="AS15" s="386"/>
      <c r="AT15" s="386"/>
      <c r="AU15" s="386"/>
      <c r="AV15" s="386"/>
    </row>
    <row r="16" spans="2:48" x14ac:dyDescent="0.25">
      <c r="B16" s="246"/>
      <c r="C16" s="254" t="s">
        <v>1</v>
      </c>
      <c r="D16" s="236" t="str">
        <f>ZMS!D12</f>
        <v>Kvalita životného prostredia</v>
      </c>
      <c r="E16" s="255"/>
      <c r="F16" s="255"/>
      <c r="G16" s="236"/>
      <c r="H16" s="236"/>
      <c r="I16" s="236"/>
      <c r="J16" s="236"/>
      <c r="K16" s="236"/>
      <c r="L16" s="236"/>
      <c r="M16" s="236"/>
      <c r="N16" s="236"/>
      <c r="O16" s="237"/>
      <c r="P16" s="237"/>
      <c r="S16" s="390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</row>
    <row r="17" spans="2:48" x14ac:dyDescent="0.25">
      <c r="B17" s="246"/>
      <c r="C17" s="254" t="s">
        <v>2</v>
      </c>
      <c r="D17" s="236" t="str">
        <f>ZMS!D13</f>
        <v>4. Energeticky efektívne nízkouhlíkové hospodárstvo vo všetkých sektoroch</v>
      </c>
      <c r="E17" s="255"/>
      <c r="F17" s="255"/>
      <c r="G17" s="236"/>
      <c r="H17" s="236"/>
      <c r="I17" s="236"/>
      <c r="J17" s="236"/>
      <c r="K17" s="236"/>
      <c r="L17" s="236"/>
      <c r="M17" s="236"/>
      <c r="N17" s="236"/>
      <c r="O17" s="237"/>
      <c r="P17" s="237"/>
      <c r="S17" s="390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</row>
    <row r="18" spans="2:48" x14ac:dyDescent="0.25">
      <c r="B18" s="246"/>
      <c r="C18" s="254" t="s">
        <v>3</v>
      </c>
      <c r="D18" s="126" t="str">
        <f>ZMS!D14</f>
        <v>4.3.1 Zníženie spotreby energie pri prevádzke verejných budov</v>
      </c>
      <c r="E18" s="255"/>
      <c r="F18" s="255"/>
      <c r="G18" s="236"/>
      <c r="H18" s="126"/>
      <c r="I18" s="126"/>
      <c r="J18" s="126"/>
      <c r="K18" s="126"/>
      <c r="L18" s="126"/>
      <c r="M18" s="126"/>
      <c r="N18" s="126"/>
      <c r="O18" s="237"/>
      <c r="P18" s="237"/>
      <c r="S18" s="390"/>
      <c r="AJ18" s="386"/>
      <c r="AK18" s="386"/>
      <c r="AL18" s="386"/>
      <c r="AM18" s="386"/>
      <c r="AN18" s="386"/>
      <c r="AO18" s="386"/>
      <c r="AP18" s="386"/>
      <c r="AQ18" s="386"/>
      <c r="AR18" s="386"/>
      <c r="AS18" s="386"/>
      <c r="AT18" s="386"/>
      <c r="AU18" s="386"/>
      <c r="AV18" s="386"/>
    </row>
    <row r="19" spans="2:48" x14ac:dyDescent="0.25">
      <c r="B19" s="246"/>
      <c r="C19" s="254" t="s">
        <v>4</v>
      </c>
      <c r="D19" s="236" t="str">
        <f>ZMS!D15</f>
        <v>OPKZP-PO4-SC431-2017-19</v>
      </c>
      <c r="E19" s="255"/>
      <c r="F19" s="255"/>
      <c r="G19" s="236"/>
      <c r="H19" s="236"/>
      <c r="I19" s="126"/>
      <c r="J19" s="126"/>
      <c r="K19" s="126"/>
      <c r="L19" s="126"/>
      <c r="M19" s="126"/>
      <c r="N19" s="126"/>
      <c r="O19" s="256"/>
      <c r="P19" s="237"/>
      <c r="S19" s="390"/>
      <c r="AJ19" s="386"/>
      <c r="AK19" s="386"/>
      <c r="AL19" s="386"/>
      <c r="AM19" s="386"/>
      <c r="AN19" s="386"/>
      <c r="AO19" s="386"/>
      <c r="AP19" s="386"/>
      <c r="AQ19" s="386"/>
      <c r="AR19" s="386"/>
      <c r="AS19" s="386"/>
      <c r="AT19" s="386"/>
      <c r="AU19" s="386"/>
      <c r="AV19" s="386"/>
    </row>
    <row r="20" spans="2:48" x14ac:dyDescent="0.25">
      <c r="B20" s="246"/>
      <c r="C20" s="254" t="s">
        <v>56</v>
      </c>
      <c r="D20" s="236">
        <f>ZMS!D16</f>
        <v>0</v>
      </c>
      <c r="E20" s="255"/>
      <c r="F20" s="255"/>
      <c r="G20" s="236"/>
      <c r="H20" s="236"/>
      <c r="I20" s="126"/>
      <c r="J20" s="126"/>
      <c r="K20" s="126"/>
      <c r="L20" s="126"/>
      <c r="M20" s="126"/>
      <c r="N20" s="126"/>
      <c r="O20" s="256"/>
      <c r="P20" s="237"/>
      <c r="AJ20" s="386"/>
      <c r="AK20" s="386"/>
      <c r="AL20" s="386"/>
      <c r="AM20" s="386"/>
      <c r="AN20" s="386"/>
      <c r="AO20" s="386"/>
      <c r="AP20" s="386"/>
      <c r="AQ20" s="386"/>
      <c r="AR20" s="386"/>
      <c r="AS20" s="386"/>
      <c r="AT20" s="386"/>
      <c r="AU20" s="386"/>
      <c r="AV20" s="386"/>
    </row>
    <row r="21" spans="2:48" x14ac:dyDescent="0.25">
      <c r="B21" s="246"/>
      <c r="C21" s="254" t="s">
        <v>5</v>
      </c>
      <c r="D21" s="257">
        <f>ZMS!D17</f>
        <v>0</v>
      </c>
      <c r="E21" s="255"/>
      <c r="F21" s="255"/>
      <c r="G21" s="236"/>
      <c r="H21" s="257"/>
      <c r="I21" s="126"/>
      <c r="J21" s="126"/>
      <c r="K21" s="126"/>
      <c r="L21" s="126"/>
      <c r="M21" s="126"/>
      <c r="N21" s="126"/>
      <c r="O21" s="256"/>
      <c r="P21" s="237"/>
      <c r="R21" s="386"/>
      <c r="S21" s="386"/>
      <c r="T21" s="386"/>
      <c r="U21" s="386"/>
      <c r="V21" s="386"/>
      <c r="W21" s="386"/>
      <c r="X21" s="386"/>
      <c r="Y21" s="386"/>
      <c r="Z21" s="386"/>
      <c r="AA21" s="386"/>
      <c r="AB21" s="386"/>
      <c r="AC21" s="386"/>
      <c r="AD21" s="386"/>
      <c r="AE21" s="386"/>
      <c r="AF21" s="386"/>
      <c r="AG21" s="386"/>
      <c r="AH21" s="386"/>
      <c r="AI21" s="386"/>
      <c r="AJ21" s="386"/>
      <c r="AK21" s="386"/>
      <c r="AL21" s="386"/>
      <c r="AM21" s="386"/>
      <c r="AN21" s="386"/>
      <c r="AO21" s="386"/>
      <c r="AP21" s="386"/>
      <c r="AQ21" s="386"/>
      <c r="AR21" s="386"/>
      <c r="AS21" s="386"/>
      <c r="AT21" s="386"/>
      <c r="AU21" s="386"/>
      <c r="AV21" s="386"/>
    </row>
    <row r="22" spans="2:48" ht="15.75" thickBot="1" x14ac:dyDescent="0.3">
      <c r="B22" s="246"/>
      <c r="C22" s="258" t="s">
        <v>57</v>
      </c>
      <c r="D22" s="259">
        <f>ZMS!D18</f>
        <v>0</v>
      </c>
      <c r="E22" s="260"/>
      <c r="F22" s="260"/>
      <c r="G22" s="261"/>
      <c r="H22" s="259"/>
      <c r="I22" s="262"/>
      <c r="J22" s="262"/>
      <c r="K22" s="262"/>
      <c r="L22" s="262"/>
      <c r="M22" s="262"/>
      <c r="N22" s="262"/>
      <c r="O22" s="263"/>
      <c r="P22" s="237"/>
      <c r="R22" s="386" t="s">
        <v>11</v>
      </c>
      <c r="S22" s="386">
        <v>0.99</v>
      </c>
      <c r="T22" s="386"/>
      <c r="U22" s="386"/>
      <c r="V22" s="386"/>
      <c r="W22" s="386"/>
      <c r="X22" s="386"/>
      <c r="Y22" s="386"/>
      <c r="Z22" s="386"/>
      <c r="AA22" s="386"/>
      <c r="AB22" s="386"/>
      <c r="AC22" s="386"/>
      <c r="AD22" s="386"/>
      <c r="AE22" s="386"/>
      <c r="AF22" s="386"/>
      <c r="AG22" s="386"/>
      <c r="AH22" s="386"/>
      <c r="AI22" s="386"/>
      <c r="AJ22" s="386"/>
      <c r="AK22" s="386"/>
      <c r="AL22" s="386"/>
      <c r="AM22" s="386"/>
      <c r="AN22" s="386"/>
      <c r="AO22" s="386"/>
      <c r="AP22" s="386"/>
      <c r="AQ22" s="386"/>
      <c r="AR22" s="386"/>
      <c r="AS22" s="386"/>
      <c r="AT22" s="386"/>
      <c r="AU22" s="386"/>
      <c r="AV22" s="386"/>
    </row>
    <row r="23" spans="2:48" ht="15.75" thickBot="1" x14ac:dyDescent="0.3">
      <c r="B23" s="246"/>
      <c r="C23" s="264" t="s">
        <v>275</v>
      </c>
      <c r="D23" s="265"/>
      <c r="E23" s="264"/>
      <c r="F23" s="264"/>
      <c r="G23" s="383"/>
      <c r="H23" s="236"/>
      <c r="I23" s="126"/>
      <c r="J23" s="126"/>
      <c r="K23" s="126"/>
      <c r="L23" s="126"/>
      <c r="M23" s="126"/>
      <c r="N23" s="126"/>
      <c r="O23" s="126"/>
      <c r="P23" s="237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386"/>
      <c r="AL23" s="386"/>
      <c r="AM23" s="386"/>
      <c r="AN23" s="386"/>
      <c r="AO23" s="386"/>
      <c r="AP23" s="386"/>
      <c r="AQ23" s="386"/>
      <c r="AR23" s="386"/>
      <c r="AS23" s="386"/>
      <c r="AT23" s="386"/>
      <c r="AU23" s="386"/>
      <c r="AV23" s="386"/>
    </row>
    <row r="24" spans="2:48" x14ac:dyDescent="0.25">
      <c r="B24" s="246"/>
      <c r="C24" s="236"/>
      <c r="D24" s="236"/>
      <c r="E24" s="236"/>
      <c r="F24" s="236"/>
      <c r="G24" s="236"/>
      <c r="H24" s="236"/>
      <c r="I24" s="126"/>
      <c r="J24" s="126"/>
      <c r="K24" s="126"/>
      <c r="L24" s="126"/>
      <c r="M24" s="126"/>
      <c r="N24" s="126"/>
      <c r="O24" s="126"/>
      <c r="P24" s="237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6"/>
      <c r="AH24" s="386"/>
      <c r="AI24" s="386"/>
      <c r="AJ24" s="386"/>
      <c r="AK24" s="386"/>
      <c r="AL24" s="386"/>
      <c r="AM24" s="386"/>
      <c r="AN24" s="386"/>
      <c r="AO24" s="386"/>
      <c r="AP24" s="386"/>
      <c r="AQ24" s="386"/>
      <c r="AR24" s="386"/>
      <c r="AS24" s="386"/>
      <c r="AT24" s="386"/>
      <c r="AU24" s="386"/>
      <c r="AV24" s="386"/>
    </row>
    <row r="25" spans="2:48" ht="22.5" customHeight="1" x14ac:dyDescent="0.25">
      <c r="B25" s="246"/>
      <c r="C25" s="271" t="s">
        <v>228</v>
      </c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37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6"/>
      <c r="AH25" s="386"/>
      <c r="AI25" s="386"/>
      <c r="AJ25" s="386"/>
      <c r="AK25" s="386"/>
      <c r="AL25" s="386"/>
      <c r="AM25" s="386"/>
      <c r="AN25" s="386"/>
      <c r="AO25" s="386"/>
      <c r="AP25" s="386"/>
      <c r="AQ25" s="386"/>
      <c r="AR25" s="386"/>
      <c r="AS25" s="386"/>
      <c r="AT25" s="386"/>
      <c r="AU25" s="386"/>
      <c r="AV25" s="386"/>
    </row>
    <row r="26" spans="2:48" ht="7.5" customHeight="1" x14ac:dyDescent="0.25">
      <c r="B26" s="246"/>
      <c r="C26" s="236"/>
      <c r="D26" s="236"/>
      <c r="E26" s="236"/>
      <c r="F26" s="236"/>
      <c r="G26" s="236"/>
      <c r="H26" s="236"/>
      <c r="I26" s="126"/>
      <c r="J26" s="126"/>
      <c r="K26" s="126"/>
      <c r="L26" s="126"/>
      <c r="M26" s="126"/>
      <c r="N26" s="126"/>
      <c r="O26" s="126"/>
      <c r="P26" s="237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6"/>
      <c r="AH26" s="386"/>
      <c r="AI26" s="386"/>
      <c r="AJ26" s="386"/>
      <c r="AK26" s="386"/>
      <c r="AL26" s="386"/>
      <c r="AM26" s="386"/>
      <c r="AN26" s="386"/>
      <c r="AO26" s="386"/>
      <c r="AP26" s="386"/>
      <c r="AQ26" s="386"/>
      <c r="AR26" s="386"/>
      <c r="AS26" s="386"/>
      <c r="AT26" s="386"/>
      <c r="AU26" s="386"/>
      <c r="AV26" s="386"/>
    </row>
    <row r="27" spans="2:48" x14ac:dyDescent="0.25">
      <c r="B27" s="246"/>
      <c r="C27" s="255" t="s">
        <v>181</v>
      </c>
      <c r="D27" s="255"/>
      <c r="E27" s="120"/>
      <c r="F27" s="120"/>
      <c r="G27" s="120"/>
      <c r="H27" s="120"/>
      <c r="I27" s="126"/>
      <c r="J27" s="126"/>
      <c r="K27" s="126"/>
      <c r="L27" s="126"/>
      <c r="M27" s="126"/>
      <c r="N27" s="126"/>
      <c r="O27" s="126"/>
      <c r="P27" s="237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86"/>
      <c r="AH27" s="386"/>
      <c r="AI27" s="386"/>
      <c r="AJ27" s="386"/>
      <c r="AK27" s="386"/>
      <c r="AL27" s="386"/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</row>
    <row r="28" spans="2:48" ht="6" customHeight="1" thickBot="1" x14ac:dyDescent="0.3">
      <c r="B28" s="24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7"/>
      <c r="R28" s="386" t="s">
        <v>10</v>
      </c>
      <c r="S28" s="386">
        <v>0.98499999999999999</v>
      </c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  <c r="AG28" s="386"/>
      <c r="AH28" s="386"/>
      <c r="AI28" s="386"/>
      <c r="AJ28" s="386"/>
      <c r="AK28" s="386"/>
      <c r="AL28" s="386"/>
      <c r="AM28" s="386"/>
      <c r="AN28" s="386"/>
      <c r="AO28" s="386"/>
      <c r="AP28" s="386"/>
      <c r="AQ28" s="386"/>
      <c r="AR28" s="386"/>
      <c r="AS28" s="386"/>
      <c r="AT28" s="386"/>
      <c r="AU28" s="386"/>
      <c r="AV28" s="386"/>
    </row>
    <row r="29" spans="2:48" ht="60" customHeight="1" x14ac:dyDescent="0.25">
      <c r="B29" s="246"/>
      <c r="C29" s="272" t="s">
        <v>61</v>
      </c>
      <c r="D29" s="273"/>
      <c r="E29" s="273"/>
      <c r="F29" s="273"/>
      <c r="G29" s="273"/>
      <c r="H29" s="273" t="s">
        <v>27</v>
      </c>
      <c r="I29" s="273"/>
      <c r="J29" s="273" t="s">
        <v>20</v>
      </c>
      <c r="K29" s="273"/>
      <c r="L29" s="273" t="s">
        <v>30</v>
      </c>
      <c r="M29" s="273"/>
      <c r="N29" s="273" t="s">
        <v>28</v>
      </c>
      <c r="O29" s="274"/>
      <c r="P29" s="237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6"/>
      <c r="AH29" s="386"/>
      <c r="AI29" s="386"/>
      <c r="AJ29" s="386"/>
      <c r="AK29" s="386"/>
      <c r="AL29" s="386"/>
      <c r="AM29" s="386"/>
      <c r="AN29" s="386"/>
      <c r="AO29" s="386"/>
      <c r="AP29" s="386"/>
      <c r="AQ29" s="386"/>
      <c r="AR29" s="386"/>
      <c r="AS29" s="386"/>
      <c r="AT29" s="386"/>
      <c r="AU29" s="386"/>
      <c r="AV29" s="386"/>
    </row>
    <row r="30" spans="2:48" ht="30" customHeight="1" x14ac:dyDescent="0.25">
      <c r="B30" s="246"/>
      <c r="C30" s="275" t="s">
        <v>62</v>
      </c>
      <c r="D30" s="276"/>
      <c r="E30" s="276"/>
      <c r="F30" s="276"/>
      <c r="G30" s="276"/>
      <c r="H30" s="79">
        <f>'1.NMS'!H30:I30</f>
        <v>0</v>
      </c>
      <c r="I30" s="79"/>
      <c r="J30" s="279" t="s">
        <v>58</v>
      </c>
      <c r="K30" s="279"/>
      <c r="L30" s="280">
        <f>G63</f>
        <v>0</v>
      </c>
      <c r="M30" s="280"/>
      <c r="N30" s="281" t="str">
        <f>IFERROR(IF(H30=0,"Nevykazuje sa",L30/H30),0)</f>
        <v>Nevykazuje sa</v>
      </c>
      <c r="O30" s="282"/>
      <c r="P30" s="237"/>
      <c r="R30" s="386" t="s">
        <v>31</v>
      </c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6"/>
      <c r="AH30" s="386"/>
      <c r="AI30" s="386"/>
      <c r="AJ30" s="386"/>
      <c r="AK30" s="386"/>
      <c r="AL30" s="386"/>
      <c r="AM30" s="386"/>
      <c r="AN30" s="386"/>
      <c r="AO30" s="386"/>
      <c r="AP30" s="386"/>
      <c r="AQ30" s="386"/>
      <c r="AR30" s="386"/>
      <c r="AS30" s="386"/>
      <c r="AT30" s="386"/>
      <c r="AU30" s="386"/>
      <c r="AV30" s="386"/>
    </row>
    <row r="31" spans="2:48" ht="30" customHeight="1" x14ac:dyDescent="0.25">
      <c r="B31" s="246"/>
      <c r="C31" s="275" t="s">
        <v>63</v>
      </c>
      <c r="D31" s="276"/>
      <c r="E31" s="276"/>
      <c r="F31" s="276"/>
      <c r="G31" s="276"/>
      <c r="H31" s="79">
        <f>'1.NMS'!H31:I31</f>
        <v>0</v>
      </c>
      <c r="I31" s="79"/>
      <c r="J31" s="279" t="s">
        <v>58</v>
      </c>
      <c r="K31" s="279"/>
      <c r="L31" s="280">
        <f>G64</f>
        <v>0</v>
      </c>
      <c r="M31" s="280"/>
      <c r="N31" s="281" t="str">
        <f>IFERROR(IF(H31=0,"Nevykazuje sa",L31/H31),0)</f>
        <v>Nevykazuje sa</v>
      </c>
      <c r="O31" s="282"/>
      <c r="P31" s="237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6"/>
      <c r="AH31" s="386"/>
      <c r="AI31" s="386"/>
      <c r="AJ31" s="386"/>
      <c r="AK31" s="386"/>
      <c r="AL31" s="386"/>
      <c r="AM31" s="386"/>
      <c r="AN31" s="386"/>
      <c r="AO31" s="386"/>
      <c r="AP31" s="386"/>
      <c r="AQ31" s="386"/>
      <c r="AR31" s="386"/>
      <c r="AS31" s="386"/>
      <c r="AT31" s="386"/>
      <c r="AU31" s="386"/>
      <c r="AV31" s="386"/>
    </row>
    <row r="32" spans="2:48" ht="30" customHeight="1" x14ac:dyDescent="0.25">
      <c r="B32" s="246"/>
      <c r="C32" s="275" t="s">
        <v>64</v>
      </c>
      <c r="D32" s="276"/>
      <c r="E32" s="276"/>
      <c r="F32" s="276"/>
      <c r="G32" s="276"/>
      <c r="H32" s="79">
        <v>0</v>
      </c>
      <c r="I32" s="79"/>
      <c r="J32" s="279" t="s">
        <v>77</v>
      </c>
      <c r="K32" s="279"/>
      <c r="L32" s="280">
        <f>IF(H48-L33&lt;0,0,C123-I123)</f>
        <v>0</v>
      </c>
      <c r="M32" s="280"/>
      <c r="N32" s="281" t="str">
        <f>IFERROR(IF(H32=0,"Nevykazuje sa",L32/H32),0)</f>
        <v>Nevykazuje sa</v>
      </c>
      <c r="O32" s="282"/>
      <c r="P32" s="237"/>
    </row>
    <row r="33" spans="2:16" ht="30" customHeight="1" x14ac:dyDescent="0.25">
      <c r="B33" s="246"/>
      <c r="C33" s="275" t="s">
        <v>65</v>
      </c>
      <c r="D33" s="276"/>
      <c r="E33" s="276"/>
      <c r="F33" s="276"/>
      <c r="G33" s="276"/>
      <c r="H33" s="79">
        <v>0</v>
      </c>
      <c r="I33" s="79"/>
      <c r="J33" s="279" t="s">
        <v>58</v>
      </c>
      <c r="K33" s="279"/>
      <c r="L33" s="280">
        <f>SUM(G105:G108)</f>
        <v>0</v>
      </c>
      <c r="M33" s="280"/>
      <c r="N33" s="281" t="s">
        <v>180</v>
      </c>
      <c r="O33" s="282"/>
      <c r="P33" s="237"/>
    </row>
    <row r="34" spans="2:16" ht="30" customHeight="1" x14ac:dyDescent="0.25">
      <c r="B34" s="246"/>
      <c r="C34" s="275" t="s">
        <v>66</v>
      </c>
      <c r="D34" s="276"/>
      <c r="E34" s="276"/>
      <c r="F34" s="276"/>
      <c r="G34" s="276"/>
      <c r="H34" s="79">
        <f>'1.NMS'!H34:I34</f>
        <v>0</v>
      </c>
      <c r="I34" s="79"/>
      <c r="J34" s="279" t="s">
        <v>59</v>
      </c>
      <c r="K34" s="279"/>
      <c r="L34" s="280">
        <f>IF(H48-L33&lt;0,0,(H48-L33)*1000)</f>
        <v>0</v>
      </c>
      <c r="M34" s="280"/>
      <c r="N34" s="281" t="str">
        <f>IFERROR(IF(H34=0,"Nevykazuje sa",L34/H34),0)</f>
        <v>Nevykazuje sa</v>
      </c>
      <c r="O34" s="282"/>
      <c r="P34" s="237"/>
    </row>
    <row r="35" spans="2:16" ht="15" customHeight="1" x14ac:dyDescent="0.25">
      <c r="B35" s="246"/>
      <c r="C35" s="275" t="s">
        <v>78</v>
      </c>
      <c r="D35" s="276"/>
      <c r="E35" s="276"/>
      <c r="F35" s="276"/>
      <c r="G35" s="276"/>
      <c r="H35" s="79">
        <f>'1.NMS'!H35:I35</f>
        <v>0</v>
      </c>
      <c r="I35" s="79"/>
      <c r="J35" s="279" t="s">
        <v>60</v>
      </c>
      <c r="K35" s="279"/>
      <c r="L35" s="280">
        <f>IF(H48-L33&lt;0,0,C130-I130)</f>
        <v>0</v>
      </c>
      <c r="M35" s="280"/>
      <c r="N35" s="281" t="str">
        <f>IFERROR(IF(H35=0,"Nevykazuje sa",L35/H35),0)</f>
        <v>Nevykazuje sa</v>
      </c>
      <c r="O35" s="282"/>
      <c r="P35" s="237"/>
    </row>
    <row r="36" spans="2:16" ht="15" customHeight="1" x14ac:dyDescent="0.25">
      <c r="B36" s="246"/>
      <c r="C36" s="275" t="s">
        <v>67</v>
      </c>
      <c r="D36" s="276"/>
      <c r="E36" s="276"/>
      <c r="F36" s="276"/>
      <c r="G36" s="276"/>
      <c r="H36" s="79">
        <f>'1.NMS'!H36:I36</f>
        <v>0</v>
      </c>
      <c r="I36" s="79"/>
      <c r="J36" s="279" t="s">
        <v>60</v>
      </c>
      <c r="K36" s="279"/>
      <c r="L36" s="280">
        <f>IF(H48-L33&lt;0,0,C137-I137)</f>
        <v>0</v>
      </c>
      <c r="M36" s="280"/>
      <c r="N36" s="281" t="str">
        <f>IFERROR(IF(H36=0,"Nevykazuje sa",L36/H36),0)</f>
        <v>Nevykazuje sa</v>
      </c>
      <c r="O36" s="282"/>
      <c r="P36" s="237"/>
    </row>
    <row r="37" spans="2:16" ht="19.5" customHeight="1" x14ac:dyDescent="0.25">
      <c r="B37" s="246"/>
      <c r="C37" s="275" t="s">
        <v>79</v>
      </c>
      <c r="D37" s="276"/>
      <c r="E37" s="276"/>
      <c r="F37" s="276"/>
      <c r="G37" s="276"/>
      <c r="H37" s="79">
        <f>'1.NMS'!H37:I37</f>
        <v>0</v>
      </c>
      <c r="I37" s="79"/>
      <c r="J37" s="279" t="s">
        <v>60</v>
      </c>
      <c r="K37" s="279"/>
      <c r="L37" s="280">
        <f>IF(H48-L33&lt;0,0,C144-I144)</f>
        <v>0</v>
      </c>
      <c r="M37" s="280"/>
      <c r="N37" s="281" t="str">
        <f>IFERROR(IF(H37=0,"Nevykazuje sa",L37/H37),0)</f>
        <v>Nevykazuje sa</v>
      </c>
      <c r="O37" s="282"/>
      <c r="P37" s="237"/>
    </row>
    <row r="38" spans="2:16" ht="30" customHeight="1" thickBot="1" x14ac:dyDescent="0.3">
      <c r="B38" s="246"/>
      <c r="C38" s="277" t="s">
        <v>68</v>
      </c>
      <c r="D38" s="278"/>
      <c r="E38" s="278"/>
      <c r="F38" s="278"/>
      <c r="G38" s="278"/>
      <c r="H38" s="80">
        <f>'1.NMS'!H38:I38</f>
        <v>0</v>
      </c>
      <c r="I38" s="80"/>
      <c r="J38" s="283" t="s">
        <v>59</v>
      </c>
      <c r="K38" s="283"/>
      <c r="L38" s="377">
        <f>IFERROR((I115+I116+I117+I118)*1000,"Vyplň bunku O117")</f>
        <v>0</v>
      </c>
      <c r="M38" s="377"/>
      <c r="N38" s="286" t="str">
        <f>IFERROR(IF(H38=0,"Nevykazuje sa",L38/H38),0)</f>
        <v>Nevykazuje sa</v>
      </c>
      <c r="O38" s="287"/>
      <c r="P38" s="237"/>
    </row>
    <row r="39" spans="2:16" ht="7.5" customHeight="1" thickBot="1" x14ac:dyDescent="0.3">
      <c r="B39" s="24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</row>
    <row r="40" spans="2:16" ht="24.75" customHeight="1" thickBot="1" x14ac:dyDescent="0.3">
      <c r="B40" s="246"/>
      <c r="C40" s="288" t="s">
        <v>75</v>
      </c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392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237"/>
    </row>
    <row r="41" spans="2:16" x14ac:dyDescent="0.25">
      <c r="B41" s="246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2:16" x14ac:dyDescent="0.25">
      <c r="B42" s="246"/>
      <c r="C42" s="291" t="s">
        <v>169</v>
      </c>
      <c r="D42" s="291"/>
      <c r="E42" s="292"/>
      <c r="F42" s="292"/>
      <c r="G42" s="292"/>
      <c r="H42" s="292"/>
      <c r="I42" s="293"/>
      <c r="J42" s="293"/>
      <c r="K42" s="293"/>
      <c r="L42" s="293"/>
      <c r="M42" s="293"/>
      <c r="N42" s="293"/>
      <c r="O42" s="293"/>
      <c r="P42" s="237"/>
    </row>
    <row r="43" spans="2:16" ht="6" customHeight="1" thickBot="1" x14ac:dyDescent="0.3">
      <c r="B43" s="24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7"/>
    </row>
    <row r="44" spans="2:16" ht="45" customHeight="1" x14ac:dyDescent="0.25">
      <c r="B44" s="246"/>
      <c r="C44" s="130" t="s">
        <v>61</v>
      </c>
      <c r="D44" s="131"/>
      <c r="E44" s="131"/>
      <c r="F44" s="131"/>
      <c r="G44" s="131"/>
      <c r="H44" s="131" t="s">
        <v>27</v>
      </c>
      <c r="I44" s="131"/>
      <c r="J44" s="131" t="s">
        <v>20</v>
      </c>
      <c r="K44" s="131"/>
      <c r="L44" s="131" t="s">
        <v>30</v>
      </c>
      <c r="M44" s="131"/>
      <c r="N44" s="131" t="s">
        <v>28</v>
      </c>
      <c r="O44" s="294"/>
      <c r="P44" s="237"/>
    </row>
    <row r="45" spans="2:16" ht="28.5" customHeight="1" x14ac:dyDescent="0.25">
      <c r="B45" s="246"/>
      <c r="C45" s="275" t="s">
        <v>170</v>
      </c>
      <c r="D45" s="276"/>
      <c r="E45" s="276"/>
      <c r="F45" s="276"/>
      <c r="G45" s="276"/>
      <c r="H45" s="295">
        <f>ZMS!H24</f>
        <v>0</v>
      </c>
      <c r="I45" s="295"/>
      <c r="J45" s="279" t="s">
        <v>94</v>
      </c>
      <c r="K45" s="279"/>
      <c r="L45" s="81"/>
      <c r="M45" s="81"/>
      <c r="N45" s="297" t="str">
        <f t="shared" ref="N45:N52" si="0">IFERROR(IF(H45=0,"Nevykazuje sa",L45/H45),0)</f>
        <v>Nevykazuje sa</v>
      </c>
      <c r="O45" s="298"/>
      <c r="P45" s="237"/>
    </row>
    <row r="46" spans="2:16" ht="28.5" customHeight="1" x14ac:dyDescent="0.25">
      <c r="B46" s="246"/>
      <c r="C46" s="275" t="s">
        <v>171</v>
      </c>
      <c r="D46" s="276"/>
      <c r="E46" s="276"/>
      <c r="F46" s="276"/>
      <c r="G46" s="276"/>
      <c r="H46" s="295">
        <f>ZMS!H25</f>
        <v>0</v>
      </c>
      <c r="I46" s="295"/>
      <c r="J46" s="279" t="s">
        <v>94</v>
      </c>
      <c r="K46" s="279"/>
      <c r="L46" s="81"/>
      <c r="M46" s="81"/>
      <c r="N46" s="297" t="str">
        <f t="shared" si="0"/>
        <v>Nevykazuje sa</v>
      </c>
      <c r="O46" s="298"/>
      <c r="P46" s="237"/>
    </row>
    <row r="47" spans="2:16" ht="28.5" customHeight="1" x14ac:dyDescent="0.25">
      <c r="B47" s="246"/>
      <c r="C47" s="275" t="s">
        <v>172</v>
      </c>
      <c r="D47" s="276"/>
      <c r="E47" s="276"/>
      <c r="F47" s="276"/>
      <c r="G47" s="276"/>
      <c r="H47" s="295">
        <f>ZMS!H26</f>
        <v>0</v>
      </c>
      <c r="I47" s="295"/>
      <c r="J47" s="279" t="s">
        <v>173</v>
      </c>
      <c r="K47" s="279"/>
      <c r="L47" s="81"/>
      <c r="M47" s="81"/>
      <c r="N47" s="297" t="str">
        <f t="shared" si="0"/>
        <v>Nevykazuje sa</v>
      </c>
      <c r="O47" s="298"/>
      <c r="P47" s="237"/>
    </row>
    <row r="48" spans="2:16" ht="28.5" customHeight="1" x14ac:dyDescent="0.25">
      <c r="B48" s="246"/>
      <c r="C48" s="275" t="s">
        <v>174</v>
      </c>
      <c r="D48" s="276"/>
      <c r="E48" s="276"/>
      <c r="F48" s="276"/>
      <c r="G48" s="276"/>
      <c r="H48" s="295">
        <f>ZMS!H27</f>
        <v>0</v>
      </c>
      <c r="I48" s="295"/>
      <c r="J48" s="279" t="s">
        <v>58</v>
      </c>
      <c r="K48" s="279"/>
      <c r="L48" s="81"/>
      <c r="M48" s="81"/>
      <c r="N48" s="297" t="str">
        <f t="shared" si="0"/>
        <v>Nevykazuje sa</v>
      </c>
      <c r="O48" s="298"/>
      <c r="P48" s="237"/>
    </row>
    <row r="49" spans="2:16" ht="28.5" customHeight="1" x14ac:dyDescent="0.25">
      <c r="B49" s="246"/>
      <c r="C49" s="275" t="s">
        <v>175</v>
      </c>
      <c r="D49" s="276"/>
      <c r="E49" s="276"/>
      <c r="F49" s="276"/>
      <c r="G49" s="276"/>
      <c r="H49" s="295">
        <f>ZMS!H28</f>
        <v>0</v>
      </c>
      <c r="I49" s="295"/>
      <c r="J49" s="279" t="s">
        <v>59</v>
      </c>
      <c r="K49" s="279"/>
      <c r="L49" s="81"/>
      <c r="M49" s="81"/>
      <c r="N49" s="297" t="str">
        <f t="shared" si="0"/>
        <v>Nevykazuje sa</v>
      </c>
      <c r="O49" s="298"/>
      <c r="P49" s="237"/>
    </row>
    <row r="50" spans="2:16" ht="28.5" customHeight="1" x14ac:dyDescent="0.25">
      <c r="B50" s="246"/>
      <c r="C50" s="275" t="s">
        <v>176</v>
      </c>
      <c r="D50" s="276"/>
      <c r="E50" s="276"/>
      <c r="F50" s="276"/>
      <c r="G50" s="276"/>
      <c r="H50" s="295">
        <f>ZMS!H29</f>
        <v>0</v>
      </c>
      <c r="I50" s="295"/>
      <c r="J50" s="279" t="s">
        <v>177</v>
      </c>
      <c r="K50" s="279"/>
      <c r="L50" s="81"/>
      <c r="M50" s="81"/>
      <c r="N50" s="297" t="str">
        <f t="shared" si="0"/>
        <v>Nevykazuje sa</v>
      </c>
      <c r="O50" s="298"/>
      <c r="P50" s="237"/>
    </row>
    <row r="51" spans="2:16" ht="28.5" customHeight="1" x14ac:dyDescent="0.25">
      <c r="B51" s="246"/>
      <c r="C51" s="275" t="s">
        <v>281</v>
      </c>
      <c r="D51" s="276"/>
      <c r="E51" s="276"/>
      <c r="F51" s="276"/>
      <c r="G51" s="276"/>
      <c r="H51" s="295">
        <f>ZMS!H30</f>
        <v>0</v>
      </c>
      <c r="I51" s="295"/>
      <c r="J51" s="279" t="s">
        <v>103</v>
      </c>
      <c r="K51" s="279"/>
      <c r="L51" s="81"/>
      <c r="M51" s="81"/>
      <c r="N51" s="297" t="str">
        <f t="shared" si="0"/>
        <v>Nevykazuje sa</v>
      </c>
      <c r="O51" s="298"/>
      <c r="P51" s="237"/>
    </row>
    <row r="52" spans="2:16" ht="28.5" customHeight="1" thickBot="1" x14ac:dyDescent="0.3">
      <c r="B52" s="246"/>
      <c r="C52" s="277" t="s">
        <v>178</v>
      </c>
      <c r="D52" s="278"/>
      <c r="E52" s="278"/>
      <c r="F52" s="278"/>
      <c r="G52" s="278"/>
      <c r="H52" s="296">
        <f>ZMS!H31</f>
        <v>0</v>
      </c>
      <c r="I52" s="296"/>
      <c r="J52" s="283" t="s">
        <v>179</v>
      </c>
      <c r="K52" s="283"/>
      <c r="L52" s="82"/>
      <c r="M52" s="82"/>
      <c r="N52" s="299" t="str">
        <f t="shared" si="0"/>
        <v>Nevykazuje sa</v>
      </c>
      <c r="O52" s="300"/>
      <c r="P52" s="237"/>
    </row>
    <row r="53" spans="2:16" ht="7.5" customHeight="1" thickBot="1" x14ac:dyDescent="0.3">
      <c r="B53" s="24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7"/>
    </row>
    <row r="54" spans="2:16" ht="19.5" customHeight="1" thickBot="1" x14ac:dyDescent="0.3">
      <c r="B54" s="246"/>
      <c r="C54" s="301" t="s">
        <v>182</v>
      </c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92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237"/>
    </row>
    <row r="55" spans="2:16" ht="19.5" customHeight="1" thickBot="1" x14ac:dyDescent="0.3">
      <c r="B55" s="246"/>
      <c r="C55" s="301" t="s">
        <v>183</v>
      </c>
      <c r="D55" s="302"/>
      <c r="E55" s="302"/>
      <c r="F55" s="302"/>
      <c r="G55" s="302"/>
      <c r="H55" s="302"/>
      <c r="I55" s="302"/>
      <c r="J55" s="302"/>
      <c r="K55" s="302"/>
      <c r="L55" s="302"/>
      <c r="M55" s="302"/>
      <c r="N55" s="302"/>
      <c r="O55" s="392">
        <f>IFERROR((IF(N48&gt;1,1,N48)+IF(N49&gt;1,1,N49))/2,0)</f>
        <v>1</v>
      </c>
      <c r="P55" s="237"/>
    </row>
    <row r="56" spans="2:16" x14ac:dyDescent="0.25">
      <c r="B56" s="24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7"/>
    </row>
    <row r="57" spans="2:16" ht="122.25" customHeight="1" x14ac:dyDescent="0.25">
      <c r="B57" s="24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236"/>
      <c r="O57" s="236"/>
      <c r="P57" s="237"/>
    </row>
    <row r="58" spans="2:16" ht="15.75" thickBot="1" x14ac:dyDescent="0.3">
      <c r="B58" s="303"/>
      <c r="C58" s="261"/>
      <c r="D58" s="261"/>
      <c r="E58" s="261"/>
      <c r="F58" s="261"/>
      <c r="G58" s="261"/>
      <c r="H58" s="261"/>
      <c r="I58" s="261"/>
      <c r="J58" s="261"/>
      <c r="K58" s="261"/>
      <c r="L58" s="261"/>
      <c r="M58" s="261"/>
      <c r="N58" s="261"/>
      <c r="O58" s="261"/>
      <c r="P58" s="304"/>
    </row>
    <row r="59" spans="2:16" ht="22.5" customHeight="1" x14ac:dyDescent="0.25">
      <c r="B59" s="243"/>
      <c r="C59" s="305" t="s">
        <v>132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245"/>
    </row>
    <row r="60" spans="2:16" x14ac:dyDescent="0.25">
      <c r="B60" s="24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236"/>
      <c r="P60" s="237"/>
    </row>
    <row r="61" spans="2:16" x14ac:dyDescent="0.25">
      <c r="B61" s="246"/>
      <c r="C61" s="255" t="s">
        <v>230</v>
      </c>
      <c r="D61" s="255"/>
      <c r="E61" s="120"/>
      <c r="F61" s="120"/>
      <c r="G61" s="120"/>
      <c r="H61" s="120"/>
      <c r="I61" s="126"/>
      <c r="J61" s="126"/>
      <c r="K61" s="126"/>
      <c r="L61" s="126"/>
      <c r="M61" s="126"/>
      <c r="N61" s="126"/>
      <c r="O61" s="126"/>
      <c r="P61" s="237"/>
    </row>
    <row r="62" spans="2:16" ht="6" customHeight="1" x14ac:dyDescent="0.25">
      <c r="B62" s="246"/>
      <c r="C62" s="236"/>
      <c r="D62" s="236"/>
      <c r="E62" s="236"/>
      <c r="F62" s="236"/>
      <c r="G62" s="236"/>
      <c r="H62" s="236"/>
      <c r="I62" s="236"/>
      <c r="J62" s="236"/>
      <c r="K62" s="236"/>
      <c r="L62" s="120"/>
      <c r="M62" s="120"/>
      <c r="N62" s="236"/>
      <c r="O62" s="236"/>
      <c r="P62" s="237"/>
    </row>
    <row r="63" spans="2:16" x14ac:dyDescent="0.25">
      <c r="B63" s="246"/>
      <c r="C63" s="306" t="s">
        <v>8</v>
      </c>
      <c r="D63" s="306"/>
      <c r="E63" s="306"/>
      <c r="F63" s="306"/>
      <c r="G63" s="84">
        <v>0</v>
      </c>
      <c r="H63" s="307" t="s">
        <v>58</v>
      </c>
      <c r="I63" s="86" t="s">
        <v>287</v>
      </c>
      <c r="J63" s="86"/>
      <c r="K63" s="86"/>
      <c r="L63" s="86"/>
      <c r="M63" s="86"/>
      <c r="N63" s="86"/>
      <c r="O63" s="86"/>
      <c r="P63" s="237"/>
    </row>
    <row r="64" spans="2:16" x14ac:dyDescent="0.25">
      <c r="B64" s="246"/>
      <c r="C64" s="306" t="s">
        <v>25</v>
      </c>
      <c r="D64" s="306"/>
      <c r="E64" s="306"/>
      <c r="F64" s="306"/>
      <c r="G64" s="84">
        <v>0</v>
      </c>
      <c r="H64" s="307" t="s">
        <v>58</v>
      </c>
      <c r="I64" s="86" t="s">
        <v>286</v>
      </c>
      <c r="J64" s="86"/>
      <c r="K64" s="86"/>
      <c r="L64" s="86"/>
      <c r="M64" s="86"/>
      <c r="N64" s="86"/>
      <c r="O64" s="86"/>
      <c r="P64" s="237"/>
    </row>
    <row r="65" spans="2:18" ht="7.5" customHeight="1" x14ac:dyDescent="0.25">
      <c r="B65" s="24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7"/>
    </row>
    <row r="66" spans="2:18" x14ac:dyDescent="0.25">
      <c r="B66" s="246"/>
      <c r="C66" s="308" t="s">
        <v>43</v>
      </c>
      <c r="D66" s="308"/>
      <c r="E66" s="309" t="s">
        <v>44</v>
      </c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237"/>
    </row>
    <row r="67" spans="2:18" x14ac:dyDescent="0.25">
      <c r="B67" s="246"/>
      <c r="C67" s="308"/>
      <c r="D67" s="308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237"/>
    </row>
    <row r="68" spans="2:18" x14ac:dyDescent="0.25">
      <c r="B68" s="24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7"/>
    </row>
    <row r="69" spans="2:18" x14ac:dyDescent="0.25">
      <c r="B69" s="246"/>
      <c r="C69" s="255" t="s">
        <v>229</v>
      </c>
      <c r="D69" s="255"/>
      <c r="E69" s="120"/>
      <c r="F69" s="120"/>
      <c r="G69" s="120"/>
      <c r="H69" s="120"/>
      <c r="I69" s="126"/>
      <c r="J69" s="126"/>
      <c r="K69" s="126"/>
      <c r="L69" s="126"/>
      <c r="M69" s="126"/>
      <c r="N69" s="126"/>
      <c r="O69" s="126"/>
      <c r="P69" s="237"/>
      <c r="R69" s="393"/>
    </row>
    <row r="70" spans="2:18" ht="6" customHeight="1" x14ac:dyDescent="0.25">
      <c r="B70" s="246"/>
      <c r="C70" s="236"/>
      <c r="D70" s="236"/>
      <c r="E70" s="236"/>
      <c r="F70" s="236"/>
      <c r="G70" s="236"/>
      <c r="H70" s="236"/>
      <c r="I70" s="120"/>
      <c r="J70" s="120"/>
      <c r="K70" s="120"/>
      <c r="L70" s="120"/>
      <c r="M70" s="120"/>
      <c r="N70" s="120"/>
      <c r="O70" s="120"/>
      <c r="P70" s="237"/>
    </row>
    <row r="71" spans="2:18" ht="15.75" thickBot="1" x14ac:dyDescent="0.3">
      <c r="B71" s="246"/>
      <c r="C71" s="310" t="s">
        <v>263</v>
      </c>
      <c r="D71" s="236"/>
      <c r="E71" s="236"/>
      <c r="F71" s="236"/>
      <c r="G71" s="236"/>
      <c r="H71" s="236"/>
      <c r="I71" s="120"/>
      <c r="J71" s="120"/>
      <c r="K71" s="120"/>
      <c r="L71" s="120"/>
      <c r="M71" s="120"/>
      <c r="N71" s="120"/>
      <c r="O71" s="120"/>
      <c r="P71" s="237"/>
    </row>
    <row r="72" spans="2:18" ht="15.75" thickBot="1" x14ac:dyDescent="0.3">
      <c r="B72" s="246"/>
      <c r="C72" s="311" t="s">
        <v>259</v>
      </c>
      <c r="D72" s="312"/>
      <c r="E72" s="312"/>
      <c r="F72" s="313"/>
      <c r="G72" s="89"/>
      <c r="H72" s="90"/>
      <c r="I72" s="90"/>
      <c r="J72" s="90"/>
      <c r="K72" s="90"/>
      <c r="L72" s="90"/>
      <c r="M72" s="90"/>
      <c r="N72" s="90"/>
      <c r="O72" s="91"/>
      <c r="P72" s="237"/>
    </row>
    <row r="73" spans="2:18" ht="15.75" thickBot="1" x14ac:dyDescent="0.3">
      <c r="B73" s="246"/>
      <c r="C73" s="314" t="s">
        <v>260</v>
      </c>
      <c r="D73" s="315"/>
      <c r="E73" s="315"/>
      <c r="F73" s="316"/>
      <c r="G73" s="92"/>
      <c r="H73" s="317" t="str">
        <f>IF(AND(G73="nie",SUM(D77:O77)=0),"     VYPLŇTE ÚDAJE O SPOTREBE VZŤAHUJÚCEJ SA K PROJEKTU","")</f>
        <v/>
      </c>
      <c r="I73" s="120"/>
      <c r="J73" s="120"/>
      <c r="L73" s="120"/>
      <c r="M73" s="120"/>
      <c r="N73" s="120"/>
      <c r="O73" s="120"/>
      <c r="P73" s="237"/>
    </row>
    <row r="74" spans="2:18" ht="7.5" customHeight="1" x14ac:dyDescent="0.25">
      <c r="B74" s="24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7"/>
    </row>
    <row r="75" spans="2:18" s="394" customFormat="1" ht="12.75" x14ac:dyDescent="0.25">
      <c r="B75" s="318"/>
      <c r="C75" s="319" t="s">
        <v>246</v>
      </c>
      <c r="D75" s="319" t="s">
        <v>247</v>
      </c>
      <c r="E75" s="319" t="s">
        <v>248</v>
      </c>
      <c r="F75" s="319" t="s">
        <v>249</v>
      </c>
      <c r="G75" s="319" t="s">
        <v>250</v>
      </c>
      <c r="H75" s="319" t="s">
        <v>251</v>
      </c>
      <c r="I75" s="319" t="s">
        <v>252</v>
      </c>
      <c r="J75" s="319" t="s">
        <v>253</v>
      </c>
      <c r="K75" s="319" t="s">
        <v>254</v>
      </c>
      <c r="L75" s="319" t="s">
        <v>255</v>
      </c>
      <c r="M75" s="319" t="s">
        <v>256</v>
      </c>
      <c r="N75" s="319" t="s">
        <v>257</v>
      </c>
      <c r="O75" s="319" t="s">
        <v>258</v>
      </c>
      <c r="P75" s="320"/>
    </row>
    <row r="76" spans="2:18" x14ac:dyDescent="0.25">
      <c r="B76" s="246"/>
      <c r="C76" s="321" t="s">
        <v>261</v>
      </c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237"/>
    </row>
    <row r="77" spans="2:18" ht="25.5" x14ac:dyDescent="0.25">
      <c r="B77" s="246"/>
      <c r="C77" s="321" t="s">
        <v>262</v>
      </c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237"/>
    </row>
    <row r="78" spans="2:18" x14ac:dyDescent="0.25">
      <c r="B78" s="246"/>
      <c r="C78" s="120"/>
      <c r="D78" s="120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7"/>
    </row>
    <row r="79" spans="2:18" ht="15.75" thickBot="1" x14ac:dyDescent="0.3">
      <c r="B79" s="246"/>
      <c r="C79" s="310" t="s">
        <v>264</v>
      </c>
      <c r="D79" s="236"/>
      <c r="E79" s="236"/>
      <c r="F79" s="236"/>
      <c r="G79" s="236"/>
      <c r="H79" s="236"/>
      <c r="I79" s="120"/>
      <c r="J79" s="120"/>
      <c r="K79" s="120"/>
      <c r="L79" s="120"/>
      <c r="M79" s="120"/>
      <c r="N79" s="120"/>
      <c r="O79" s="120"/>
      <c r="P79" s="237"/>
    </row>
    <row r="80" spans="2:18" ht="15.75" thickBot="1" x14ac:dyDescent="0.3">
      <c r="B80" s="246"/>
      <c r="C80" s="311" t="s">
        <v>259</v>
      </c>
      <c r="D80" s="312"/>
      <c r="E80" s="312"/>
      <c r="F80" s="313"/>
      <c r="G80" s="89"/>
      <c r="H80" s="90"/>
      <c r="I80" s="90"/>
      <c r="J80" s="90"/>
      <c r="K80" s="90"/>
      <c r="L80" s="90"/>
      <c r="M80" s="90"/>
      <c r="N80" s="90"/>
      <c r="O80" s="91"/>
      <c r="P80" s="237"/>
    </row>
    <row r="81" spans="2:16" ht="15.75" thickBot="1" x14ac:dyDescent="0.3">
      <c r="B81" s="246"/>
      <c r="C81" s="314" t="s">
        <v>260</v>
      </c>
      <c r="D81" s="315"/>
      <c r="E81" s="315"/>
      <c r="F81" s="316"/>
      <c r="G81" s="92"/>
      <c r="H81" s="317" t="str">
        <f>IF(AND(G81="nie",SUM(D85:O85)=0),"     VYPLŇTE ÚDAJE O SPOTREBE VZŤAHUJÚCEJ SA K PROJEKTU","")</f>
        <v/>
      </c>
      <c r="I81" s="120"/>
      <c r="J81" s="120"/>
      <c r="K81" s="317" t="str">
        <f>IF(G81="nie","     VYPLŇTE ÚDAJE V STĹPCI E NIŽŠIE","")</f>
        <v/>
      </c>
      <c r="L81" s="120"/>
      <c r="M81" s="120"/>
      <c r="N81" s="120"/>
      <c r="O81" s="120"/>
      <c r="P81" s="237"/>
    </row>
    <row r="82" spans="2:16" ht="7.5" customHeight="1" x14ac:dyDescent="0.25">
      <c r="B82" s="24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7"/>
    </row>
    <row r="83" spans="2:16" x14ac:dyDescent="0.25">
      <c r="B83" s="246"/>
      <c r="C83" s="319" t="s">
        <v>246</v>
      </c>
      <c r="D83" s="319" t="s">
        <v>247</v>
      </c>
      <c r="E83" s="319" t="s">
        <v>248</v>
      </c>
      <c r="F83" s="319" t="s">
        <v>249</v>
      </c>
      <c r="G83" s="319" t="s">
        <v>250</v>
      </c>
      <c r="H83" s="319" t="s">
        <v>251</v>
      </c>
      <c r="I83" s="319" t="s">
        <v>252</v>
      </c>
      <c r="J83" s="319" t="s">
        <v>253</v>
      </c>
      <c r="K83" s="319" t="s">
        <v>254</v>
      </c>
      <c r="L83" s="319" t="s">
        <v>255</v>
      </c>
      <c r="M83" s="319" t="s">
        <v>256</v>
      </c>
      <c r="N83" s="319" t="s">
        <v>257</v>
      </c>
      <c r="O83" s="319" t="s">
        <v>258</v>
      </c>
      <c r="P83" s="237"/>
    </row>
    <row r="84" spans="2:16" x14ac:dyDescent="0.25">
      <c r="B84" s="246"/>
      <c r="C84" s="321" t="s">
        <v>261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237"/>
    </row>
    <row r="85" spans="2:16" ht="25.5" x14ac:dyDescent="0.25">
      <c r="B85" s="246"/>
      <c r="C85" s="321" t="s">
        <v>262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237"/>
    </row>
    <row r="86" spans="2:16" x14ac:dyDescent="0.25">
      <c r="B86" s="246"/>
      <c r="C86" s="120"/>
      <c r="D86" s="120"/>
      <c r="E86" s="236"/>
      <c r="F86" s="236"/>
      <c r="G86" s="236"/>
      <c r="H86" s="236"/>
      <c r="I86" s="236"/>
      <c r="J86" s="236"/>
      <c r="K86" s="236"/>
      <c r="L86" s="236"/>
      <c r="M86" s="236"/>
      <c r="N86" s="236"/>
      <c r="O86" s="236"/>
      <c r="P86" s="237"/>
    </row>
    <row r="87" spans="2:16" ht="15.75" thickBot="1" x14ac:dyDescent="0.3">
      <c r="B87" s="246"/>
      <c r="C87" s="310" t="s">
        <v>265</v>
      </c>
      <c r="D87" s="236"/>
      <c r="E87" s="236"/>
      <c r="F87" s="236"/>
      <c r="G87" s="236"/>
      <c r="H87" s="236"/>
      <c r="I87" s="120"/>
      <c r="J87" s="120"/>
      <c r="K87" s="120"/>
      <c r="L87" s="120"/>
      <c r="M87" s="120"/>
      <c r="N87" s="120"/>
      <c r="O87" s="120"/>
      <c r="P87" s="237"/>
    </row>
    <row r="88" spans="2:16" ht="15.75" thickBot="1" x14ac:dyDescent="0.3">
      <c r="B88" s="246"/>
      <c r="C88" s="311" t="s">
        <v>259</v>
      </c>
      <c r="D88" s="312"/>
      <c r="E88" s="312"/>
      <c r="F88" s="313"/>
      <c r="G88" s="89"/>
      <c r="H88" s="90"/>
      <c r="I88" s="90"/>
      <c r="J88" s="90"/>
      <c r="K88" s="90"/>
      <c r="L88" s="90"/>
      <c r="M88" s="90"/>
      <c r="N88" s="90"/>
      <c r="O88" s="91"/>
      <c r="P88" s="237"/>
    </row>
    <row r="89" spans="2:16" ht="15.75" thickBot="1" x14ac:dyDescent="0.3">
      <c r="B89" s="246"/>
      <c r="C89" s="314" t="s">
        <v>260</v>
      </c>
      <c r="D89" s="315"/>
      <c r="E89" s="315"/>
      <c r="F89" s="316"/>
      <c r="G89" s="92"/>
      <c r="H89" s="317" t="str">
        <f>IF(AND(G89="nie",SUM(D93:O93)=0),"     VYPLŇTE ÚDAJE O SPOTREBE VZŤAHUJÚCEJ SA K PROJEKTU","")</f>
        <v/>
      </c>
      <c r="I89" s="120"/>
      <c r="J89" s="120"/>
      <c r="K89" s="317" t="str">
        <f>IF(G89="nie","     VYPLŇTE ÚDAJE V STĹPCI E NIŽŠIE","")</f>
        <v/>
      </c>
      <c r="L89" s="120"/>
      <c r="M89" s="120"/>
      <c r="N89" s="120"/>
      <c r="O89" s="120"/>
      <c r="P89" s="237"/>
    </row>
    <row r="90" spans="2:16" ht="7.5" customHeight="1" x14ac:dyDescent="0.25">
      <c r="B90" s="24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  <c r="O90" s="236"/>
      <c r="P90" s="237"/>
    </row>
    <row r="91" spans="2:16" x14ac:dyDescent="0.25">
      <c r="B91" s="246"/>
      <c r="C91" s="319" t="s">
        <v>246</v>
      </c>
      <c r="D91" s="319" t="s">
        <v>247</v>
      </c>
      <c r="E91" s="319" t="s">
        <v>248</v>
      </c>
      <c r="F91" s="319" t="s">
        <v>249</v>
      </c>
      <c r="G91" s="319" t="s">
        <v>250</v>
      </c>
      <c r="H91" s="319" t="s">
        <v>251</v>
      </c>
      <c r="I91" s="319" t="s">
        <v>252</v>
      </c>
      <c r="J91" s="319" t="s">
        <v>253</v>
      </c>
      <c r="K91" s="319" t="s">
        <v>254</v>
      </c>
      <c r="L91" s="319" t="s">
        <v>255</v>
      </c>
      <c r="M91" s="319" t="s">
        <v>256</v>
      </c>
      <c r="N91" s="319" t="s">
        <v>257</v>
      </c>
      <c r="O91" s="319" t="s">
        <v>258</v>
      </c>
      <c r="P91" s="237"/>
    </row>
    <row r="92" spans="2:16" x14ac:dyDescent="0.25">
      <c r="B92" s="246"/>
      <c r="C92" s="321" t="s">
        <v>261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237"/>
    </row>
    <row r="93" spans="2:16" ht="25.5" x14ac:dyDescent="0.25">
      <c r="B93" s="246"/>
      <c r="C93" s="321" t="s">
        <v>262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237"/>
    </row>
    <row r="94" spans="2:16" x14ac:dyDescent="0.25">
      <c r="B94" s="246"/>
      <c r="C94" s="120"/>
      <c r="D94" s="120"/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7"/>
    </row>
    <row r="95" spans="2:16" ht="15.75" thickBot="1" x14ac:dyDescent="0.3">
      <c r="B95" s="246"/>
      <c r="C95" s="310" t="s">
        <v>266</v>
      </c>
      <c r="D95" s="236"/>
      <c r="E95" s="236"/>
      <c r="F95" s="236"/>
      <c r="G95" s="236"/>
      <c r="H95" s="236"/>
      <c r="I95" s="120"/>
      <c r="J95" s="120"/>
      <c r="K95" s="120"/>
      <c r="L95" s="120"/>
      <c r="M95" s="120"/>
      <c r="N95" s="120"/>
      <c r="O95" s="120"/>
      <c r="P95" s="237"/>
    </row>
    <row r="96" spans="2:16" ht="15.75" thickBot="1" x14ac:dyDescent="0.3">
      <c r="B96" s="246"/>
      <c r="C96" s="311" t="s">
        <v>259</v>
      </c>
      <c r="D96" s="312"/>
      <c r="E96" s="312"/>
      <c r="F96" s="313"/>
      <c r="G96" s="89"/>
      <c r="H96" s="90"/>
      <c r="I96" s="90"/>
      <c r="J96" s="90"/>
      <c r="K96" s="90"/>
      <c r="L96" s="90"/>
      <c r="M96" s="90"/>
      <c r="N96" s="90"/>
      <c r="O96" s="91"/>
      <c r="P96" s="237"/>
    </row>
    <row r="97" spans="2:19" ht="15.75" thickBot="1" x14ac:dyDescent="0.3">
      <c r="B97" s="246"/>
      <c r="C97" s="314" t="s">
        <v>260</v>
      </c>
      <c r="D97" s="315"/>
      <c r="E97" s="315"/>
      <c r="F97" s="316"/>
      <c r="G97" s="92"/>
      <c r="H97" s="317" t="str">
        <f>IF(AND(G97="nie",SUM(D101:O101)=0),"     VYPLŇTE ÚDAJE O SPOTREBE VZŤAHUJÚCEJ SA K PROJEKTU","")</f>
        <v/>
      </c>
      <c r="I97" s="120"/>
      <c r="J97" s="120"/>
      <c r="K97" s="317" t="str">
        <f>IF(G97="nie","     VYPLŇTE ÚDAJE V STĹPCI E NIŽŠIE","")</f>
        <v/>
      </c>
      <c r="L97" s="120"/>
      <c r="M97" s="120"/>
      <c r="N97" s="120"/>
      <c r="O97" s="120"/>
      <c r="P97" s="237"/>
    </row>
    <row r="98" spans="2:19" ht="7.5" customHeight="1" x14ac:dyDescent="0.25">
      <c r="B98" s="24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7"/>
    </row>
    <row r="99" spans="2:19" x14ac:dyDescent="0.25">
      <c r="B99" s="246"/>
      <c r="C99" s="319" t="s">
        <v>246</v>
      </c>
      <c r="D99" s="319" t="s">
        <v>247</v>
      </c>
      <c r="E99" s="319" t="s">
        <v>248</v>
      </c>
      <c r="F99" s="319" t="s">
        <v>249</v>
      </c>
      <c r="G99" s="319" t="s">
        <v>250</v>
      </c>
      <c r="H99" s="319" t="s">
        <v>251</v>
      </c>
      <c r="I99" s="319" t="s">
        <v>252</v>
      </c>
      <c r="J99" s="319" t="s">
        <v>253</v>
      </c>
      <c r="K99" s="319" t="s">
        <v>254</v>
      </c>
      <c r="L99" s="319" t="s">
        <v>255</v>
      </c>
      <c r="M99" s="319" t="s">
        <v>256</v>
      </c>
      <c r="N99" s="319" t="s">
        <v>257</v>
      </c>
      <c r="O99" s="319" t="s">
        <v>258</v>
      </c>
      <c r="P99" s="237"/>
    </row>
    <row r="100" spans="2:19" x14ac:dyDescent="0.25">
      <c r="B100" s="246"/>
      <c r="C100" s="321" t="s">
        <v>261</v>
      </c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237"/>
    </row>
    <row r="101" spans="2:19" ht="25.5" x14ac:dyDescent="0.25">
      <c r="B101" s="246"/>
      <c r="C101" s="321" t="s">
        <v>262</v>
      </c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237"/>
    </row>
    <row r="102" spans="2:19" x14ac:dyDescent="0.25">
      <c r="B102" s="24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  <c r="O102" s="236"/>
      <c r="P102" s="237"/>
    </row>
    <row r="103" spans="2:19" x14ac:dyDescent="0.25">
      <c r="B103" s="246"/>
      <c r="C103" s="310" t="s">
        <v>267</v>
      </c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7"/>
    </row>
    <row r="104" spans="2:19" ht="6" customHeight="1" thickBot="1" x14ac:dyDescent="0.3">
      <c r="B104" s="24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  <c r="N104" s="236"/>
      <c r="O104" s="236"/>
      <c r="P104" s="237"/>
    </row>
    <row r="105" spans="2:19" x14ac:dyDescent="0.25">
      <c r="B105" s="246"/>
      <c r="C105" s="322" t="s">
        <v>8</v>
      </c>
      <c r="D105" s="323"/>
      <c r="E105" s="323"/>
      <c r="F105" s="323"/>
      <c r="G105" s="324">
        <f>IF(G73="nie",SUM(D77:O77),SUM(D76:O76))</f>
        <v>0</v>
      </c>
      <c r="H105" s="325" t="s">
        <v>58</v>
      </c>
      <c r="I105" s="326"/>
      <c r="J105" s="326"/>
      <c r="K105" s="326"/>
      <c r="L105" s="326"/>
      <c r="M105" s="326"/>
      <c r="N105" s="326"/>
      <c r="O105" s="326"/>
      <c r="P105" s="237"/>
      <c r="R105" s="395"/>
    </row>
    <row r="106" spans="2:19" x14ac:dyDescent="0.25">
      <c r="B106" s="246"/>
      <c r="C106" s="327" t="s">
        <v>9</v>
      </c>
      <c r="D106" s="306"/>
      <c r="E106" s="306"/>
      <c r="F106" s="306"/>
      <c r="G106" s="328">
        <f>IF(G81="nie",SUM(D85:O85),SUM(D84:O84))</f>
        <v>0</v>
      </c>
      <c r="H106" s="329" t="s">
        <v>58</v>
      </c>
      <c r="I106" s="326"/>
      <c r="J106" s="326"/>
      <c r="K106" s="326"/>
      <c r="L106" s="326"/>
      <c r="M106" s="326"/>
      <c r="N106" s="326"/>
      <c r="O106" s="326"/>
      <c r="P106" s="237"/>
      <c r="R106" s="395"/>
    </row>
    <row r="107" spans="2:19" x14ac:dyDescent="0.25">
      <c r="B107" s="246"/>
      <c r="C107" s="327" t="s">
        <v>21</v>
      </c>
      <c r="D107" s="306"/>
      <c r="E107" s="306"/>
      <c r="F107" s="306"/>
      <c r="G107" s="328">
        <f>IF(G89="nie",SUM(D93:O93),SUM(D92:O92))</f>
        <v>0</v>
      </c>
      <c r="H107" s="329" t="s">
        <v>58</v>
      </c>
      <c r="I107" s="326"/>
      <c r="J107" s="326"/>
      <c r="K107" s="326"/>
      <c r="L107" s="326"/>
      <c r="M107" s="326"/>
      <c r="N107" s="326"/>
      <c r="O107" s="326"/>
      <c r="P107" s="237"/>
      <c r="R107" s="396"/>
      <c r="S107" s="396"/>
    </row>
    <row r="108" spans="2:19" ht="15.75" thickBot="1" x14ac:dyDescent="0.3">
      <c r="B108" s="246"/>
      <c r="C108" s="330" t="s">
        <v>40</v>
      </c>
      <c r="D108" s="331"/>
      <c r="E108" s="331"/>
      <c r="F108" s="331"/>
      <c r="G108" s="332">
        <f>IF(G97="nie",SUM(D101:O101),SUM(D100:O100))</f>
        <v>0</v>
      </c>
      <c r="H108" s="333" t="s">
        <v>58</v>
      </c>
      <c r="I108" s="326"/>
      <c r="J108" s="326"/>
      <c r="K108" s="326"/>
      <c r="L108" s="326"/>
      <c r="M108" s="326"/>
      <c r="N108" s="326"/>
      <c r="O108" s="326"/>
      <c r="P108" s="237"/>
      <c r="R108" s="397"/>
    </row>
    <row r="109" spans="2:19" ht="7.5" customHeight="1" x14ac:dyDescent="0.25">
      <c r="B109" s="246"/>
      <c r="C109" s="236"/>
      <c r="D109" s="236"/>
      <c r="E109" s="334"/>
      <c r="F109" s="334"/>
      <c r="G109" s="236"/>
      <c r="H109" s="236"/>
      <c r="I109" s="236"/>
      <c r="J109" s="236"/>
      <c r="K109" s="236"/>
      <c r="L109" s="236"/>
      <c r="M109" s="236"/>
      <c r="N109" s="236"/>
      <c r="O109" s="236"/>
      <c r="P109" s="237"/>
    </row>
    <row r="110" spans="2:19" x14ac:dyDescent="0.25">
      <c r="B110" s="246"/>
      <c r="C110" s="308" t="s">
        <v>45</v>
      </c>
      <c r="D110" s="308" t="s">
        <v>46</v>
      </c>
      <c r="F110" s="308"/>
      <c r="G110" s="308"/>
      <c r="H110" s="308"/>
      <c r="I110" s="308"/>
      <c r="J110" s="308"/>
      <c r="K110" s="308"/>
      <c r="L110" s="236"/>
      <c r="M110" s="236"/>
      <c r="N110" s="236"/>
      <c r="O110" s="236"/>
      <c r="P110" s="237"/>
    </row>
    <row r="111" spans="2:19" x14ac:dyDescent="0.25">
      <c r="B111" s="24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7"/>
    </row>
    <row r="112" spans="2:19" x14ac:dyDescent="0.25">
      <c r="B112" s="246"/>
      <c r="C112" s="335" t="s">
        <v>233</v>
      </c>
      <c r="D112" s="335"/>
      <c r="E112" s="336"/>
      <c r="F112" s="336"/>
      <c r="G112" s="336"/>
      <c r="H112" s="336"/>
      <c r="I112" s="337"/>
      <c r="J112" s="337"/>
      <c r="K112" s="337"/>
      <c r="L112" s="337"/>
      <c r="M112" s="337"/>
      <c r="N112" s="337"/>
      <c r="O112" s="337"/>
      <c r="P112" s="237"/>
    </row>
    <row r="113" spans="2:16" ht="15.75" thickBot="1" x14ac:dyDescent="0.3">
      <c r="B113" s="246"/>
      <c r="C113" s="310"/>
      <c r="D113" s="310"/>
      <c r="E113" s="236"/>
      <c r="F113" s="236"/>
      <c r="G113" s="236"/>
      <c r="H113" s="236"/>
      <c r="I113" s="236"/>
      <c r="J113" s="236"/>
      <c r="K113" s="236"/>
      <c r="L113" s="236"/>
      <c r="M113" s="236"/>
      <c r="N113" s="236"/>
      <c r="O113" s="236"/>
      <c r="P113" s="237"/>
    </row>
    <row r="114" spans="2:16" x14ac:dyDescent="0.25">
      <c r="B114" s="246"/>
      <c r="C114" s="338" t="s">
        <v>73</v>
      </c>
      <c r="D114" s="339"/>
      <c r="E114" s="339"/>
      <c r="F114" s="340"/>
      <c r="G114" s="341" t="s">
        <v>184</v>
      </c>
      <c r="H114" s="340"/>
      <c r="I114" s="341" t="s">
        <v>74</v>
      </c>
      <c r="J114" s="340"/>
      <c r="K114" s="342" t="s">
        <v>268</v>
      </c>
      <c r="L114" s="236"/>
      <c r="M114" s="236"/>
      <c r="N114" s="236"/>
      <c r="O114" s="236"/>
      <c r="P114" s="237"/>
    </row>
    <row r="115" spans="2:16" ht="15" customHeight="1" x14ac:dyDescent="0.25">
      <c r="B115" s="246"/>
      <c r="C115" s="343" t="s">
        <v>8</v>
      </c>
      <c r="D115" s="344"/>
      <c r="E115" s="344"/>
      <c r="F115" s="345"/>
      <c r="G115" s="378">
        <f>'1.NMS'!G115</f>
        <v>0</v>
      </c>
      <c r="H115" s="379"/>
      <c r="I115" s="346">
        <f>(G115-G105)/(0.93*0.99*0.4)</f>
        <v>0</v>
      </c>
      <c r="J115" s="347"/>
      <c r="K115" s="348" t="s">
        <v>58</v>
      </c>
      <c r="P115" s="237"/>
    </row>
    <row r="116" spans="2:16" x14ac:dyDescent="0.25">
      <c r="B116" s="246"/>
      <c r="C116" s="343" t="s">
        <v>9</v>
      </c>
      <c r="D116" s="344"/>
      <c r="E116" s="344"/>
      <c r="F116" s="345"/>
      <c r="G116" s="378">
        <f>'1.NMS'!G116</f>
        <v>0</v>
      </c>
      <c r="H116" s="379"/>
      <c r="I116" s="346">
        <f>(G116-G106)/(0.99*0.985)</f>
        <v>0</v>
      </c>
      <c r="J116" s="347"/>
      <c r="K116" s="348" t="s">
        <v>58</v>
      </c>
      <c r="P116" s="237"/>
    </row>
    <row r="117" spans="2:16" ht="15" customHeight="1" x14ac:dyDescent="0.25">
      <c r="B117" s="246"/>
      <c r="C117" s="343" t="s">
        <v>21</v>
      </c>
      <c r="D117" s="344"/>
      <c r="E117" s="344"/>
      <c r="F117" s="345"/>
      <c r="G117" s="378">
        <f>'1.NMS'!G117</f>
        <v>0</v>
      </c>
      <c r="H117" s="379"/>
      <c r="I117" s="346">
        <f>IF(G117=0,0,IF(O117="Teplá voda",(G117-G107)/(0.94*0.925*0.985*0.88),IF(O117="Horúca voda",(G117-G107)/(0.94*0.9*0.985*0.88),"Vyplň bunku O117")))</f>
        <v>0</v>
      </c>
      <c r="J117" s="347"/>
      <c r="K117" s="348" t="s">
        <v>58</v>
      </c>
      <c r="L117" s="350" t="s">
        <v>185</v>
      </c>
      <c r="M117" s="350"/>
      <c r="N117" s="350"/>
      <c r="O117" s="104"/>
      <c r="P117" s="237"/>
    </row>
    <row r="118" spans="2:16" ht="15.75" thickBot="1" x14ac:dyDescent="0.3">
      <c r="B118" s="246"/>
      <c r="C118" s="343" t="s">
        <v>39</v>
      </c>
      <c r="D118" s="344"/>
      <c r="E118" s="344"/>
      <c r="F118" s="345"/>
      <c r="G118" s="378">
        <f>'1.NMS'!G118</f>
        <v>0</v>
      </c>
      <c r="H118" s="379"/>
      <c r="I118" s="284">
        <f>G118-G108</f>
        <v>0</v>
      </c>
      <c r="J118" s="285"/>
      <c r="K118" s="351" t="s">
        <v>58</v>
      </c>
      <c r="L118" s="350"/>
      <c r="M118" s="350"/>
      <c r="N118" s="350"/>
      <c r="O118" s="104"/>
      <c r="P118" s="237"/>
    </row>
    <row r="119" spans="2:16" x14ac:dyDescent="0.25">
      <c r="B119" s="246"/>
      <c r="C119" s="236"/>
      <c r="D119" s="236"/>
      <c r="E119" s="236"/>
      <c r="F119" s="236"/>
      <c r="G119" s="236"/>
      <c r="H119" s="236"/>
      <c r="I119" s="236"/>
      <c r="J119" s="236"/>
      <c r="K119" s="236"/>
      <c r="L119" s="120"/>
      <c r="M119" s="120"/>
      <c r="N119" s="236"/>
      <c r="O119" s="236"/>
      <c r="P119" s="237"/>
    </row>
    <row r="120" spans="2:16" x14ac:dyDescent="0.25">
      <c r="B120" s="246"/>
      <c r="C120" s="335" t="s">
        <v>234</v>
      </c>
      <c r="D120" s="335"/>
      <c r="E120" s="336"/>
      <c r="F120" s="336"/>
      <c r="G120" s="336"/>
      <c r="H120" s="336"/>
      <c r="I120" s="337"/>
      <c r="J120" s="337"/>
      <c r="K120" s="337"/>
      <c r="L120" s="337"/>
      <c r="M120" s="337"/>
      <c r="N120" s="337"/>
      <c r="O120" s="337"/>
      <c r="P120" s="237"/>
    </row>
    <row r="121" spans="2:16" ht="15" customHeight="1" x14ac:dyDescent="0.25">
      <c r="B121" s="246"/>
      <c r="C121" s="236"/>
      <c r="D121" s="236"/>
      <c r="E121" s="236"/>
      <c r="F121" s="236"/>
      <c r="G121" s="236"/>
      <c r="H121" s="236"/>
      <c r="I121" s="236"/>
      <c r="J121" s="236"/>
      <c r="K121" s="236"/>
      <c r="L121" s="120"/>
      <c r="M121" s="120"/>
      <c r="N121" s="236"/>
      <c r="O121" s="236"/>
      <c r="P121" s="237"/>
    </row>
    <row r="122" spans="2:16" ht="47.25" customHeight="1" x14ac:dyDescent="0.25">
      <c r="B122" s="246"/>
      <c r="C122" s="352" t="s">
        <v>223</v>
      </c>
      <c r="D122" s="352"/>
      <c r="E122" s="352"/>
      <c r="F122" s="352" t="s">
        <v>54</v>
      </c>
      <c r="G122" s="352"/>
      <c r="H122" s="353" t="s">
        <v>269</v>
      </c>
      <c r="I122" s="352" t="s">
        <v>224</v>
      </c>
      <c r="J122" s="352"/>
      <c r="K122" s="352"/>
      <c r="O122" s="354"/>
      <c r="P122" s="237"/>
    </row>
    <row r="123" spans="2:16" x14ac:dyDescent="0.25">
      <c r="B123" s="246"/>
      <c r="C123" s="380">
        <f>'1.NMS'!$C$123</f>
        <v>0</v>
      </c>
      <c r="D123" s="380"/>
      <c r="E123" s="380"/>
      <c r="F123" s="279" t="s">
        <v>76</v>
      </c>
      <c r="G123" s="279"/>
      <c r="H123" s="355">
        <f>IFERROR(C123/H48,0)</f>
        <v>0</v>
      </c>
      <c r="I123" s="279">
        <f>L33*H123</f>
        <v>0</v>
      </c>
      <c r="J123" s="279"/>
      <c r="K123" s="279"/>
      <c r="O123" s="236"/>
      <c r="P123" s="237"/>
    </row>
    <row r="124" spans="2:16" ht="7.5" customHeight="1" x14ac:dyDescent="0.25">
      <c r="B124" s="246"/>
      <c r="C124" s="236"/>
      <c r="D124" s="236"/>
      <c r="E124" s="236"/>
      <c r="F124" s="236"/>
      <c r="G124" s="236"/>
      <c r="H124" s="236"/>
      <c r="I124" s="236"/>
      <c r="J124" s="236"/>
      <c r="K124" s="236"/>
      <c r="L124" s="120"/>
      <c r="M124" s="120"/>
      <c r="N124" s="236"/>
      <c r="O124" s="236"/>
      <c r="P124" s="237"/>
    </row>
    <row r="125" spans="2:16" ht="18" x14ac:dyDescent="0.25">
      <c r="B125" s="246"/>
      <c r="C125" s="308" t="s">
        <v>47</v>
      </c>
      <c r="D125" s="308" t="s">
        <v>231</v>
      </c>
      <c r="F125" s="308"/>
      <c r="G125" s="308"/>
      <c r="H125" s="308"/>
      <c r="I125" s="308"/>
      <c r="J125" s="308"/>
      <c r="K125" s="308"/>
      <c r="L125" s="356"/>
      <c r="M125" s="356"/>
      <c r="N125" s="236"/>
      <c r="O125" s="236"/>
      <c r="P125" s="237"/>
    </row>
    <row r="126" spans="2:16" x14ac:dyDescent="0.25">
      <c r="B126" s="246"/>
      <c r="C126" s="236"/>
      <c r="D126" s="236"/>
      <c r="E126" s="236"/>
      <c r="F126" s="236"/>
      <c r="G126" s="236"/>
      <c r="H126" s="236"/>
      <c r="I126" s="236"/>
      <c r="J126" s="236"/>
      <c r="K126" s="236"/>
      <c r="L126" s="120"/>
      <c r="M126" s="120"/>
      <c r="N126" s="236"/>
      <c r="O126" s="236"/>
      <c r="P126" s="237"/>
    </row>
    <row r="127" spans="2:16" x14ac:dyDescent="0.25">
      <c r="B127" s="246"/>
      <c r="C127" s="335" t="s">
        <v>235</v>
      </c>
      <c r="D127" s="335"/>
      <c r="E127" s="336"/>
      <c r="F127" s="336"/>
      <c r="G127" s="336"/>
      <c r="H127" s="336"/>
      <c r="I127" s="337"/>
      <c r="J127" s="337"/>
      <c r="K127" s="337"/>
      <c r="L127" s="337"/>
      <c r="M127" s="337"/>
      <c r="N127" s="337"/>
      <c r="O127" s="337"/>
      <c r="P127" s="237"/>
    </row>
    <row r="128" spans="2:16" ht="15.75" thickBot="1" x14ac:dyDescent="0.3">
      <c r="B128" s="246"/>
      <c r="C128" s="236"/>
      <c r="D128" s="236"/>
      <c r="E128" s="236"/>
      <c r="F128" s="236"/>
      <c r="G128" s="236"/>
      <c r="H128" s="236"/>
      <c r="I128" s="236"/>
      <c r="J128" s="236"/>
      <c r="K128" s="236"/>
      <c r="L128" s="120"/>
      <c r="M128" s="120"/>
      <c r="N128" s="236"/>
      <c r="O128" s="236"/>
      <c r="P128" s="237"/>
    </row>
    <row r="129" spans="2:16" ht="45" customHeight="1" x14ac:dyDescent="0.25">
      <c r="B129" s="246"/>
      <c r="C129" s="357" t="s">
        <v>72</v>
      </c>
      <c r="D129" s="358"/>
      <c r="E129" s="358"/>
      <c r="F129" s="359" t="s">
        <v>54</v>
      </c>
      <c r="G129" s="360"/>
      <c r="H129" s="361" t="s">
        <v>41</v>
      </c>
      <c r="I129" s="362" t="s">
        <v>69</v>
      </c>
      <c r="J129" s="359"/>
      <c r="K129" s="363"/>
      <c r="O129" s="354"/>
      <c r="P129" s="237"/>
    </row>
    <row r="130" spans="2:16" ht="15.75" thickBot="1" x14ac:dyDescent="0.3">
      <c r="B130" s="246"/>
      <c r="C130" s="381">
        <f>'1.NMS'!$C$130</f>
        <v>0</v>
      </c>
      <c r="D130" s="382"/>
      <c r="E130" s="382"/>
      <c r="F130" s="364" t="s">
        <v>76</v>
      </c>
      <c r="G130" s="365"/>
      <c r="H130" s="366">
        <f>IFERROR(C130/H48,0)</f>
        <v>0</v>
      </c>
      <c r="I130" s="283">
        <f>L33*H130</f>
        <v>0</v>
      </c>
      <c r="J130" s="364"/>
      <c r="K130" s="367"/>
      <c r="O130" s="236"/>
      <c r="P130" s="237"/>
    </row>
    <row r="131" spans="2:16" ht="7.5" customHeight="1" x14ac:dyDescent="0.25">
      <c r="B131" s="246"/>
      <c r="C131" s="236"/>
      <c r="D131" s="236"/>
      <c r="E131" s="236"/>
      <c r="F131" s="236"/>
      <c r="G131" s="236"/>
      <c r="H131" s="236"/>
      <c r="I131" s="236"/>
      <c r="J131" s="236"/>
      <c r="K131" s="236"/>
      <c r="L131" s="120"/>
      <c r="M131" s="120"/>
      <c r="N131" s="236"/>
      <c r="O131" s="236"/>
      <c r="P131" s="237"/>
    </row>
    <row r="132" spans="2:16" x14ac:dyDescent="0.25">
      <c r="B132" s="246"/>
      <c r="C132" s="308" t="s">
        <v>48</v>
      </c>
      <c r="D132" s="308"/>
      <c r="E132" s="308" t="s">
        <v>49</v>
      </c>
      <c r="F132" s="308"/>
      <c r="G132" s="308"/>
      <c r="H132" s="308"/>
      <c r="I132" s="308"/>
      <c r="J132" s="308"/>
      <c r="K132" s="308"/>
      <c r="L132" s="356"/>
      <c r="M132" s="356"/>
      <c r="N132" s="236"/>
      <c r="O132" s="236"/>
      <c r="P132" s="237"/>
    </row>
    <row r="133" spans="2:16" ht="90.75" customHeight="1" thickBot="1" x14ac:dyDescent="0.3">
      <c r="B133" s="303"/>
      <c r="C133" s="261"/>
      <c r="D133" s="261"/>
      <c r="E133" s="261"/>
      <c r="F133" s="261"/>
      <c r="G133" s="261"/>
      <c r="H133" s="261"/>
      <c r="I133" s="261"/>
      <c r="J133" s="261"/>
      <c r="K133" s="261"/>
      <c r="L133" s="368"/>
      <c r="M133" s="368"/>
      <c r="N133" s="261"/>
      <c r="O133" s="261"/>
      <c r="P133" s="304"/>
    </row>
    <row r="134" spans="2:16" x14ac:dyDescent="0.25">
      <c r="B134" s="243"/>
      <c r="C134" s="369" t="s">
        <v>236</v>
      </c>
      <c r="D134" s="369"/>
      <c r="E134" s="370"/>
      <c r="F134" s="370"/>
      <c r="G134" s="370"/>
      <c r="H134" s="370"/>
      <c r="I134" s="371"/>
      <c r="J134" s="371"/>
      <c r="K134" s="371"/>
      <c r="L134" s="371"/>
      <c r="M134" s="371"/>
      <c r="N134" s="371"/>
      <c r="O134" s="371"/>
      <c r="P134" s="245"/>
    </row>
    <row r="135" spans="2:16" ht="15.75" thickBot="1" x14ac:dyDescent="0.3">
      <c r="B135" s="246"/>
      <c r="C135" s="236"/>
      <c r="D135" s="236"/>
      <c r="E135" s="236"/>
      <c r="F135" s="236"/>
      <c r="G135" s="236"/>
      <c r="H135" s="236"/>
      <c r="I135" s="236"/>
      <c r="J135" s="236"/>
      <c r="K135" s="236"/>
      <c r="L135" s="120"/>
      <c r="M135" s="120"/>
      <c r="N135" s="236"/>
      <c r="O135" s="236"/>
      <c r="P135" s="237"/>
    </row>
    <row r="136" spans="2:16" ht="45" customHeight="1" x14ac:dyDescent="0.25">
      <c r="B136" s="246"/>
      <c r="C136" s="357" t="s">
        <v>71</v>
      </c>
      <c r="D136" s="358"/>
      <c r="E136" s="358"/>
      <c r="F136" s="359" t="s">
        <v>54</v>
      </c>
      <c r="G136" s="360"/>
      <c r="H136" s="361" t="s">
        <v>42</v>
      </c>
      <c r="I136" s="362" t="s">
        <v>70</v>
      </c>
      <c r="J136" s="359"/>
      <c r="K136" s="363"/>
      <c r="O136" s="354"/>
      <c r="P136" s="237"/>
    </row>
    <row r="137" spans="2:16" ht="15.75" thickBot="1" x14ac:dyDescent="0.3">
      <c r="B137" s="246"/>
      <c r="C137" s="381">
        <f>'1.NMS'!$C$137</f>
        <v>0</v>
      </c>
      <c r="D137" s="382"/>
      <c r="E137" s="382"/>
      <c r="F137" s="364" t="s">
        <v>76</v>
      </c>
      <c r="G137" s="365"/>
      <c r="H137" s="366">
        <f>IFERROR(C137/H48,0)</f>
        <v>0</v>
      </c>
      <c r="I137" s="283">
        <f>L33*H137</f>
        <v>0</v>
      </c>
      <c r="J137" s="364"/>
      <c r="K137" s="367"/>
      <c r="O137" s="236"/>
      <c r="P137" s="237"/>
    </row>
    <row r="138" spans="2:16" ht="7.5" customHeight="1" x14ac:dyDescent="0.25">
      <c r="B138" s="246"/>
      <c r="C138" s="236"/>
      <c r="D138" s="236"/>
      <c r="E138" s="236"/>
      <c r="F138" s="236"/>
      <c r="G138" s="236"/>
      <c r="H138" s="236"/>
      <c r="I138" s="236"/>
      <c r="J138" s="236"/>
      <c r="K138" s="236"/>
      <c r="L138" s="120"/>
      <c r="M138" s="120"/>
      <c r="N138" s="236"/>
      <c r="O138" s="236"/>
      <c r="P138" s="237"/>
    </row>
    <row r="139" spans="2:16" x14ac:dyDescent="0.25">
      <c r="B139" s="246"/>
      <c r="C139" s="308" t="s">
        <v>50</v>
      </c>
      <c r="D139" s="308"/>
      <c r="E139" s="308" t="s">
        <v>51</v>
      </c>
      <c r="F139" s="308"/>
      <c r="G139" s="308"/>
      <c r="H139" s="308"/>
      <c r="I139" s="308"/>
      <c r="J139" s="308"/>
      <c r="K139" s="308"/>
      <c r="L139" s="356"/>
      <c r="M139" s="356"/>
      <c r="N139" s="236"/>
      <c r="O139" s="236"/>
      <c r="P139" s="237"/>
    </row>
    <row r="140" spans="2:16" x14ac:dyDescent="0.25">
      <c r="B140" s="246"/>
      <c r="C140" s="236"/>
      <c r="D140" s="236"/>
      <c r="E140" s="236"/>
      <c r="F140" s="236"/>
      <c r="G140" s="236"/>
      <c r="H140" s="236"/>
      <c r="I140" s="236"/>
      <c r="J140" s="236"/>
      <c r="K140" s="236"/>
      <c r="L140" s="120"/>
      <c r="M140" s="120"/>
      <c r="N140" s="236"/>
      <c r="O140" s="236"/>
      <c r="P140" s="237"/>
    </row>
    <row r="141" spans="2:16" x14ac:dyDescent="0.25">
      <c r="B141" s="246"/>
      <c r="C141" s="335" t="s">
        <v>237</v>
      </c>
      <c r="D141" s="335"/>
      <c r="E141" s="336"/>
      <c r="F141" s="336"/>
      <c r="G141" s="336"/>
      <c r="H141" s="336"/>
      <c r="I141" s="337"/>
      <c r="J141" s="337"/>
      <c r="K141" s="337"/>
      <c r="L141" s="337"/>
      <c r="M141" s="337"/>
      <c r="N141" s="337"/>
      <c r="O141" s="337"/>
      <c r="P141" s="237"/>
    </row>
    <row r="142" spans="2:16" ht="15.75" thickBot="1" x14ac:dyDescent="0.3">
      <c r="B142" s="246"/>
      <c r="C142" s="236"/>
      <c r="D142" s="236"/>
      <c r="E142" s="236"/>
      <c r="F142" s="236"/>
      <c r="G142" s="236"/>
      <c r="H142" s="236"/>
      <c r="I142" s="236"/>
      <c r="J142" s="236"/>
      <c r="K142" s="236"/>
      <c r="L142" s="120"/>
      <c r="M142" s="120"/>
      <c r="N142" s="236"/>
      <c r="O142" s="236"/>
      <c r="P142" s="237"/>
    </row>
    <row r="143" spans="2:16" ht="45" customHeight="1" x14ac:dyDescent="0.25">
      <c r="B143" s="246"/>
      <c r="C143" s="357" t="s">
        <v>225</v>
      </c>
      <c r="D143" s="358"/>
      <c r="E143" s="358"/>
      <c r="F143" s="359" t="s">
        <v>54</v>
      </c>
      <c r="G143" s="360"/>
      <c r="H143" s="361" t="s">
        <v>226</v>
      </c>
      <c r="I143" s="362" t="s">
        <v>227</v>
      </c>
      <c r="J143" s="359"/>
      <c r="K143" s="363"/>
      <c r="O143" s="354"/>
      <c r="P143" s="237"/>
    </row>
    <row r="144" spans="2:16" ht="15.75" thickBot="1" x14ac:dyDescent="0.3">
      <c r="B144" s="246"/>
      <c r="C144" s="381">
        <f>'1.NMS'!$C$144</f>
        <v>0</v>
      </c>
      <c r="D144" s="382"/>
      <c r="E144" s="382"/>
      <c r="F144" s="364" t="s">
        <v>76</v>
      </c>
      <c r="G144" s="365"/>
      <c r="H144" s="366">
        <f>IFERROR(C144/H48,0)</f>
        <v>0</v>
      </c>
      <c r="I144" s="283">
        <f>L33*H144</f>
        <v>0</v>
      </c>
      <c r="J144" s="364"/>
      <c r="K144" s="367"/>
      <c r="O144" s="236"/>
      <c r="P144" s="237"/>
    </row>
    <row r="145" spans="2:16" ht="7.5" customHeight="1" x14ac:dyDescent="0.25">
      <c r="B145" s="246"/>
      <c r="C145" s="236"/>
      <c r="D145" s="236"/>
      <c r="E145" s="236"/>
      <c r="F145" s="236"/>
      <c r="G145" s="236"/>
      <c r="H145" s="236"/>
      <c r="I145" s="236"/>
      <c r="J145" s="236"/>
      <c r="K145" s="236"/>
      <c r="L145" s="120"/>
      <c r="M145" s="120"/>
      <c r="N145" s="236"/>
      <c r="O145" s="236"/>
      <c r="P145" s="237"/>
    </row>
    <row r="146" spans="2:16" ht="18" x14ac:dyDescent="0.25">
      <c r="B146" s="246"/>
      <c r="C146" s="308" t="s">
        <v>52</v>
      </c>
      <c r="D146" s="308"/>
      <c r="E146" s="308" t="s">
        <v>232</v>
      </c>
      <c r="F146" s="308"/>
      <c r="G146" s="308"/>
      <c r="H146" s="308"/>
      <c r="I146" s="308"/>
      <c r="J146" s="308"/>
      <c r="K146" s="308"/>
      <c r="L146" s="356"/>
      <c r="M146" s="356"/>
      <c r="N146" s="236"/>
      <c r="O146" s="236"/>
      <c r="P146" s="237"/>
    </row>
    <row r="147" spans="2:16" x14ac:dyDescent="0.25">
      <c r="B147" s="246"/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7"/>
    </row>
    <row r="148" spans="2:16" x14ac:dyDescent="0.25">
      <c r="B148" s="246"/>
      <c r="C148" s="232" t="s">
        <v>167</v>
      </c>
      <c r="D148" s="232"/>
      <c r="E148" s="232"/>
      <c r="F148" s="232"/>
      <c r="G148" s="232"/>
      <c r="H148" s="236"/>
      <c r="I148" s="236"/>
      <c r="J148" s="236"/>
      <c r="K148" s="236"/>
      <c r="L148" s="236"/>
      <c r="M148" s="236"/>
      <c r="N148" s="236"/>
      <c r="O148" s="236"/>
      <c r="P148" s="237"/>
    </row>
    <row r="149" spans="2:16" x14ac:dyDescent="0.25">
      <c r="B149" s="246"/>
      <c r="C149" s="233" t="s">
        <v>168</v>
      </c>
      <c r="D149" s="233"/>
      <c r="E149" s="233"/>
      <c r="F149" s="233"/>
      <c r="G149" s="233"/>
      <c r="H149" s="236"/>
      <c r="I149" s="236"/>
      <c r="J149" s="236"/>
      <c r="K149" s="236"/>
      <c r="L149" s="236"/>
      <c r="M149" s="236"/>
      <c r="N149" s="236"/>
      <c r="O149" s="236"/>
      <c r="P149" s="237"/>
    </row>
    <row r="150" spans="2:16" x14ac:dyDescent="0.25">
      <c r="B150" s="246"/>
      <c r="C150" s="234" t="s">
        <v>289</v>
      </c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7"/>
    </row>
    <row r="151" spans="2:16" x14ac:dyDescent="0.25">
      <c r="B151" s="246"/>
      <c r="C151" s="372" t="s">
        <v>290</v>
      </c>
      <c r="D151" s="373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7"/>
    </row>
    <row r="152" spans="2:16" x14ac:dyDescent="0.25">
      <c r="B152" s="246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7"/>
    </row>
    <row r="153" spans="2:16" x14ac:dyDescent="0.25">
      <c r="B153" s="246"/>
      <c r="D153" s="236"/>
      <c r="I153" s="239"/>
      <c r="J153" s="239"/>
      <c r="K153" s="236"/>
      <c r="N153" s="239"/>
      <c r="O153" s="239"/>
      <c r="P153" s="237"/>
    </row>
    <row r="154" spans="2:16" x14ac:dyDescent="0.25">
      <c r="B154" s="246"/>
      <c r="C154" s="236" t="s">
        <v>294</v>
      </c>
      <c r="D154" s="236"/>
      <c r="H154" s="239" t="s">
        <v>295</v>
      </c>
      <c r="I154" s="239"/>
      <c r="J154" s="239"/>
      <c r="K154" s="236"/>
      <c r="M154" s="239" t="s">
        <v>29</v>
      </c>
      <c r="N154" s="239"/>
      <c r="O154" s="239"/>
      <c r="P154" s="237"/>
    </row>
    <row r="155" spans="2:16" x14ac:dyDescent="0.25">
      <c r="B155" s="246"/>
      <c r="C155" s="236"/>
      <c r="D155" s="236"/>
      <c r="E155" s="236"/>
      <c r="F155" s="236"/>
      <c r="G155" s="236"/>
      <c r="H155" s="239" t="s">
        <v>26</v>
      </c>
      <c r="I155" s="239"/>
      <c r="J155" s="239"/>
      <c r="K155" s="236"/>
      <c r="L155" s="236"/>
      <c r="M155" s="239" t="s">
        <v>26</v>
      </c>
      <c r="N155" s="239"/>
      <c r="O155" s="239"/>
      <c r="P155" s="237"/>
    </row>
    <row r="156" spans="2:16" ht="15" customHeight="1" x14ac:dyDescent="0.25">
      <c r="B156" s="246"/>
      <c r="D156" s="236"/>
      <c r="F156" s="354"/>
      <c r="G156" s="354"/>
      <c r="H156" s="354"/>
      <c r="I156" s="354"/>
      <c r="J156" s="354"/>
      <c r="K156" s="354"/>
      <c r="L156" s="354"/>
      <c r="M156" s="354"/>
      <c r="N156" s="354"/>
      <c r="O156" s="354"/>
      <c r="P156" s="237"/>
    </row>
    <row r="157" spans="2:16" x14ac:dyDescent="0.25">
      <c r="B157" s="246"/>
      <c r="C157" s="236" t="s">
        <v>33</v>
      </c>
      <c r="D157" s="374" t="s">
        <v>288</v>
      </c>
      <c r="E157" s="374"/>
      <c r="F157" s="374"/>
      <c r="G157" s="374"/>
      <c r="H157" s="374"/>
      <c r="I157" s="374"/>
      <c r="J157" s="374"/>
      <c r="K157" s="374"/>
      <c r="L157" s="374"/>
      <c r="M157" s="374"/>
      <c r="N157" s="374"/>
      <c r="O157" s="354"/>
      <c r="P157" s="237"/>
    </row>
    <row r="158" spans="2:16" x14ac:dyDescent="0.25">
      <c r="B158" s="246"/>
      <c r="C158" s="236"/>
      <c r="D158" s="374"/>
      <c r="E158" s="374"/>
      <c r="F158" s="374"/>
      <c r="G158" s="374"/>
      <c r="H158" s="374"/>
      <c r="I158" s="374"/>
      <c r="J158" s="374"/>
      <c r="K158" s="374"/>
      <c r="L158" s="374"/>
      <c r="M158" s="374"/>
      <c r="N158" s="374"/>
      <c r="O158" s="354"/>
      <c r="P158" s="237"/>
    </row>
    <row r="159" spans="2:16" ht="6" customHeight="1" x14ac:dyDescent="0.25">
      <c r="B159" s="246"/>
      <c r="C159" s="236"/>
      <c r="D159" s="236"/>
      <c r="E159" s="375"/>
      <c r="F159" s="375"/>
      <c r="G159" s="375"/>
      <c r="H159" s="375"/>
      <c r="I159" s="375"/>
      <c r="J159" s="375"/>
      <c r="K159" s="375"/>
      <c r="L159" s="375"/>
      <c r="M159" s="375"/>
      <c r="N159" s="375"/>
      <c r="O159" s="375"/>
      <c r="P159" s="237"/>
    </row>
    <row r="160" spans="2:16" ht="15" customHeight="1" x14ac:dyDescent="0.25">
      <c r="B160" s="246"/>
      <c r="C160" s="376"/>
      <c r="D160" s="374" t="s">
        <v>291</v>
      </c>
      <c r="E160" s="374"/>
      <c r="F160" s="374"/>
      <c r="G160" s="374"/>
      <c r="H160" s="374"/>
      <c r="I160" s="374"/>
      <c r="J160" s="374"/>
      <c r="K160" s="374"/>
      <c r="L160" s="374"/>
      <c r="M160" s="374"/>
      <c r="N160" s="374"/>
      <c r="P160" s="237"/>
    </row>
    <row r="161" spans="2:16" ht="15.75" thickBot="1" x14ac:dyDescent="0.3">
      <c r="B161" s="303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304"/>
    </row>
  </sheetData>
  <sheetProtection algorithmName="SHA-512" hashValue="G3YIWPrPo3SoBAyWpdb5gblU8mm//b/xx/DuOcgPQsLMQjsrjgKib5UTyDNIA7n31GkIeECOMR29g1+6KY6v/g==" saltValue="NJBtBNC7FfKgE4iNsOn1ZQ==" spinCount="100000" sheet="1" objects="1" scenarios="1" autoFilter="0"/>
  <mergeCells count="159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43:E143"/>
    <mergeCell ref="F143:G143"/>
    <mergeCell ref="I143:K143"/>
    <mergeCell ref="C144:E144"/>
    <mergeCell ref="F144:G144"/>
    <mergeCell ref="I144:K144"/>
    <mergeCell ref="D157:N158"/>
    <mergeCell ref="D160:N160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J64"/>
  <sheetViews>
    <sheetView showGridLines="0" zoomScaleNormal="100" workbookViewId="0">
      <selection activeCell="F35" sqref="F35"/>
    </sheetView>
  </sheetViews>
  <sheetFormatPr defaultRowHeight="12.75" x14ac:dyDescent="0.25"/>
  <cols>
    <col min="1" max="1" width="9.140625" style="398"/>
    <col min="2" max="2" width="62.42578125" style="398" customWidth="1"/>
    <col min="3" max="3" width="22.85546875" style="398" customWidth="1"/>
    <col min="4" max="4" width="13.7109375" style="398" customWidth="1"/>
    <col min="5" max="5" width="19.5703125" style="394" customWidth="1"/>
    <col min="6" max="10" width="21" style="394" customWidth="1"/>
    <col min="11" max="11" width="9.140625" style="398"/>
    <col min="12" max="12" width="13.7109375" style="398" customWidth="1"/>
    <col min="13" max="16384" width="9.140625" style="398"/>
  </cols>
  <sheetData>
    <row r="2" spans="1:10" s="398" customFormat="1" ht="13.5" thickBot="1" x14ac:dyDescent="0.3">
      <c r="E2" s="394"/>
      <c r="F2" s="394"/>
      <c r="G2" s="394"/>
      <c r="H2" s="394"/>
      <c r="I2" s="394"/>
      <c r="J2" s="394"/>
    </row>
    <row r="3" spans="1:10" s="398" customFormat="1" ht="19.5" thickBot="1" x14ac:dyDescent="0.3">
      <c r="B3" s="399" t="s">
        <v>195</v>
      </c>
      <c r="C3" s="400"/>
      <c r="D3" s="400"/>
      <c r="E3" s="401" t="s">
        <v>196</v>
      </c>
      <c r="F3" s="402" t="s">
        <v>196</v>
      </c>
      <c r="G3" s="402" t="s">
        <v>196</v>
      </c>
      <c r="H3" s="402"/>
      <c r="I3" s="402"/>
      <c r="J3" s="403"/>
    </row>
    <row r="5" spans="1:10" s="398" customFormat="1" ht="13.5" thickBot="1" x14ac:dyDescent="0.3">
      <c r="E5" s="394"/>
      <c r="F5" s="394"/>
      <c r="G5" s="394"/>
      <c r="H5" s="394"/>
      <c r="I5" s="394"/>
      <c r="J5" s="394"/>
    </row>
    <row r="6" spans="1:10" s="394" customFormat="1" ht="30" customHeight="1" x14ac:dyDescent="0.25">
      <c r="A6" s="404" t="s">
        <v>190</v>
      </c>
      <c r="B6" s="405" t="s">
        <v>61</v>
      </c>
      <c r="C6" s="406" t="s">
        <v>20</v>
      </c>
      <c r="D6" s="407" t="s">
        <v>194</v>
      </c>
      <c r="E6" s="408" t="s">
        <v>216</v>
      </c>
      <c r="F6" s="409" t="s">
        <v>217</v>
      </c>
      <c r="G6" s="409" t="s">
        <v>218</v>
      </c>
      <c r="H6" s="409" t="s">
        <v>219</v>
      </c>
      <c r="I6" s="409" t="s">
        <v>220</v>
      </c>
      <c r="J6" s="410" t="s">
        <v>221</v>
      </c>
    </row>
    <row r="7" spans="1:10" s="398" customFormat="1" ht="25.5" customHeight="1" x14ac:dyDescent="0.25">
      <c r="A7" s="411"/>
      <c r="B7" s="412" t="s">
        <v>93</v>
      </c>
      <c r="C7" s="137" t="s">
        <v>94</v>
      </c>
      <c r="D7" s="413">
        <f>ZMS!H24</f>
        <v>0</v>
      </c>
      <c r="E7" s="414">
        <f>IF($E$3="áno",ZMS!I24,"")</f>
        <v>0</v>
      </c>
      <c r="F7" s="414">
        <f>IF(F$3="áno",'1.NMS'!L45,"")</f>
        <v>0</v>
      </c>
      <c r="G7" s="414">
        <f>IF(G$3="áno",'2.NMS'!L45,"")</f>
        <v>0</v>
      </c>
      <c r="H7" s="414" t="str">
        <f>IF(H$3="áno",'3.NMS'!L45,"")</f>
        <v/>
      </c>
      <c r="I7" s="414" t="str">
        <f>IF(I$3="áno",'4.NMS'!L45,"")</f>
        <v/>
      </c>
      <c r="J7" s="415" t="str">
        <f>IF(J$3="áno",'5.NMS'!L45,"")</f>
        <v/>
      </c>
    </row>
    <row r="8" spans="1:10" s="398" customFormat="1" ht="25.5" x14ac:dyDescent="0.25">
      <c r="A8" s="411"/>
      <c r="B8" s="412" t="s">
        <v>95</v>
      </c>
      <c r="C8" s="137" t="s">
        <v>94</v>
      </c>
      <c r="D8" s="413">
        <f>ZMS!H25</f>
        <v>0</v>
      </c>
      <c r="E8" s="414">
        <f>IF($E$3="áno",ZMS!I25,"")</f>
        <v>0</v>
      </c>
      <c r="F8" s="414">
        <f>IF(F$3="áno",'1.NMS'!L46,"")</f>
        <v>0</v>
      </c>
      <c r="G8" s="414">
        <f>IF(G$3="áno",'2.NMS'!L46,"")</f>
        <v>0</v>
      </c>
      <c r="H8" s="414" t="str">
        <f>IF(H$3="áno",'3.NMS'!L46,"")</f>
        <v/>
      </c>
      <c r="I8" s="414" t="str">
        <f>IF(I$3="áno",'4.NMS'!L46,"")</f>
        <v/>
      </c>
      <c r="J8" s="415" t="str">
        <f>IF(J$3="áno",'5.NMS'!L46,"")</f>
        <v/>
      </c>
    </row>
    <row r="9" spans="1:10" s="398" customFormat="1" ht="17.25" customHeight="1" x14ac:dyDescent="0.25">
      <c r="A9" s="411"/>
      <c r="B9" s="412" t="s">
        <v>96</v>
      </c>
      <c r="C9" s="138" t="s">
        <v>97</v>
      </c>
      <c r="D9" s="413">
        <f>ZMS!H26</f>
        <v>0</v>
      </c>
      <c r="E9" s="414">
        <f>IF($E$3="áno",ZMS!I26,"")</f>
        <v>0</v>
      </c>
      <c r="F9" s="414">
        <f>IF(F$3="áno",'1.NMS'!L47,"")</f>
        <v>0</v>
      </c>
      <c r="G9" s="414">
        <f>IF(G$3="áno",'2.NMS'!L47,"")</f>
        <v>0</v>
      </c>
      <c r="H9" s="414" t="str">
        <f>IF(H$3="áno",'3.NMS'!L47,"")</f>
        <v/>
      </c>
      <c r="I9" s="414" t="str">
        <f>IF(I$3="áno",'4.NMS'!L47,"")</f>
        <v/>
      </c>
      <c r="J9" s="415" t="str">
        <f>IF(J$3="áno",'5.NMS'!L47,"")</f>
        <v/>
      </c>
    </row>
    <row r="10" spans="1:10" s="398" customFormat="1" ht="25.5" x14ac:dyDescent="0.25">
      <c r="A10" s="411"/>
      <c r="B10" s="412" t="s">
        <v>98</v>
      </c>
      <c r="C10" s="137" t="s">
        <v>58</v>
      </c>
      <c r="D10" s="413">
        <f>ZMS!H27</f>
        <v>0</v>
      </c>
      <c r="E10" s="414">
        <f>IF($E$3="áno",ZMS!I27,"")</f>
        <v>0</v>
      </c>
      <c r="F10" s="414">
        <f>IF(F$3="áno",'1.NMS'!L48,"")</f>
        <v>0</v>
      </c>
      <c r="G10" s="414">
        <f>IF(G$3="áno",'2.NMS'!L48,"")</f>
        <v>0</v>
      </c>
      <c r="H10" s="414"/>
      <c r="I10" s="414" t="str">
        <f>IF(I$3="áno",'4.NMS'!L48,"")</f>
        <v/>
      </c>
      <c r="J10" s="415" t="str">
        <f>IF(J$3="áno",'5.NMS'!L48,"")</f>
        <v/>
      </c>
    </row>
    <row r="11" spans="1:10" s="398" customFormat="1" ht="15" customHeight="1" x14ac:dyDescent="0.25">
      <c r="A11" s="411"/>
      <c r="B11" s="412" t="s">
        <v>99</v>
      </c>
      <c r="C11" s="137" t="s">
        <v>59</v>
      </c>
      <c r="D11" s="413">
        <f>ZMS!H28</f>
        <v>0</v>
      </c>
      <c r="E11" s="414">
        <f>IF($E$3="áno",ZMS!I28,"")</f>
        <v>0</v>
      </c>
      <c r="F11" s="414">
        <f>IF(F$3="áno",'1.NMS'!L49,"")</f>
        <v>0</v>
      </c>
      <c r="G11" s="414">
        <f>IF(G$3="áno",'2.NMS'!L49,"")</f>
        <v>0</v>
      </c>
      <c r="H11" s="414" t="str">
        <f>IF(H$3="áno",'3.NMS'!L49,"")</f>
        <v/>
      </c>
      <c r="I11" s="414" t="str">
        <f>IF(I$3="áno",'4.NMS'!L49,"")</f>
        <v/>
      </c>
      <c r="J11" s="415" t="str">
        <f>IF(J$3="áno",'5.NMS'!L49,"")</f>
        <v/>
      </c>
    </row>
    <row r="12" spans="1:10" s="398" customFormat="1" ht="15" customHeight="1" x14ac:dyDescent="0.25">
      <c r="A12" s="411"/>
      <c r="B12" s="412" t="s">
        <v>100</v>
      </c>
      <c r="C12" s="137" t="s">
        <v>101</v>
      </c>
      <c r="D12" s="413">
        <f>ZMS!H29</f>
        <v>0</v>
      </c>
      <c r="E12" s="414">
        <f>IF($E$3="áno",ZMS!I29,"")</f>
        <v>0</v>
      </c>
      <c r="F12" s="414">
        <f>IF(F$3="áno",'1.NMS'!L50,"")</f>
        <v>0</v>
      </c>
      <c r="G12" s="414">
        <f>IF(G$3="áno",'2.NMS'!L50,"")</f>
        <v>0</v>
      </c>
      <c r="H12" s="414" t="str">
        <f>IF(H$3="áno",'3.NMS'!L50,"")</f>
        <v/>
      </c>
      <c r="I12" s="414" t="str">
        <f>IF(I$3="áno",'4.NMS'!L50,"")</f>
        <v/>
      </c>
      <c r="J12" s="415" t="str">
        <f>IF(J$3="áno",'5.NMS'!L50,"")</f>
        <v/>
      </c>
    </row>
    <row r="13" spans="1:10" s="398" customFormat="1" ht="15" customHeight="1" x14ac:dyDescent="0.25">
      <c r="A13" s="411"/>
      <c r="B13" s="412" t="s">
        <v>102</v>
      </c>
      <c r="C13" s="137" t="s">
        <v>103</v>
      </c>
      <c r="D13" s="413">
        <f>ZMS!H30</f>
        <v>0</v>
      </c>
      <c r="E13" s="414">
        <f>IF($E$3="áno",ZMS!I30,"")</f>
        <v>0</v>
      </c>
      <c r="F13" s="414">
        <f>IF(F$3="áno",'1.NMS'!L51,"")</f>
        <v>0</v>
      </c>
      <c r="G13" s="414">
        <f>IF(G$3="áno",'2.NMS'!L51,"")</f>
        <v>0</v>
      </c>
      <c r="H13" s="414" t="str">
        <f>IF(H$3="áno",'3.NMS'!L51,"")</f>
        <v/>
      </c>
      <c r="I13" s="414" t="str">
        <f>IF(I$3="áno",'4.NMS'!L51,"")</f>
        <v/>
      </c>
      <c r="J13" s="415" t="str">
        <f>IF(J$3="áno",'5.NMS'!L51,"")</f>
        <v/>
      </c>
    </row>
    <row r="14" spans="1:10" s="398" customFormat="1" ht="15.75" customHeight="1" thickBot="1" x14ac:dyDescent="0.3">
      <c r="A14" s="411"/>
      <c r="B14" s="416" t="s">
        <v>104</v>
      </c>
      <c r="C14" s="142" t="s">
        <v>105</v>
      </c>
      <c r="D14" s="417">
        <f>ZMS!H31</f>
        <v>0</v>
      </c>
      <c r="E14" s="414">
        <f>IF($E$3="áno",ZMS!I31,"")</f>
        <v>0</v>
      </c>
      <c r="F14" s="414">
        <f>IF(F$3="áno",'1.NMS'!L52,"")</f>
        <v>0</v>
      </c>
      <c r="G14" s="414">
        <f>IF(G$3="áno",'2.NMS'!L52,"")</f>
        <v>0</v>
      </c>
      <c r="H14" s="414" t="str">
        <f>IF(H$3="áno",'3.NMS'!L52,"")</f>
        <v/>
      </c>
      <c r="I14" s="414" t="str">
        <f>IF(I$3="áno",'4.NMS'!L52,"")</f>
        <v/>
      </c>
      <c r="J14" s="415" t="str">
        <f>IF(J$3="áno",'5.NMS'!L52,"")</f>
        <v/>
      </c>
    </row>
    <row r="15" spans="1:10" s="423" customFormat="1" ht="7.5" customHeight="1" thickBot="1" x14ac:dyDescent="0.3">
      <c r="A15" s="411"/>
      <c r="B15" s="418"/>
      <c r="C15" s="419"/>
      <c r="D15" s="420"/>
      <c r="E15" s="421"/>
      <c r="F15" s="421"/>
      <c r="G15" s="421"/>
      <c r="H15" s="421"/>
      <c r="I15" s="421"/>
      <c r="J15" s="422"/>
    </row>
    <row r="16" spans="1:10" s="423" customFormat="1" ht="24.75" customHeight="1" thickBot="1" x14ac:dyDescent="0.3">
      <c r="A16" s="411"/>
      <c r="B16" s="424" t="s">
        <v>182</v>
      </c>
      <c r="C16" s="425"/>
      <c r="D16" s="426"/>
      <c r="E16" s="427">
        <f>IF(E3="áno",ZMS!J33,"")</f>
        <v>0</v>
      </c>
      <c r="F16" s="427">
        <f>IF(F3="áno",'1.NMS'!$O$54,"")</f>
        <v>0</v>
      </c>
      <c r="G16" s="427">
        <f>IF(G3="áno",'2.NMS'!$O$54,"")</f>
        <v>0</v>
      </c>
      <c r="H16" s="427" t="str">
        <f>IF(H3="áno",'3.NMS'!$O$54,"")</f>
        <v/>
      </c>
      <c r="I16" s="427" t="str">
        <f>IF(I3="áno",'4.NMS'!$O$54,"")</f>
        <v/>
      </c>
      <c r="J16" s="428" t="str">
        <f>IF(J3="áno",'5.NMS'!$O$54,"")</f>
        <v/>
      </c>
    </row>
    <row r="17" spans="1:10" s="423" customFormat="1" ht="15" customHeight="1" x14ac:dyDescent="0.25">
      <c r="A17" s="411"/>
      <c r="B17" s="429" t="s">
        <v>122</v>
      </c>
      <c r="C17" s="430"/>
      <c r="D17" s="430"/>
      <c r="E17" s="431"/>
      <c r="F17" s="431"/>
      <c r="G17" s="431"/>
      <c r="H17" s="431"/>
      <c r="I17" s="431"/>
      <c r="J17" s="432"/>
    </row>
    <row r="18" spans="1:10" s="423" customFormat="1" ht="15" x14ac:dyDescent="0.25">
      <c r="A18" s="411"/>
      <c r="B18" s="433" t="s">
        <v>238</v>
      </c>
      <c r="C18" s="161" t="s">
        <v>110</v>
      </c>
      <c r="D18" s="162">
        <v>0</v>
      </c>
      <c r="E18" s="434">
        <f>E$16</f>
        <v>0</v>
      </c>
      <c r="F18" s="434">
        <f t="shared" ref="F18:J18" si="0">F$16</f>
        <v>0</v>
      </c>
      <c r="G18" s="434">
        <f t="shared" si="0"/>
        <v>0</v>
      </c>
      <c r="H18" s="434" t="str">
        <f t="shared" si="0"/>
        <v/>
      </c>
      <c r="I18" s="434" t="str">
        <f t="shared" si="0"/>
        <v/>
      </c>
      <c r="J18" s="435" t="str">
        <f t="shared" si="0"/>
        <v/>
      </c>
    </row>
    <row r="19" spans="1:10" s="423" customFormat="1" ht="15" x14ac:dyDescent="0.25">
      <c r="A19" s="411"/>
      <c r="B19" s="433" t="s">
        <v>239</v>
      </c>
      <c r="C19" s="161" t="s">
        <v>110</v>
      </c>
      <c r="D19" s="162">
        <v>0.05</v>
      </c>
      <c r="E19" s="436">
        <f t="shared" ref="E19:J22" si="1">E$16</f>
        <v>0</v>
      </c>
      <c r="F19" s="436">
        <f t="shared" si="1"/>
        <v>0</v>
      </c>
      <c r="G19" s="436">
        <f t="shared" si="1"/>
        <v>0</v>
      </c>
      <c r="H19" s="436" t="str">
        <f t="shared" si="1"/>
        <v/>
      </c>
      <c r="I19" s="436" t="str">
        <f t="shared" si="1"/>
        <v/>
      </c>
      <c r="J19" s="437" t="str">
        <f t="shared" si="1"/>
        <v/>
      </c>
    </row>
    <row r="20" spans="1:10" s="423" customFormat="1" ht="15" x14ac:dyDescent="0.25">
      <c r="A20" s="411"/>
      <c r="B20" s="433" t="s">
        <v>240</v>
      </c>
      <c r="C20" s="161" t="s">
        <v>110</v>
      </c>
      <c r="D20" s="164">
        <v>0.1</v>
      </c>
      <c r="E20" s="436">
        <f t="shared" si="1"/>
        <v>0</v>
      </c>
      <c r="F20" s="436">
        <f t="shared" si="1"/>
        <v>0</v>
      </c>
      <c r="G20" s="436">
        <f t="shared" si="1"/>
        <v>0</v>
      </c>
      <c r="H20" s="436" t="str">
        <f t="shared" si="1"/>
        <v/>
      </c>
      <c r="I20" s="436" t="str">
        <f t="shared" si="1"/>
        <v/>
      </c>
      <c r="J20" s="437" t="str">
        <f t="shared" si="1"/>
        <v/>
      </c>
    </row>
    <row r="21" spans="1:10" s="423" customFormat="1" ht="15" x14ac:dyDescent="0.25">
      <c r="A21" s="411"/>
      <c r="B21" s="433" t="s">
        <v>241</v>
      </c>
      <c r="C21" s="161" t="s">
        <v>110</v>
      </c>
      <c r="D21" s="162">
        <v>0.15</v>
      </c>
      <c r="E21" s="436">
        <f t="shared" si="1"/>
        <v>0</v>
      </c>
      <c r="F21" s="436">
        <f t="shared" si="1"/>
        <v>0</v>
      </c>
      <c r="G21" s="436">
        <f t="shared" si="1"/>
        <v>0</v>
      </c>
      <c r="H21" s="436" t="str">
        <f t="shared" si="1"/>
        <v/>
      </c>
      <c r="I21" s="436" t="str">
        <f t="shared" si="1"/>
        <v/>
      </c>
      <c r="J21" s="437" t="str">
        <f t="shared" si="1"/>
        <v/>
      </c>
    </row>
    <row r="22" spans="1:10" s="423" customFormat="1" ht="15" x14ac:dyDescent="0.25">
      <c r="A22" s="411"/>
      <c r="B22" s="433" t="s">
        <v>242</v>
      </c>
      <c r="C22" s="161" t="s">
        <v>119</v>
      </c>
      <c r="D22" s="160"/>
      <c r="E22" s="438">
        <f t="shared" si="1"/>
        <v>0</v>
      </c>
      <c r="F22" s="438">
        <f t="shared" si="1"/>
        <v>0</v>
      </c>
      <c r="G22" s="438">
        <f t="shared" si="1"/>
        <v>0</v>
      </c>
      <c r="H22" s="438" t="str">
        <f t="shared" si="1"/>
        <v/>
      </c>
      <c r="I22" s="438" t="str">
        <f t="shared" si="1"/>
        <v/>
      </c>
      <c r="J22" s="439" t="str">
        <f t="shared" si="1"/>
        <v/>
      </c>
    </row>
    <row r="23" spans="1:10" s="423" customFormat="1" ht="7.5" customHeight="1" thickBot="1" x14ac:dyDescent="0.3">
      <c r="A23" s="411"/>
      <c r="B23" s="429"/>
      <c r="C23" s="430"/>
      <c r="D23" s="430"/>
      <c r="E23" s="431"/>
      <c r="F23" s="431"/>
      <c r="G23" s="431"/>
      <c r="H23" s="431"/>
      <c r="I23" s="431"/>
      <c r="J23" s="432"/>
    </row>
    <row r="24" spans="1:10" s="423" customFormat="1" ht="24.75" customHeight="1" thickBot="1" x14ac:dyDescent="0.3">
      <c r="A24" s="411"/>
      <c r="B24" s="424" t="s">
        <v>183</v>
      </c>
      <c r="C24" s="425"/>
      <c r="D24" s="426"/>
      <c r="E24" s="427">
        <f>IF(E3="áno",ZMS!J41,"")</f>
        <v>0</v>
      </c>
      <c r="F24" s="427">
        <f>IF(F3="áno",'1.NMS'!$O$55,"")</f>
        <v>1</v>
      </c>
      <c r="G24" s="427">
        <f>IF(G3="áno",'2.NMS'!$O$55,"")</f>
        <v>1</v>
      </c>
      <c r="H24" s="427" t="str">
        <f>IF(H3="áno",'3.NMS'!$O$55,"")</f>
        <v/>
      </c>
      <c r="I24" s="427" t="str">
        <f>IF(I3="áno",'4.NMS'!$O$55,"")</f>
        <v/>
      </c>
      <c r="J24" s="428" t="str">
        <f>IF(J3="áno",'5.NMS'!$O$55,"")</f>
        <v/>
      </c>
    </row>
    <row r="25" spans="1:10" s="423" customFormat="1" ht="15" customHeight="1" x14ac:dyDescent="0.25">
      <c r="A25" s="411"/>
      <c r="B25" s="429" t="s">
        <v>122</v>
      </c>
      <c r="C25" s="430"/>
      <c r="D25" s="430"/>
      <c r="E25" s="431"/>
      <c r="F25" s="431"/>
      <c r="G25" s="431"/>
      <c r="H25" s="431"/>
      <c r="I25" s="431"/>
      <c r="J25" s="432"/>
    </row>
    <row r="26" spans="1:10" s="423" customFormat="1" ht="15" x14ac:dyDescent="0.25">
      <c r="A26" s="411"/>
      <c r="B26" s="433" t="s">
        <v>238</v>
      </c>
      <c r="C26" s="161" t="s">
        <v>110</v>
      </c>
      <c r="D26" s="162">
        <v>0</v>
      </c>
      <c r="E26" s="440">
        <f>E$24</f>
        <v>0</v>
      </c>
      <c r="F26" s="440">
        <f t="shared" ref="F26:J26" si="2">F$24</f>
        <v>1</v>
      </c>
      <c r="G26" s="440">
        <f t="shared" si="2"/>
        <v>1</v>
      </c>
      <c r="H26" s="440" t="str">
        <f t="shared" si="2"/>
        <v/>
      </c>
      <c r="I26" s="440" t="str">
        <f t="shared" si="2"/>
        <v/>
      </c>
      <c r="J26" s="441" t="str">
        <f t="shared" si="2"/>
        <v/>
      </c>
    </row>
    <row r="27" spans="1:10" s="423" customFormat="1" ht="15" x14ac:dyDescent="0.25">
      <c r="A27" s="411"/>
      <c r="B27" s="433" t="s">
        <v>239</v>
      </c>
      <c r="C27" s="161" t="s">
        <v>110</v>
      </c>
      <c r="D27" s="162" t="s">
        <v>123</v>
      </c>
      <c r="E27" s="442">
        <f t="shared" ref="E27:J31" si="3">E$24</f>
        <v>0</v>
      </c>
      <c r="F27" s="442">
        <f t="shared" si="3"/>
        <v>1</v>
      </c>
      <c r="G27" s="442">
        <f t="shared" si="3"/>
        <v>1</v>
      </c>
      <c r="H27" s="442" t="str">
        <f t="shared" si="3"/>
        <v/>
      </c>
      <c r="I27" s="442" t="str">
        <f t="shared" si="3"/>
        <v/>
      </c>
      <c r="J27" s="443" t="str">
        <f t="shared" si="3"/>
        <v/>
      </c>
    </row>
    <row r="28" spans="1:10" s="423" customFormat="1" ht="15" x14ac:dyDescent="0.25">
      <c r="A28" s="411"/>
      <c r="B28" s="433" t="s">
        <v>240</v>
      </c>
      <c r="C28" s="161" t="s">
        <v>110</v>
      </c>
      <c r="D28" s="164" t="s">
        <v>124</v>
      </c>
      <c r="E28" s="442">
        <f t="shared" si="3"/>
        <v>0</v>
      </c>
      <c r="F28" s="442">
        <f t="shared" si="3"/>
        <v>1</v>
      </c>
      <c r="G28" s="442">
        <f t="shared" si="3"/>
        <v>1</v>
      </c>
      <c r="H28" s="442" t="str">
        <f t="shared" si="3"/>
        <v/>
      </c>
      <c r="I28" s="442" t="str">
        <f t="shared" si="3"/>
        <v/>
      </c>
      <c r="J28" s="443" t="str">
        <f t="shared" si="3"/>
        <v/>
      </c>
    </row>
    <row r="29" spans="1:10" s="423" customFormat="1" ht="15" x14ac:dyDescent="0.25">
      <c r="A29" s="411"/>
      <c r="B29" s="433" t="s">
        <v>243</v>
      </c>
      <c r="C29" s="161" t="s">
        <v>110</v>
      </c>
      <c r="D29" s="162" t="s">
        <v>126</v>
      </c>
      <c r="E29" s="442">
        <f t="shared" si="3"/>
        <v>0</v>
      </c>
      <c r="F29" s="442">
        <f t="shared" si="3"/>
        <v>1</v>
      </c>
      <c r="G29" s="442">
        <f t="shared" si="3"/>
        <v>1</v>
      </c>
      <c r="H29" s="442" t="str">
        <f t="shared" si="3"/>
        <v/>
      </c>
      <c r="I29" s="442" t="str">
        <f t="shared" si="3"/>
        <v/>
      </c>
      <c r="J29" s="443" t="str">
        <f t="shared" si="3"/>
        <v/>
      </c>
    </row>
    <row r="30" spans="1:10" s="423" customFormat="1" ht="15" x14ac:dyDescent="0.25">
      <c r="A30" s="411"/>
      <c r="B30" s="433" t="s">
        <v>244</v>
      </c>
      <c r="C30" s="161" t="s">
        <v>110</v>
      </c>
      <c r="D30" s="162" t="s">
        <v>128</v>
      </c>
      <c r="E30" s="444">
        <f t="shared" si="3"/>
        <v>0</v>
      </c>
      <c r="F30" s="444">
        <f t="shared" si="3"/>
        <v>1</v>
      </c>
      <c r="G30" s="444">
        <f t="shared" si="3"/>
        <v>1</v>
      </c>
      <c r="H30" s="444" t="str">
        <f t="shared" si="3"/>
        <v/>
      </c>
      <c r="I30" s="444" t="str">
        <f t="shared" si="3"/>
        <v/>
      </c>
      <c r="J30" s="445" t="str">
        <f t="shared" si="3"/>
        <v/>
      </c>
    </row>
    <row r="31" spans="1:10" s="423" customFormat="1" ht="15.75" thickBot="1" x14ac:dyDescent="0.3">
      <c r="A31" s="446"/>
      <c r="B31" s="447" t="s">
        <v>245</v>
      </c>
      <c r="C31" s="448" t="s">
        <v>119</v>
      </c>
      <c r="D31" s="449"/>
      <c r="E31" s="450">
        <f t="shared" si="3"/>
        <v>0</v>
      </c>
      <c r="F31" s="450">
        <f t="shared" si="3"/>
        <v>1</v>
      </c>
      <c r="G31" s="450">
        <f t="shared" si="3"/>
        <v>1</v>
      </c>
      <c r="H31" s="450" t="str">
        <f t="shared" si="3"/>
        <v/>
      </c>
      <c r="I31" s="450" t="str">
        <f t="shared" si="3"/>
        <v/>
      </c>
      <c r="J31" s="451" t="str">
        <f t="shared" si="3"/>
        <v/>
      </c>
    </row>
    <row r="32" spans="1:10" s="423" customFormat="1" x14ac:dyDescent="0.25">
      <c r="A32" s="452"/>
      <c r="B32" s="430"/>
      <c r="C32" s="430"/>
      <c r="D32" s="430"/>
      <c r="E32" s="431"/>
      <c r="F32" s="431"/>
      <c r="G32" s="431"/>
      <c r="H32" s="431"/>
      <c r="I32" s="431"/>
      <c r="J32" s="431"/>
    </row>
    <row r="33" spans="1:10" s="423" customFormat="1" ht="13.5" customHeight="1" x14ac:dyDescent="0.25">
      <c r="A33" s="453"/>
      <c r="B33" s="430"/>
      <c r="C33" s="430"/>
      <c r="D33" s="430"/>
      <c r="E33" s="431"/>
      <c r="F33" s="431"/>
      <c r="G33" s="431"/>
      <c r="H33" s="431"/>
      <c r="I33" s="431"/>
      <c r="J33" s="431"/>
    </row>
    <row r="34" spans="1:10" s="423" customFormat="1" ht="13.5" thickBot="1" x14ac:dyDescent="0.3">
      <c r="A34" s="453"/>
      <c r="B34" s="454"/>
      <c r="C34" s="419"/>
      <c r="D34" s="420"/>
      <c r="E34" s="421"/>
      <c r="F34" s="421"/>
      <c r="G34" s="421"/>
      <c r="H34" s="421"/>
      <c r="I34" s="421"/>
      <c r="J34" s="421"/>
    </row>
    <row r="35" spans="1:10" s="423" customFormat="1" ht="33" customHeight="1" x14ac:dyDescent="0.25">
      <c r="A35" s="455" t="s">
        <v>191</v>
      </c>
      <c r="B35" s="456" t="s">
        <v>61</v>
      </c>
      <c r="C35" s="457" t="s">
        <v>20</v>
      </c>
      <c r="D35" s="458" t="s">
        <v>194</v>
      </c>
      <c r="E35" s="456" t="s">
        <v>210</v>
      </c>
      <c r="F35" s="459" t="s">
        <v>211</v>
      </c>
      <c r="G35" s="459" t="s">
        <v>212</v>
      </c>
      <c r="H35" s="459" t="s">
        <v>213</v>
      </c>
      <c r="I35" s="459" t="s">
        <v>214</v>
      </c>
      <c r="J35" s="460" t="s">
        <v>215</v>
      </c>
    </row>
    <row r="36" spans="1:10" s="398" customFormat="1" ht="15" customHeight="1" x14ac:dyDescent="0.25">
      <c r="A36" s="461"/>
      <c r="B36" s="462" t="s">
        <v>200</v>
      </c>
      <c r="C36" s="137" t="s">
        <v>58</v>
      </c>
      <c r="D36" s="463">
        <f>'1.NMS'!H30</f>
        <v>0</v>
      </c>
      <c r="E36" s="414" t="s">
        <v>193</v>
      </c>
      <c r="F36" s="464" t="str">
        <f>IF(F$3="áno",'1.NMS'!$N30,"")</f>
        <v>Nevykazuje sa</v>
      </c>
      <c r="G36" s="464" t="str">
        <f>IF(G$3="áno",'2.NMS'!$N30,"")</f>
        <v>Nevykazuje sa</v>
      </c>
      <c r="H36" s="464" t="str">
        <f>IF(H$3="áno",'3.NMS'!$N30,"")</f>
        <v/>
      </c>
      <c r="I36" s="464" t="str">
        <f>IF(I$3="áno",'4.NMS'!$N30,"")</f>
        <v/>
      </c>
      <c r="J36" s="464" t="str">
        <f>IF(J$3="áno",'5.NMS'!$N30,"")</f>
        <v/>
      </c>
    </row>
    <row r="37" spans="1:10" s="398" customFormat="1" ht="15" customHeight="1" x14ac:dyDescent="0.25">
      <c r="A37" s="461"/>
      <c r="B37" s="462" t="s">
        <v>201</v>
      </c>
      <c r="C37" s="137" t="s">
        <v>58</v>
      </c>
      <c r="D37" s="463">
        <f>'1.NMS'!H31</f>
        <v>0</v>
      </c>
      <c r="E37" s="414" t="s">
        <v>193</v>
      </c>
      <c r="F37" s="464" t="str">
        <f>IF(F$3="áno",'1.NMS'!N31,"")</f>
        <v>Nevykazuje sa</v>
      </c>
      <c r="G37" s="464" t="str">
        <f>IF(G$3="áno",'2.NMS'!$N31,"")</f>
        <v>Nevykazuje sa</v>
      </c>
      <c r="H37" s="464" t="str">
        <f>IF(H$3="áno",'3.NMS'!$N31,"")</f>
        <v/>
      </c>
      <c r="I37" s="464" t="str">
        <f>IF(I$3="áno",'4.NMS'!$N31,"")</f>
        <v/>
      </c>
      <c r="J37" s="464" t="str">
        <f>IF(J$3="áno",'5.NMS'!$N31,"")</f>
        <v/>
      </c>
    </row>
    <row r="38" spans="1:10" s="398" customFormat="1" ht="15" customHeight="1" x14ac:dyDescent="0.25">
      <c r="A38" s="461"/>
      <c r="B38" s="462" t="s">
        <v>202</v>
      </c>
      <c r="C38" s="138" t="s">
        <v>203</v>
      </c>
      <c r="D38" s="463">
        <f>'1.NMS'!H32</f>
        <v>0</v>
      </c>
      <c r="E38" s="414" t="s">
        <v>193</v>
      </c>
      <c r="F38" s="464" t="str">
        <f>IF(F$3="áno",'1.NMS'!N32,"")</f>
        <v>Nevykazuje sa</v>
      </c>
      <c r="G38" s="464" t="str">
        <f>IF(G$3="áno",'2.NMS'!$N32,"")</f>
        <v>Nevykazuje sa</v>
      </c>
      <c r="H38" s="464" t="str">
        <f>IF(H$3="áno",'3.NMS'!$N32,"")</f>
        <v/>
      </c>
      <c r="I38" s="464" t="str">
        <f>IF(I$3="áno",'4.NMS'!$N32,"")</f>
        <v/>
      </c>
      <c r="J38" s="464" t="str">
        <f>IF(J$3="áno",'5.NMS'!$N32,"")</f>
        <v/>
      </c>
    </row>
    <row r="39" spans="1:10" s="398" customFormat="1" ht="25.5" x14ac:dyDescent="0.25">
      <c r="A39" s="461"/>
      <c r="B39" s="462" t="s">
        <v>204</v>
      </c>
      <c r="C39" s="137" t="s">
        <v>58</v>
      </c>
      <c r="D39" s="463">
        <f>'1.NMS'!H33</f>
        <v>0</v>
      </c>
      <c r="E39" s="414" t="s">
        <v>193</v>
      </c>
      <c r="F39" s="464" t="str">
        <f>IF(F$3="áno",'1.NMS'!N33,"")</f>
        <v>Irelevantné</v>
      </c>
      <c r="G39" s="464" t="str">
        <f>IF(G$3="áno",'2.NMS'!$N33,"")</f>
        <v>Irelevantné</v>
      </c>
      <c r="H39" s="464" t="str">
        <f>IF(H$3="áno",'3.NMS'!$N33,"")</f>
        <v/>
      </c>
      <c r="I39" s="464" t="str">
        <f>IF(I$3="áno",'4.NMS'!$N33,"")</f>
        <v/>
      </c>
      <c r="J39" s="464" t="str">
        <f>IF(J$3="áno",'5.NMS'!$N33,"")</f>
        <v/>
      </c>
    </row>
    <row r="40" spans="1:10" s="398" customFormat="1" ht="15" customHeight="1" x14ac:dyDescent="0.25">
      <c r="A40" s="461"/>
      <c r="B40" s="462" t="s">
        <v>205</v>
      </c>
      <c r="C40" s="137" t="s">
        <v>59</v>
      </c>
      <c r="D40" s="463">
        <f>'1.NMS'!H34</f>
        <v>0</v>
      </c>
      <c r="E40" s="414" t="s">
        <v>193</v>
      </c>
      <c r="F40" s="464" t="str">
        <f>IF(F$3="áno",'1.NMS'!N34,"")</f>
        <v>Nevykazuje sa</v>
      </c>
      <c r="G40" s="464" t="str">
        <f>IF(G$3="áno",'2.NMS'!$N34,"")</f>
        <v>Nevykazuje sa</v>
      </c>
      <c r="H40" s="464" t="str">
        <f>IF(H$3="áno",'3.NMS'!$N34,"")</f>
        <v/>
      </c>
      <c r="I40" s="464" t="str">
        <f>IF(I$3="áno",'4.NMS'!$N34,"")</f>
        <v/>
      </c>
      <c r="J40" s="464" t="str">
        <f>IF(J$3="áno",'5.NMS'!$N34,"")</f>
        <v/>
      </c>
    </row>
    <row r="41" spans="1:10" s="398" customFormat="1" ht="15" customHeight="1" x14ac:dyDescent="0.25">
      <c r="A41" s="461"/>
      <c r="B41" s="462" t="s">
        <v>206</v>
      </c>
      <c r="C41" s="137" t="s">
        <v>60</v>
      </c>
      <c r="D41" s="463">
        <f>'1.NMS'!H35</f>
        <v>0</v>
      </c>
      <c r="E41" s="414" t="s">
        <v>193</v>
      </c>
      <c r="F41" s="464" t="str">
        <f>IF(F$3="áno",'1.NMS'!N35,"")</f>
        <v>Nevykazuje sa</v>
      </c>
      <c r="G41" s="464" t="str">
        <f>IF(G$3="áno",'2.NMS'!$N35,"")</f>
        <v>Nevykazuje sa</v>
      </c>
      <c r="H41" s="464" t="str">
        <f>IF(H$3="áno",'3.NMS'!$N35,"")</f>
        <v/>
      </c>
      <c r="I41" s="464" t="str">
        <f>IF(I$3="áno",'4.NMS'!$N35,"")</f>
        <v/>
      </c>
      <c r="J41" s="464" t="str">
        <f>IF(J$3="áno",'5.NMS'!$N35,"")</f>
        <v/>
      </c>
    </row>
    <row r="42" spans="1:10" s="398" customFormat="1" ht="15" customHeight="1" x14ac:dyDescent="0.25">
      <c r="A42" s="461"/>
      <c r="B42" s="462" t="s">
        <v>207</v>
      </c>
      <c r="C42" s="137" t="s">
        <v>60</v>
      </c>
      <c r="D42" s="463">
        <f>'1.NMS'!H36</f>
        <v>0</v>
      </c>
      <c r="E42" s="414" t="s">
        <v>193</v>
      </c>
      <c r="F42" s="464" t="str">
        <f>IF(F$3="áno",'1.NMS'!N36,"")</f>
        <v>Nevykazuje sa</v>
      </c>
      <c r="G42" s="464" t="str">
        <f>IF(G$3="áno",'2.NMS'!$N36,"")</f>
        <v>Nevykazuje sa</v>
      </c>
      <c r="H42" s="464" t="str">
        <f>IF(H$3="áno",'3.NMS'!$N36,"")</f>
        <v/>
      </c>
      <c r="I42" s="464" t="str">
        <f>IF(I$3="áno",'4.NMS'!$N36,"")</f>
        <v/>
      </c>
      <c r="J42" s="464" t="str">
        <f>IF(J$3="áno",'5.NMS'!$N36,"")</f>
        <v/>
      </c>
    </row>
    <row r="43" spans="1:10" s="398" customFormat="1" ht="15" customHeight="1" x14ac:dyDescent="0.25">
      <c r="A43" s="461"/>
      <c r="B43" s="462" t="s">
        <v>208</v>
      </c>
      <c r="C43" s="137" t="s">
        <v>60</v>
      </c>
      <c r="D43" s="463">
        <f>'1.NMS'!H37</f>
        <v>0</v>
      </c>
      <c r="E43" s="414" t="s">
        <v>193</v>
      </c>
      <c r="F43" s="464" t="str">
        <f>IF(F$3="áno",'1.NMS'!N37,"")</f>
        <v>Nevykazuje sa</v>
      </c>
      <c r="G43" s="464" t="str">
        <f>IF(G$3="áno",'2.NMS'!$N37,"")</f>
        <v>Nevykazuje sa</v>
      </c>
      <c r="H43" s="464" t="str">
        <f>IF(H$3="áno",'3.NMS'!$N37,"")</f>
        <v/>
      </c>
      <c r="I43" s="464" t="str">
        <f>IF(I$3="áno",'4.NMS'!$N37,"")</f>
        <v/>
      </c>
      <c r="J43" s="464" t="str">
        <f>IF(J$3="áno",'5.NMS'!$N37,"")</f>
        <v/>
      </c>
    </row>
    <row r="44" spans="1:10" s="398" customFormat="1" ht="24.75" customHeight="1" thickBot="1" x14ac:dyDescent="0.3">
      <c r="A44" s="461"/>
      <c r="B44" s="465" t="s">
        <v>209</v>
      </c>
      <c r="C44" s="142" t="s">
        <v>59</v>
      </c>
      <c r="D44" s="466">
        <f>'1.NMS'!H38</f>
        <v>0</v>
      </c>
      <c r="E44" s="467" t="s">
        <v>193</v>
      </c>
      <c r="F44" s="464" t="str">
        <f>IF(F$3="áno",'1.NMS'!N38,"")</f>
        <v>Nevykazuje sa</v>
      </c>
      <c r="G44" s="464" t="str">
        <f>IF(G$3="áno",'2.NMS'!$N38,"")</f>
        <v>Nevykazuje sa</v>
      </c>
      <c r="H44" s="464" t="str">
        <f>IF(H$3="áno",'3.NMS'!$N38,"")</f>
        <v/>
      </c>
      <c r="I44" s="464" t="str">
        <f>IF(I$3="áno",'4.NMS'!$N38,"")</f>
        <v/>
      </c>
      <c r="J44" s="464" t="str">
        <f>IF(J$3="áno",'5.NMS'!$N38,"")</f>
        <v/>
      </c>
    </row>
    <row r="45" spans="1:10" s="398" customFormat="1" ht="8.25" customHeight="1" thickBot="1" x14ac:dyDescent="0.3">
      <c r="A45" s="461"/>
      <c r="B45" s="423"/>
      <c r="C45" s="423"/>
      <c r="D45" s="423"/>
      <c r="E45" s="419"/>
      <c r="F45" s="419"/>
      <c r="G45" s="419"/>
      <c r="H45" s="419"/>
      <c r="I45" s="419"/>
      <c r="J45" s="320"/>
    </row>
    <row r="46" spans="1:10" s="474" customFormat="1" ht="24" customHeight="1" x14ac:dyDescent="0.25">
      <c r="A46" s="461"/>
      <c r="B46" s="468" t="s">
        <v>198</v>
      </c>
      <c r="C46" s="469"/>
      <c r="D46" s="470">
        <f>COUNTIF(D36:D44,"&lt;&gt;0")</f>
        <v>0</v>
      </c>
      <c r="E46" s="471" t="s">
        <v>193</v>
      </c>
      <c r="F46" s="472">
        <f>IF(F$3="áno",'1.NMS'!$O40,"")</f>
        <v>0</v>
      </c>
      <c r="G46" s="472">
        <f>IF(G$3="áno",'2.NMS'!$O40,"")</f>
        <v>0</v>
      </c>
      <c r="H46" s="472" t="str">
        <f>IF(H$3="áno",'3.NMS'!$O40,"")</f>
        <v/>
      </c>
      <c r="I46" s="472" t="str">
        <f>IF(I$3="áno",'4.NMS'!$O40,"")</f>
        <v/>
      </c>
      <c r="J46" s="473" t="str">
        <f>IF(J$3="áno",'5.NMS'!$O40,"")</f>
        <v/>
      </c>
    </row>
    <row r="47" spans="1:10" s="474" customFormat="1" ht="24" customHeight="1" thickBot="1" x14ac:dyDescent="0.3">
      <c r="A47" s="461"/>
      <c r="B47" s="475" t="s">
        <v>199</v>
      </c>
      <c r="C47" s="476"/>
      <c r="D47" s="477"/>
      <c r="E47" s="478"/>
      <c r="F47" s="479">
        <f>F46</f>
        <v>0</v>
      </c>
      <c r="G47" s="480">
        <f>IF(G3="áno",(F46+G46)/2,"")</f>
        <v>0</v>
      </c>
      <c r="H47" s="480" t="str">
        <f>IF(H3="áno",(F46+G46+H46)/3,"")</f>
        <v/>
      </c>
      <c r="I47" s="480" t="str">
        <f>IF(I3="áno",(F46+G46+H46+I46)/4,"")</f>
        <v/>
      </c>
      <c r="J47" s="481" t="str">
        <f>IF(J3="áno",(F46+G46+H46+I46+J46)/5,"")</f>
        <v/>
      </c>
    </row>
    <row r="48" spans="1:10" s="398" customFormat="1" ht="15" customHeight="1" x14ac:dyDescent="0.25">
      <c r="A48" s="461"/>
      <c r="B48" s="482" t="s">
        <v>122</v>
      </c>
      <c r="C48" s="483"/>
      <c r="D48" s="483"/>
      <c r="E48" s="484"/>
      <c r="F48" s="484"/>
      <c r="G48" s="484"/>
      <c r="H48" s="484"/>
      <c r="I48" s="484"/>
      <c r="J48" s="485"/>
    </row>
    <row r="49" spans="1:10" s="398" customFormat="1" ht="15" x14ac:dyDescent="0.25">
      <c r="A49" s="461"/>
      <c r="B49" s="433" t="s">
        <v>238</v>
      </c>
      <c r="C49" s="161" t="s">
        <v>110</v>
      </c>
      <c r="D49" s="162">
        <v>0</v>
      </c>
      <c r="E49" s="440"/>
      <c r="F49" s="440">
        <f t="shared" ref="F49:F54" si="4">F$46</f>
        <v>0</v>
      </c>
      <c r="G49" s="440">
        <f t="shared" ref="G49:J52" si="5">G$46</f>
        <v>0</v>
      </c>
      <c r="H49" s="440" t="str">
        <f t="shared" si="5"/>
        <v/>
      </c>
      <c r="I49" s="440" t="str">
        <f t="shared" si="5"/>
        <v/>
      </c>
      <c r="J49" s="441" t="str">
        <f t="shared" si="5"/>
        <v/>
      </c>
    </row>
    <row r="50" spans="1:10" s="398" customFormat="1" ht="15" x14ac:dyDescent="0.25">
      <c r="A50" s="461"/>
      <c r="B50" s="433" t="s">
        <v>239</v>
      </c>
      <c r="C50" s="161" t="s">
        <v>110</v>
      </c>
      <c r="D50" s="162" t="s">
        <v>123</v>
      </c>
      <c r="E50" s="442"/>
      <c r="F50" s="442">
        <f t="shared" si="4"/>
        <v>0</v>
      </c>
      <c r="G50" s="442">
        <f t="shared" si="5"/>
        <v>0</v>
      </c>
      <c r="H50" s="442" t="str">
        <f t="shared" si="5"/>
        <v/>
      </c>
      <c r="I50" s="442" t="str">
        <f t="shared" si="5"/>
        <v/>
      </c>
      <c r="J50" s="443" t="str">
        <f t="shared" si="5"/>
        <v/>
      </c>
    </row>
    <row r="51" spans="1:10" s="398" customFormat="1" ht="15" x14ac:dyDescent="0.25">
      <c r="A51" s="461"/>
      <c r="B51" s="433" t="s">
        <v>240</v>
      </c>
      <c r="C51" s="161" t="s">
        <v>110</v>
      </c>
      <c r="D51" s="164" t="s">
        <v>124</v>
      </c>
      <c r="E51" s="442"/>
      <c r="F51" s="442">
        <f t="shared" si="4"/>
        <v>0</v>
      </c>
      <c r="G51" s="442">
        <f t="shared" si="5"/>
        <v>0</v>
      </c>
      <c r="H51" s="442" t="str">
        <f t="shared" si="5"/>
        <v/>
      </c>
      <c r="I51" s="442" t="str">
        <f t="shared" si="5"/>
        <v/>
      </c>
      <c r="J51" s="443" t="str">
        <f t="shared" si="5"/>
        <v/>
      </c>
    </row>
    <row r="52" spans="1:10" s="398" customFormat="1" ht="15" x14ac:dyDescent="0.25">
      <c r="A52" s="461"/>
      <c r="B52" s="433" t="s">
        <v>243</v>
      </c>
      <c r="C52" s="161" t="s">
        <v>110</v>
      </c>
      <c r="D52" s="162" t="s">
        <v>126</v>
      </c>
      <c r="E52" s="442"/>
      <c r="F52" s="442">
        <f t="shared" si="4"/>
        <v>0</v>
      </c>
      <c r="G52" s="442">
        <f t="shared" si="5"/>
        <v>0</v>
      </c>
      <c r="H52" s="442" t="str">
        <f t="shared" si="5"/>
        <v/>
      </c>
      <c r="I52" s="442" t="str">
        <f t="shared" si="5"/>
        <v/>
      </c>
      <c r="J52" s="443" t="str">
        <f t="shared" si="5"/>
        <v/>
      </c>
    </row>
    <row r="53" spans="1:10" s="398" customFormat="1" ht="15" x14ac:dyDescent="0.25">
      <c r="A53" s="461"/>
      <c r="B53" s="433" t="s">
        <v>244</v>
      </c>
      <c r="C53" s="161" t="s">
        <v>110</v>
      </c>
      <c r="D53" s="162" t="s">
        <v>128</v>
      </c>
      <c r="E53" s="444"/>
      <c r="F53" s="444">
        <f t="shared" si="4"/>
        <v>0</v>
      </c>
      <c r="G53" s="444">
        <f t="shared" ref="G53:J53" si="6">G$46</f>
        <v>0</v>
      </c>
      <c r="H53" s="444" t="str">
        <f t="shared" si="6"/>
        <v/>
      </c>
      <c r="I53" s="444" t="str">
        <f t="shared" si="6"/>
        <v/>
      </c>
      <c r="J53" s="445" t="str">
        <f t="shared" si="6"/>
        <v/>
      </c>
    </row>
    <row r="54" spans="1:10" s="398" customFormat="1" ht="15" x14ac:dyDescent="0.25">
      <c r="A54" s="461"/>
      <c r="B54" s="433" t="s">
        <v>245</v>
      </c>
      <c r="C54" s="161" t="s">
        <v>119</v>
      </c>
      <c r="D54" s="160"/>
      <c r="E54" s="444"/>
      <c r="F54" s="444">
        <f t="shared" si="4"/>
        <v>0</v>
      </c>
      <c r="G54" s="444">
        <f t="shared" ref="G54:J54" si="7">G$46</f>
        <v>0</v>
      </c>
      <c r="H54" s="444" t="str">
        <f t="shared" si="7"/>
        <v/>
      </c>
      <c r="I54" s="444" t="str">
        <f t="shared" si="7"/>
        <v/>
      </c>
      <c r="J54" s="445" t="str">
        <f t="shared" si="7"/>
        <v/>
      </c>
    </row>
    <row r="55" spans="1:10" s="398" customFormat="1" ht="15.75" thickBot="1" x14ac:dyDescent="0.3">
      <c r="A55" s="461"/>
      <c r="B55" s="486"/>
      <c r="C55" s="449"/>
      <c r="D55" s="449"/>
      <c r="E55" s="448"/>
      <c r="F55" s="487"/>
      <c r="G55" s="488"/>
      <c r="H55" s="488"/>
      <c r="I55" s="488"/>
      <c r="J55" s="489"/>
    </row>
    <row r="56" spans="1:10" s="398" customFormat="1" ht="15" customHeight="1" x14ac:dyDescent="0.25">
      <c r="A56" s="461"/>
      <c r="B56" s="490" t="s">
        <v>270</v>
      </c>
      <c r="C56" s="491"/>
      <c r="D56" s="491"/>
      <c r="E56" s="491"/>
      <c r="F56" s="491"/>
      <c r="G56" s="491"/>
      <c r="H56" s="491"/>
      <c r="I56" s="491"/>
      <c r="J56" s="492"/>
    </row>
    <row r="57" spans="1:10" s="398" customFormat="1" ht="8.25" customHeight="1" thickBot="1" x14ac:dyDescent="0.3">
      <c r="A57" s="461"/>
      <c r="B57" s="493"/>
      <c r="C57" s="494"/>
      <c r="D57" s="494"/>
      <c r="E57" s="494"/>
      <c r="F57" s="494"/>
      <c r="G57" s="494"/>
      <c r="H57" s="494"/>
      <c r="I57" s="494"/>
      <c r="J57" s="495"/>
    </row>
    <row r="58" spans="1:10" s="398" customFormat="1" x14ac:dyDescent="0.25">
      <c r="A58" s="461"/>
      <c r="B58" s="429" t="s">
        <v>122</v>
      </c>
      <c r="C58" s="423"/>
      <c r="D58" s="423"/>
      <c r="E58" s="419"/>
      <c r="F58" s="419"/>
      <c r="G58" s="419"/>
      <c r="H58" s="419"/>
      <c r="I58" s="419"/>
      <c r="J58" s="320"/>
    </row>
    <row r="59" spans="1:10" s="398" customFormat="1" ht="15" x14ac:dyDescent="0.25">
      <c r="A59" s="461"/>
      <c r="B59" s="433" t="s">
        <v>238</v>
      </c>
      <c r="C59" s="161" t="s">
        <v>110</v>
      </c>
      <c r="D59" s="162">
        <v>0</v>
      </c>
      <c r="E59" s="162"/>
      <c r="F59" s="442">
        <f>F$47</f>
        <v>0</v>
      </c>
      <c r="G59" s="442">
        <f t="shared" ref="G59:J59" si="8">G$47</f>
        <v>0</v>
      </c>
      <c r="H59" s="442" t="str">
        <f t="shared" si="8"/>
        <v/>
      </c>
      <c r="I59" s="442" t="str">
        <f t="shared" si="8"/>
        <v/>
      </c>
      <c r="J59" s="443" t="str">
        <f t="shared" si="8"/>
        <v/>
      </c>
    </row>
    <row r="60" spans="1:10" s="398" customFormat="1" ht="15" x14ac:dyDescent="0.25">
      <c r="A60" s="461"/>
      <c r="B60" s="433" t="s">
        <v>239</v>
      </c>
      <c r="C60" s="161" t="s">
        <v>110</v>
      </c>
      <c r="D60" s="162" t="s">
        <v>123</v>
      </c>
      <c r="E60" s="162"/>
      <c r="F60" s="442">
        <f t="shared" ref="F60:J64" si="9">F$47</f>
        <v>0</v>
      </c>
      <c r="G60" s="442">
        <f t="shared" si="9"/>
        <v>0</v>
      </c>
      <c r="H60" s="442" t="str">
        <f t="shared" si="9"/>
        <v/>
      </c>
      <c r="I60" s="442" t="str">
        <f t="shared" si="9"/>
        <v/>
      </c>
      <c r="J60" s="443" t="str">
        <f t="shared" si="9"/>
        <v/>
      </c>
    </row>
    <row r="61" spans="1:10" s="398" customFormat="1" ht="15" x14ac:dyDescent="0.25">
      <c r="A61" s="461"/>
      <c r="B61" s="433" t="s">
        <v>240</v>
      </c>
      <c r="C61" s="161" t="s">
        <v>110</v>
      </c>
      <c r="D61" s="164" t="s">
        <v>124</v>
      </c>
      <c r="E61" s="164"/>
      <c r="F61" s="442">
        <f t="shared" si="9"/>
        <v>0</v>
      </c>
      <c r="G61" s="442">
        <f t="shared" si="9"/>
        <v>0</v>
      </c>
      <c r="H61" s="442" t="str">
        <f t="shared" si="9"/>
        <v/>
      </c>
      <c r="I61" s="442" t="str">
        <f t="shared" si="9"/>
        <v/>
      </c>
      <c r="J61" s="443" t="str">
        <f t="shared" si="9"/>
        <v/>
      </c>
    </row>
    <row r="62" spans="1:10" s="398" customFormat="1" ht="15" x14ac:dyDescent="0.25">
      <c r="A62" s="461"/>
      <c r="B62" s="433" t="s">
        <v>243</v>
      </c>
      <c r="C62" s="161" t="s">
        <v>110</v>
      </c>
      <c r="D62" s="162" t="s">
        <v>126</v>
      </c>
      <c r="E62" s="162"/>
      <c r="F62" s="442">
        <f t="shared" si="9"/>
        <v>0</v>
      </c>
      <c r="G62" s="442">
        <f t="shared" si="9"/>
        <v>0</v>
      </c>
      <c r="H62" s="442" t="str">
        <f t="shared" si="9"/>
        <v/>
      </c>
      <c r="I62" s="442" t="str">
        <f t="shared" si="9"/>
        <v/>
      </c>
      <c r="J62" s="443" t="str">
        <f t="shared" si="9"/>
        <v/>
      </c>
    </row>
    <row r="63" spans="1:10" s="398" customFormat="1" ht="15" x14ac:dyDescent="0.25">
      <c r="A63" s="461"/>
      <c r="B63" s="433" t="s">
        <v>244</v>
      </c>
      <c r="C63" s="161" t="s">
        <v>110</v>
      </c>
      <c r="D63" s="162" t="s">
        <v>128</v>
      </c>
      <c r="E63" s="162"/>
      <c r="F63" s="496">
        <f t="shared" si="9"/>
        <v>0</v>
      </c>
      <c r="G63" s="496">
        <f t="shared" si="9"/>
        <v>0</v>
      </c>
      <c r="H63" s="496" t="str">
        <f t="shared" si="9"/>
        <v/>
      </c>
      <c r="I63" s="496" t="str">
        <f t="shared" si="9"/>
        <v/>
      </c>
      <c r="J63" s="497" t="str">
        <f t="shared" si="9"/>
        <v/>
      </c>
    </row>
    <row r="64" spans="1:10" s="398" customFormat="1" ht="15.75" thickBot="1" x14ac:dyDescent="0.3">
      <c r="A64" s="498"/>
      <c r="B64" s="447" t="s">
        <v>245</v>
      </c>
      <c r="C64" s="448" t="s">
        <v>119</v>
      </c>
      <c r="D64" s="449"/>
      <c r="E64" s="449"/>
      <c r="F64" s="499">
        <f t="shared" si="9"/>
        <v>0</v>
      </c>
      <c r="G64" s="499">
        <f t="shared" si="9"/>
        <v>0</v>
      </c>
      <c r="H64" s="499" t="str">
        <f t="shared" si="9"/>
        <v/>
      </c>
      <c r="I64" s="499" t="str">
        <f t="shared" si="9"/>
        <v/>
      </c>
      <c r="J64" s="500" t="str">
        <f t="shared" si="9"/>
        <v/>
      </c>
    </row>
  </sheetData>
  <sheetProtection algorithmName="SHA-512" hashValue="IYCr9JQMvYOpOGpwS5GnFIoQT6xM8r6jdXgx6wGIEpaI29VttI8JmyoCg9Hp6hq/xSv/gOZKDBHoItdSYr4MzQ==" saltValue="hDtZVUsUcAZiECW23IoTbA==" spinCount="100000" sheet="1" objects="1" scenarios="1" autoFilter="0"/>
  <mergeCells count="5">
    <mergeCell ref="A6:A31"/>
    <mergeCell ref="B16:D16"/>
    <mergeCell ref="B24:D24"/>
    <mergeCell ref="A35:A64"/>
    <mergeCell ref="B56:J57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K3" sqref="K3"/>
    </sheetView>
  </sheetViews>
  <sheetFormatPr defaultRowHeight="15" x14ac:dyDescent="0.25"/>
  <cols>
    <col min="2" max="2" width="30.85546875" customWidth="1"/>
    <col min="3" max="3" width="79.42578125" customWidth="1"/>
    <col min="4" max="4" width="13.5703125" customWidth="1"/>
    <col min="6" max="6" width="13" customWidth="1"/>
    <col min="7" max="7" width="16.42578125" customWidth="1"/>
  </cols>
  <sheetData>
    <row r="2" spans="2:7" x14ac:dyDescent="0.25">
      <c r="B2" s="1" t="s">
        <v>186</v>
      </c>
      <c r="C2" s="1" t="s">
        <v>285</v>
      </c>
      <c r="F2" s="2" t="s">
        <v>81</v>
      </c>
    </row>
    <row r="3" spans="2:7" x14ac:dyDescent="0.25">
      <c r="B3" s="1" t="s">
        <v>187</v>
      </c>
      <c r="C3" s="1" t="s">
        <v>286</v>
      </c>
      <c r="F3" s="2" t="s">
        <v>82</v>
      </c>
    </row>
    <row r="4" spans="2:7" x14ac:dyDescent="0.25">
      <c r="B4" s="4"/>
      <c r="C4" s="1" t="s">
        <v>287</v>
      </c>
      <c r="F4" s="2" t="s">
        <v>83</v>
      </c>
    </row>
    <row r="5" spans="2:7" x14ac:dyDescent="0.25">
      <c r="B5" s="1"/>
      <c r="C5" s="1" t="s">
        <v>32</v>
      </c>
      <c r="F5" s="2" t="s">
        <v>85</v>
      </c>
    </row>
    <row r="6" spans="2:7" x14ac:dyDescent="0.25">
      <c r="C6" s="1"/>
      <c r="F6" s="2" t="s">
        <v>86</v>
      </c>
    </row>
    <row r="7" spans="2:7" x14ac:dyDescent="0.25">
      <c r="F7" s="2" t="s">
        <v>87</v>
      </c>
    </row>
    <row r="8" spans="2:7" x14ac:dyDescent="0.25">
      <c r="F8" s="2" t="s">
        <v>88</v>
      </c>
    </row>
    <row r="9" spans="2:7" x14ac:dyDescent="0.25">
      <c r="B9" s="1" t="s">
        <v>15</v>
      </c>
      <c r="C9" s="1" t="s">
        <v>188</v>
      </c>
      <c r="F9" s="2" t="s">
        <v>89</v>
      </c>
    </row>
    <row r="10" spans="2:7" x14ac:dyDescent="0.25">
      <c r="B10" s="1" t="s">
        <v>14</v>
      </c>
      <c r="C10" s="1" t="s">
        <v>271</v>
      </c>
      <c r="F10" s="2" t="s">
        <v>90</v>
      </c>
    </row>
    <row r="11" spans="2:7" x14ac:dyDescent="0.25">
      <c r="B11" s="1" t="s">
        <v>16</v>
      </c>
      <c r="C11" s="1" t="s">
        <v>189</v>
      </c>
    </row>
    <row r="12" spans="2:7" x14ac:dyDescent="0.25">
      <c r="C12" s="1" t="s">
        <v>32</v>
      </c>
    </row>
    <row r="15" spans="2:7" x14ac:dyDescent="0.25">
      <c r="B15" t="s">
        <v>196</v>
      </c>
    </row>
    <row r="16" spans="2:7" x14ac:dyDescent="0.25">
      <c r="B16" t="s">
        <v>197</v>
      </c>
      <c r="F16" s="5">
        <v>43100</v>
      </c>
      <c r="G16" s="6">
        <f>F16</f>
        <v>43100</v>
      </c>
    </row>
    <row r="17" spans="3:7" x14ac:dyDescent="0.25">
      <c r="F17" s="5">
        <v>43465</v>
      </c>
      <c r="G17" s="6">
        <f t="shared" ref="G17:G21" si="0">F17</f>
        <v>43465</v>
      </c>
    </row>
    <row r="18" spans="3:7" x14ac:dyDescent="0.25">
      <c r="F18" s="5">
        <v>43830</v>
      </c>
      <c r="G18" s="6">
        <f t="shared" si="0"/>
        <v>43830</v>
      </c>
    </row>
    <row r="19" spans="3:7" x14ac:dyDescent="0.25">
      <c r="F19" s="5">
        <v>44196</v>
      </c>
      <c r="G19" s="6">
        <f t="shared" si="0"/>
        <v>44196</v>
      </c>
    </row>
    <row r="20" spans="3:7" x14ac:dyDescent="0.25">
      <c r="F20" s="5">
        <v>44561</v>
      </c>
      <c r="G20" s="6">
        <f t="shared" si="0"/>
        <v>44561</v>
      </c>
    </row>
    <row r="21" spans="3:7" x14ac:dyDescent="0.25">
      <c r="F21" s="5">
        <v>44926</v>
      </c>
      <c r="G21" s="6">
        <f t="shared" si="0"/>
        <v>44926</v>
      </c>
    </row>
    <row r="22" spans="3:7" x14ac:dyDescent="0.25">
      <c r="F22" s="3"/>
      <c r="G22" s="3"/>
    </row>
    <row r="23" spans="3:7" x14ac:dyDescent="0.25">
      <c r="F23" s="3"/>
    </row>
    <row r="25" spans="3:7" ht="15.75" thickBot="1" x14ac:dyDescent="0.3">
      <c r="D25" t="s">
        <v>277</v>
      </c>
      <c r="G25" t="s">
        <v>278</v>
      </c>
    </row>
    <row r="26" spans="3:7" ht="15.75" thickBot="1" x14ac:dyDescent="0.3">
      <c r="C26" s="11" t="s">
        <v>279</v>
      </c>
      <c r="D26" s="9">
        <v>43831</v>
      </c>
      <c r="G26" s="10">
        <f>D26</f>
        <v>43831</v>
      </c>
    </row>
    <row r="27" spans="3:7" ht="15.75" thickBot="1" x14ac:dyDescent="0.3">
      <c r="C27" s="11" t="s">
        <v>276</v>
      </c>
      <c r="D27" s="8">
        <f>COUNTIF(F16:F21,"&gt;=D26")</f>
        <v>0</v>
      </c>
      <c r="G27" s="8">
        <f>COUNTIF(G16:G21,"&gt;=g26")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13</vt:i4>
      </vt:variant>
    </vt:vector>
  </HeadingPairs>
  <TitlesOfParts>
    <vt:vector size="20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Lipovsky Rastislav</cp:lastModifiedBy>
  <cp:lastPrinted>2020-09-08T09:31:56Z</cp:lastPrinted>
  <dcterms:created xsi:type="dcterms:W3CDTF">2019-01-21T10:34:02Z</dcterms:created>
  <dcterms:modified xsi:type="dcterms:W3CDTF">2020-09-08T13:48:22Z</dcterms:modified>
</cp:coreProperties>
</file>