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ozefnemec/Downloads/Práca MŽP SR/Leasing/"/>
    </mc:Choice>
  </mc:AlternateContent>
  <xr:revisionPtr revIDLastSave="0" documentId="13_ncr:1_{07E21DFC-6A26-9945-8C8D-5642A9E01A91}" xr6:coauthVersionLast="47" xr6:coauthVersionMax="47" xr10:uidLastSave="{00000000-0000-0000-0000-000000000000}"/>
  <bookViews>
    <workbookView xWindow="0" yWindow="500" windowWidth="28800" windowHeight="16260" xr2:uid="{00000000-000D-0000-FFFF-FFFF00000000}"/>
  </bookViews>
  <sheets>
    <sheet name="Leasingová kalkulačka" sheetId="1" r:id="rId1"/>
    <sheet name="Tabuľka splátok a odpisov" sheetId="2" r:id="rId2"/>
    <sheet name="Tabuľka - odpisy" sheetId="3" state="hidden" r:id="rId3"/>
  </sheets>
  <definedNames>
    <definedName name="_xlnm.Print_Area" localSheetId="0">'Leasingová kalkulačka'!$B$2:$F$27</definedName>
    <definedName name="_xlnm.Print_Area" localSheetId="1">'Tabuľka splátok a odpisov'!$B$1:$M$363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1" i="1" l="1"/>
  <c r="E11" i="1"/>
  <c r="D4" i="1" s="1"/>
  <c r="B5" i="2"/>
  <c r="C5" i="2" s="1"/>
  <c r="B6" i="2"/>
  <c r="C6" i="2" s="1"/>
  <c r="B7" i="2"/>
  <c r="C7" i="2" s="1"/>
  <c r="B8" i="2"/>
  <c r="C8" i="2" s="1"/>
  <c r="B9" i="2"/>
  <c r="C9" i="2" s="1"/>
  <c r="B10" i="2"/>
  <c r="C10" i="2" s="1"/>
  <c r="B11" i="2"/>
  <c r="C11" i="2" s="1"/>
  <c r="B12" i="2"/>
  <c r="C12" i="2" s="1"/>
  <c r="B13" i="2"/>
  <c r="C13" i="2" s="1"/>
  <c r="B14" i="2"/>
  <c r="C14" i="2" s="1"/>
  <c r="B15" i="2"/>
  <c r="C15" i="2" s="1"/>
  <c r="B16" i="2"/>
  <c r="C16" i="2" s="1"/>
  <c r="B17" i="2"/>
  <c r="C17" i="2" s="1"/>
  <c r="B18" i="2"/>
  <c r="C18" i="2" s="1"/>
  <c r="B19" i="2"/>
  <c r="C19" i="2" s="1"/>
  <c r="B20" i="2"/>
  <c r="C20" i="2" s="1"/>
  <c r="B21" i="2"/>
  <c r="C21" i="2" s="1"/>
  <c r="B22" i="2"/>
  <c r="C22" i="2" s="1"/>
  <c r="B23" i="2"/>
  <c r="C23" i="2" s="1"/>
  <c r="B24" i="2"/>
  <c r="C24" i="2" s="1"/>
  <c r="B25" i="2"/>
  <c r="C25" i="2" s="1"/>
  <c r="B26" i="2"/>
  <c r="C26" i="2" s="1"/>
  <c r="B27" i="2"/>
  <c r="C27" i="2" s="1"/>
  <c r="B28" i="2"/>
  <c r="C28" i="2" s="1"/>
  <c r="B29" i="2"/>
  <c r="C29" i="2" s="1"/>
  <c r="B30" i="2"/>
  <c r="C30" i="2" s="1"/>
  <c r="B31" i="2"/>
  <c r="C31" i="2" s="1"/>
  <c r="B32" i="2"/>
  <c r="C32" i="2" s="1"/>
  <c r="B33" i="2"/>
  <c r="C33" i="2" s="1"/>
  <c r="B34" i="2"/>
  <c r="C34" i="2" s="1"/>
  <c r="B35" i="2"/>
  <c r="C35" i="2" s="1"/>
  <c r="B36" i="2"/>
  <c r="C36" i="2" s="1"/>
  <c r="B37" i="2"/>
  <c r="C37" i="2" s="1"/>
  <c r="B38" i="2"/>
  <c r="C38" i="2" s="1"/>
  <c r="B39" i="2"/>
  <c r="C39" i="2" s="1"/>
  <c r="B40" i="2"/>
  <c r="C40" i="2" s="1"/>
  <c r="B41" i="2"/>
  <c r="C41" i="2" s="1"/>
  <c r="B42" i="2"/>
  <c r="C42" i="2" s="1"/>
  <c r="B43" i="2"/>
  <c r="C43" i="2" s="1"/>
  <c r="B44" i="2"/>
  <c r="C44" i="2" s="1"/>
  <c r="B45" i="2"/>
  <c r="C45" i="2" s="1"/>
  <c r="B46" i="2"/>
  <c r="C46" i="2" s="1"/>
  <c r="B47" i="2"/>
  <c r="C47" i="2" s="1"/>
  <c r="B48" i="2"/>
  <c r="C48" i="2" s="1"/>
  <c r="B49" i="2"/>
  <c r="C49" i="2" s="1"/>
  <c r="B50" i="2"/>
  <c r="C50" i="2" s="1"/>
  <c r="B51" i="2"/>
  <c r="C51" i="2" s="1"/>
  <c r="B52" i="2"/>
  <c r="C52" i="2" s="1"/>
  <c r="B53" i="2"/>
  <c r="C53" i="2" s="1"/>
  <c r="B54" i="2"/>
  <c r="C54" i="2" s="1"/>
  <c r="B55" i="2"/>
  <c r="C55" i="2" s="1"/>
  <c r="B56" i="2"/>
  <c r="C56" i="2" s="1"/>
  <c r="B57" i="2"/>
  <c r="C57" i="2" s="1"/>
  <c r="B58" i="2"/>
  <c r="C58" i="2" s="1"/>
  <c r="B59" i="2"/>
  <c r="C59" i="2" s="1"/>
  <c r="B60" i="2"/>
  <c r="C60" i="2" s="1"/>
  <c r="B61" i="2"/>
  <c r="C61" i="2" s="1"/>
  <c r="B62" i="2"/>
  <c r="C62" i="2" s="1"/>
  <c r="B63" i="2"/>
  <c r="C63" i="2" s="1"/>
  <c r="B64" i="2"/>
  <c r="C64" i="2" s="1"/>
  <c r="B65" i="2"/>
  <c r="C65" i="2" s="1"/>
  <c r="B66" i="2"/>
  <c r="C66" i="2" s="1"/>
  <c r="B67" i="2"/>
  <c r="C67" i="2" s="1"/>
  <c r="B68" i="2"/>
  <c r="C68" i="2" s="1"/>
  <c r="B69" i="2"/>
  <c r="C69" i="2" s="1"/>
  <c r="B70" i="2"/>
  <c r="C70" i="2" s="1"/>
  <c r="B71" i="2"/>
  <c r="C71" i="2" s="1"/>
  <c r="B72" i="2"/>
  <c r="C72" i="2" s="1"/>
  <c r="B73" i="2"/>
  <c r="C73" i="2" s="1"/>
  <c r="B74" i="2"/>
  <c r="C74" i="2" s="1"/>
  <c r="B75" i="2"/>
  <c r="C75" i="2" s="1"/>
  <c r="B76" i="2"/>
  <c r="C76" i="2" s="1"/>
  <c r="B77" i="2"/>
  <c r="C77" i="2" s="1"/>
  <c r="B78" i="2"/>
  <c r="C78" i="2" s="1"/>
  <c r="B79" i="2"/>
  <c r="C79" i="2" s="1"/>
  <c r="B80" i="2"/>
  <c r="C80" i="2" s="1"/>
  <c r="B81" i="2"/>
  <c r="C81" i="2" s="1"/>
  <c r="B82" i="2"/>
  <c r="C82" i="2" s="1"/>
  <c r="B83" i="2"/>
  <c r="C83" i="2" s="1"/>
  <c r="B84" i="2"/>
  <c r="C84" i="2" s="1"/>
  <c r="B85" i="2"/>
  <c r="C85" i="2" s="1"/>
  <c r="B86" i="2"/>
  <c r="C86" i="2" s="1"/>
  <c r="B87" i="2"/>
  <c r="C87" i="2" s="1"/>
  <c r="B88" i="2"/>
  <c r="C88" i="2" s="1"/>
  <c r="B89" i="2"/>
  <c r="C89" i="2" s="1"/>
  <c r="B90" i="2"/>
  <c r="C90" i="2" s="1"/>
  <c r="B91" i="2"/>
  <c r="C91" i="2" s="1"/>
  <c r="B92" i="2"/>
  <c r="C92" i="2" s="1"/>
  <c r="B93" i="2"/>
  <c r="C93" i="2" s="1"/>
  <c r="B94" i="2"/>
  <c r="C94" i="2" s="1"/>
  <c r="B95" i="2"/>
  <c r="C95" i="2" s="1"/>
  <c r="B96" i="2"/>
  <c r="C96" i="2" s="1"/>
  <c r="B97" i="2"/>
  <c r="D97" i="2" s="1"/>
  <c r="B98" i="2"/>
  <c r="C98" i="2" s="1"/>
  <c r="B99" i="2"/>
  <c r="C99" i="2" s="1"/>
  <c r="B100" i="2"/>
  <c r="C100" i="2" s="1"/>
  <c r="B101" i="2"/>
  <c r="C101" i="2" s="1"/>
  <c r="B102" i="2"/>
  <c r="C102" i="2" s="1"/>
  <c r="B103" i="2"/>
  <c r="C103" i="2" s="1"/>
  <c r="B104" i="2"/>
  <c r="C104" i="2" s="1"/>
  <c r="B105" i="2"/>
  <c r="D105" i="2" s="1"/>
  <c r="B106" i="2"/>
  <c r="C106" i="2" s="1"/>
  <c r="B107" i="2"/>
  <c r="C107" i="2" s="1"/>
  <c r="B108" i="2"/>
  <c r="C108" i="2" s="1"/>
  <c r="B109" i="2"/>
  <c r="C109" i="2" s="1"/>
  <c r="B110" i="2"/>
  <c r="C110" i="2" s="1"/>
  <c r="B111" i="2"/>
  <c r="C111" i="2" s="1"/>
  <c r="B112" i="2"/>
  <c r="C112" i="2" s="1"/>
  <c r="B113" i="2"/>
  <c r="C113" i="2" s="1"/>
  <c r="B114" i="2"/>
  <c r="C114" i="2" s="1"/>
  <c r="B115" i="2"/>
  <c r="C115" i="2" s="1"/>
  <c r="B116" i="2"/>
  <c r="C116" i="2" s="1"/>
  <c r="B117" i="2"/>
  <c r="C117" i="2" s="1"/>
  <c r="B118" i="2"/>
  <c r="C118" i="2" s="1"/>
  <c r="B119" i="2"/>
  <c r="C119" i="2" s="1"/>
  <c r="B120" i="2"/>
  <c r="C120" i="2" s="1"/>
  <c r="B121" i="2"/>
  <c r="C121" i="2" s="1"/>
  <c r="B122" i="2"/>
  <c r="C122" i="2" s="1"/>
  <c r="B123" i="2"/>
  <c r="C123" i="2" s="1"/>
  <c r="B124" i="2"/>
  <c r="C124" i="2" s="1"/>
  <c r="B125" i="2"/>
  <c r="C125" i="2" s="1"/>
  <c r="B126" i="2"/>
  <c r="C126" i="2" s="1"/>
  <c r="B127" i="2"/>
  <c r="C127" i="2" s="1"/>
  <c r="B128" i="2"/>
  <c r="C128" i="2" s="1"/>
  <c r="B129" i="2"/>
  <c r="C129" i="2" s="1"/>
  <c r="B130" i="2"/>
  <c r="C130" i="2" s="1"/>
  <c r="B131" i="2"/>
  <c r="C131" i="2" s="1"/>
  <c r="B132" i="2"/>
  <c r="C132" i="2" s="1"/>
  <c r="B133" i="2"/>
  <c r="C133" i="2" s="1"/>
  <c r="B134" i="2"/>
  <c r="C134" i="2" s="1"/>
  <c r="B135" i="2"/>
  <c r="C135" i="2" s="1"/>
  <c r="B136" i="2"/>
  <c r="C136" i="2" s="1"/>
  <c r="B137" i="2"/>
  <c r="D137" i="2" s="1"/>
  <c r="B138" i="2"/>
  <c r="C138" i="2" s="1"/>
  <c r="B139" i="2"/>
  <c r="C139" i="2" s="1"/>
  <c r="B140" i="2"/>
  <c r="C140" i="2" s="1"/>
  <c r="B141" i="2"/>
  <c r="C141" i="2" s="1"/>
  <c r="B142" i="2"/>
  <c r="C142" i="2" s="1"/>
  <c r="B143" i="2"/>
  <c r="C143" i="2" s="1"/>
  <c r="B144" i="2"/>
  <c r="C144" i="2" s="1"/>
  <c r="B145" i="2"/>
  <c r="C145" i="2" s="1"/>
  <c r="B146" i="2"/>
  <c r="C146" i="2" s="1"/>
  <c r="B147" i="2"/>
  <c r="C147" i="2" s="1"/>
  <c r="B148" i="2"/>
  <c r="C148" i="2" s="1"/>
  <c r="B149" i="2"/>
  <c r="C149" i="2" s="1"/>
  <c r="B150" i="2"/>
  <c r="C150" i="2" s="1"/>
  <c r="B151" i="2"/>
  <c r="C151" i="2" s="1"/>
  <c r="B152" i="2"/>
  <c r="C152" i="2" s="1"/>
  <c r="B153" i="2"/>
  <c r="D153" i="2" s="1"/>
  <c r="B154" i="2"/>
  <c r="C154" i="2" s="1"/>
  <c r="B155" i="2"/>
  <c r="C155" i="2" s="1"/>
  <c r="B156" i="2"/>
  <c r="C156" i="2" s="1"/>
  <c r="B157" i="2"/>
  <c r="C157" i="2" s="1"/>
  <c r="B158" i="2"/>
  <c r="C158" i="2" s="1"/>
  <c r="B159" i="2"/>
  <c r="C159" i="2" s="1"/>
  <c r="B160" i="2"/>
  <c r="C160" i="2" s="1"/>
  <c r="B161" i="2"/>
  <c r="D161" i="2" s="1"/>
  <c r="B162" i="2"/>
  <c r="D162" i="2" s="1"/>
  <c r="B163" i="2"/>
  <c r="C163" i="2" s="1"/>
  <c r="B164" i="2"/>
  <c r="C164" i="2" s="1"/>
  <c r="B165" i="2"/>
  <c r="C165" i="2" s="1"/>
  <c r="B166" i="2"/>
  <c r="C166" i="2" s="1"/>
  <c r="B167" i="2"/>
  <c r="C167" i="2" s="1"/>
  <c r="B168" i="2"/>
  <c r="C168" i="2" s="1"/>
  <c r="B169" i="2"/>
  <c r="C169" i="2" s="1"/>
  <c r="B170" i="2"/>
  <c r="C170" i="2" s="1"/>
  <c r="B171" i="2"/>
  <c r="C171" i="2" s="1"/>
  <c r="B172" i="2"/>
  <c r="C172" i="2" s="1"/>
  <c r="B173" i="2"/>
  <c r="C173" i="2" s="1"/>
  <c r="B174" i="2"/>
  <c r="C174" i="2" s="1"/>
  <c r="B175" i="2"/>
  <c r="C175" i="2" s="1"/>
  <c r="B176" i="2"/>
  <c r="C176" i="2" s="1"/>
  <c r="B177" i="2"/>
  <c r="C177" i="2" s="1"/>
  <c r="B178" i="2"/>
  <c r="D178" i="2" s="1"/>
  <c r="B179" i="2"/>
  <c r="C179" i="2" s="1"/>
  <c r="B180" i="2"/>
  <c r="C180" i="2" s="1"/>
  <c r="B181" i="2"/>
  <c r="C181" i="2" s="1"/>
  <c r="B182" i="2"/>
  <c r="C182" i="2" s="1"/>
  <c r="B183" i="2"/>
  <c r="C183" i="2" s="1"/>
  <c r="B184" i="2"/>
  <c r="C184" i="2" s="1"/>
  <c r="B185" i="2"/>
  <c r="D185" i="2" s="1"/>
  <c r="B186" i="2"/>
  <c r="D186" i="2" s="1"/>
  <c r="B187" i="2"/>
  <c r="C187" i="2" s="1"/>
  <c r="B188" i="2"/>
  <c r="C188" i="2" s="1"/>
  <c r="B189" i="2"/>
  <c r="C189" i="2" s="1"/>
  <c r="B190" i="2"/>
  <c r="C190" i="2" s="1"/>
  <c r="B191" i="2"/>
  <c r="C191" i="2" s="1"/>
  <c r="B192" i="2"/>
  <c r="D192" i="2" s="1"/>
  <c r="B193" i="2"/>
  <c r="D193" i="2" s="1"/>
  <c r="B194" i="2"/>
  <c r="C194" i="2" s="1"/>
  <c r="B195" i="2"/>
  <c r="C195" i="2" s="1"/>
  <c r="B196" i="2"/>
  <c r="C196" i="2" s="1"/>
  <c r="B197" i="2"/>
  <c r="C197" i="2" s="1"/>
  <c r="B198" i="2"/>
  <c r="C198" i="2" s="1"/>
  <c r="B199" i="2"/>
  <c r="C199" i="2" s="1"/>
  <c r="B200" i="2"/>
  <c r="D200" i="2" s="1"/>
  <c r="B201" i="2"/>
  <c r="D201" i="2" s="1"/>
  <c r="B202" i="2"/>
  <c r="D202" i="2" s="1"/>
  <c r="B203" i="2"/>
  <c r="C203" i="2" s="1"/>
  <c r="B204" i="2"/>
  <c r="C204" i="2" s="1"/>
  <c r="B205" i="2"/>
  <c r="C205" i="2" s="1"/>
  <c r="B206" i="2"/>
  <c r="C206" i="2" s="1"/>
  <c r="B207" i="2"/>
  <c r="C207" i="2" s="1"/>
  <c r="B208" i="2"/>
  <c r="C208" i="2" s="1"/>
  <c r="B209" i="2"/>
  <c r="C209" i="2" s="1"/>
  <c r="B210" i="2"/>
  <c r="D210" i="2" s="1"/>
  <c r="B211" i="2"/>
  <c r="C211" i="2" s="1"/>
  <c r="B212" i="2"/>
  <c r="C212" i="2" s="1"/>
  <c r="B213" i="2"/>
  <c r="C213" i="2" s="1"/>
  <c r="B214" i="2"/>
  <c r="C214" i="2" s="1"/>
  <c r="B215" i="2"/>
  <c r="C215" i="2" s="1"/>
  <c r="B216" i="2"/>
  <c r="D216" i="2" s="1"/>
  <c r="B217" i="2"/>
  <c r="C217" i="2" s="1"/>
  <c r="B218" i="2"/>
  <c r="D218" i="2" s="1"/>
  <c r="B219" i="2"/>
  <c r="C219" i="2" s="1"/>
  <c r="B220" i="2"/>
  <c r="C220" i="2" s="1"/>
  <c r="B221" i="2"/>
  <c r="C221" i="2" s="1"/>
  <c r="B222" i="2"/>
  <c r="C222" i="2" s="1"/>
  <c r="B223" i="2"/>
  <c r="C223" i="2" s="1"/>
  <c r="B224" i="2"/>
  <c r="C224" i="2" s="1"/>
  <c r="B225" i="2"/>
  <c r="D225" i="2" s="1"/>
  <c r="B226" i="2"/>
  <c r="C226" i="2" s="1"/>
  <c r="B227" i="2"/>
  <c r="C227" i="2" s="1"/>
  <c r="B228" i="2"/>
  <c r="C228" i="2" s="1"/>
  <c r="B229" i="2"/>
  <c r="C229" i="2" s="1"/>
  <c r="B230" i="2"/>
  <c r="C230" i="2" s="1"/>
  <c r="B231" i="2"/>
  <c r="C231" i="2" s="1"/>
  <c r="B232" i="2"/>
  <c r="C232" i="2" s="1"/>
  <c r="B233" i="2"/>
  <c r="D233" i="2" s="1"/>
  <c r="B234" i="2"/>
  <c r="D234" i="2" s="1"/>
  <c r="B235" i="2"/>
  <c r="C235" i="2" s="1"/>
  <c r="B236" i="2"/>
  <c r="C236" i="2" s="1"/>
  <c r="B237" i="2"/>
  <c r="C237" i="2" s="1"/>
  <c r="B238" i="2"/>
  <c r="C238" i="2" s="1"/>
  <c r="B239" i="2"/>
  <c r="C239" i="2" s="1"/>
  <c r="B240" i="2"/>
  <c r="D240" i="2" s="1"/>
  <c r="B241" i="2"/>
  <c r="C241" i="2" s="1"/>
  <c r="B242" i="2"/>
  <c r="D242" i="2" s="1"/>
  <c r="B243" i="2"/>
  <c r="C243" i="2" s="1"/>
  <c r="B244" i="2"/>
  <c r="C244" i="2" s="1"/>
  <c r="B245" i="2"/>
  <c r="C245" i="2" s="1"/>
  <c r="B246" i="2"/>
  <c r="C246" i="2" s="1"/>
  <c r="B247" i="2"/>
  <c r="C247" i="2" s="1"/>
  <c r="B248" i="2"/>
  <c r="D248" i="2" s="1"/>
  <c r="B249" i="2"/>
  <c r="D249" i="2" s="1"/>
  <c r="B250" i="2"/>
  <c r="D250" i="2" s="1"/>
  <c r="B251" i="2"/>
  <c r="C251" i="2" s="1"/>
  <c r="B252" i="2"/>
  <c r="C252" i="2" s="1"/>
  <c r="B253" i="2"/>
  <c r="C253" i="2" s="1"/>
  <c r="B254" i="2"/>
  <c r="C254" i="2" s="1"/>
  <c r="B255" i="2"/>
  <c r="C255" i="2" s="1"/>
  <c r="B256" i="2"/>
  <c r="C256" i="2" s="1"/>
  <c r="B257" i="2"/>
  <c r="C257" i="2" s="1"/>
  <c r="B258" i="2"/>
  <c r="C258" i="2" s="1"/>
  <c r="B259" i="2"/>
  <c r="C259" i="2" s="1"/>
  <c r="B260" i="2"/>
  <c r="C260" i="2" s="1"/>
  <c r="B261" i="2"/>
  <c r="C261" i="2" s="1"/>
  <c r="B262" i="2"/>
  <c r="C262" i="2" s="1"/>
  <c r="B263" i="2"/>
  <c r="C263" i="2" s="1"/>
  <c r="B264" i="2"/>
  <c r="D264" i="2" s="1"/>
  <c r="B265" i="2"/>
  <c r="D265" i="2" s="1"/>
  <c r="B266" i="2"/>
  <c r="D266" i="2" s="1"/>
  <c r="B267" i="2"/>
  <c r="C267" i="2" s="1"/>
  <c r="B268" i="2"/>
  <c r="C268" i="2" s="1"/>
  <c r="B269" i="2"/>
  <c r="C269" i="2" s="1"/>
  <c r="B270" i="2"/>
  <c r="C270" i="2" s="1"/>
  <c r="B271" i="2"/>
  <c r="C271" i="2" s="1"/>
  <c r="B272" i="2"/>
  <c r="C272" i="2" s="1"/>
  <c r="B273" i="2"/>
  <c r="C273" i="2" s="1"/>
  <c r="B274" i="2"/>
  <c r="C274" i="2" s="1"/>
  <c r="B275" i="2"/>
  <c r="C275" i="2" s="1"/>
  <c r="B276" i="2"/>
  <c r="C276" i="2" s="1"/>
  <c r="B277" i="2"/>
  <c r="C277" i="2" s="1"/>
  <c r="B278" i="2"/>
  <c r="C278" i="2" s="1"/>
  <c r="B279" i="2"/>
  <c r="C279" i="2" s="1"/>
  <c r="B280" i="2"/>
  <c r="D280" i="2" s="1"/>
  <c r="B281" i="2"/>
  <c r="D281" i="2" s="1"/>
  <c r="B282" i="2"/>
  <c r="C282" i="2" s="1"/>
  <c r="B283" i="2"/>
  <c r="C283" i="2" s="1"/>
  <c r="B284" i="2"/>
  <c r="C284" i="2" s="1"/>
  <c r="B285" i="2"/>
  <c r="C285" i="2" s="1"/>
  <c r="B286" i="2"/>
  <c r="C286" i="2" s="1"/>
  <c r="B287" i="2"/>
  <c r="C287" i="2" s="1"/>
  <c r="B288" i="2"/>
  <c r="C288" i="2" s="1"/>
  <c r="B289" i="2"/>
  <c r="C289" i="2" s="1"/>
  <c r="B290" i="2"/>
  <c r="C290" i="2" s="1"/>
  <c r="B291" i="2"/>
  <c r="C291" i="2" s="1"/>
  <c r="B292" i="2"/>
  <c r="C292" i="2" s="1"/>
  <c r="B293" i="2"/>
  <c r="C293" i="2" s="1"/>
  <c r="B294" i="2"/>
  <c r="C294" i="2" s="1"/>
  <c r="B295" i="2"/>
  <c r="C295" i="2" s="1"/>
  <c r="B296" i="2"/>
  <c r="I296" i="2" s="1"/>
  <c r="B297" i="2"/>
  <c r="D297" i="2" s="1"/>
  <c r="B298" i="2"/>
  <c r="H298" i="2" s="1"/>
  <c r="B299" i="2"/>
  <c r="C299" i="2" s="1"/>
  <c r="B300" i="2"/>
  <c r="C300" i="2" s="1"/>
  <c r="B301" i="2"/>
  <c r="H301" i="2" s="1"/>
  <c r="B302" i="2"/>
  <c r="C302" i="2" s="1"/>
  <c r="B303" i="2"/>
  <c r="E303" i="2" s="1"/>
  <c r="B304" i="2"/>
  <c r="I304" i="2" s="1"/>
  <c r="B305" i="2"/>
  <c r="D305" i="2" s="1"/>
  <c r="B306" i="2"/>
  <c r="D306" i="2" s="1"/>
  <c r="B307" i="2"/>
  <c r="C307" i="2" s="1"/>
  <c r="B308" i="2"/>
  <c r="C308" i="2" s="1"/>
  <c r="B309" i="2"/>
  <c r="C309" i="2" s="1"/>
  <c r="B310" i="2"/>
  <c r="H310" i="2" s="1"/>
  <c r="B311" i="2"/>
  <c r="C311" i="2" s="1"/>
  <c r="B312" i="2"/>
  <c r="D312" i="2" s="1"/>
  <c r="B313" i="2"/>
  <c r="J313" i="2" s="1"/>
  <c r="B314" i="2"/>
  <c r="L314" i="2" s="1"/>
  <c r="B315" i="2"/>
  <c r="E315" i="2" s="1"/>
  <c r="B316" i="2"/>
  <c r="H316" i="2" s="1"/>
  <c r="B317" i="2"/>
  <c r="C317" i="2" s="1"/>
  <c r="B318" i="2"/>
  <c r="C318" i="2" s="1"/>
  <c r="B319" i="2"/>
  <c r="I319" i="2" s="1"/>
  <c r="B320" i="2"/>
  <c r="D320" i="2" s="1"/>
  <c r="B321" i="2"/>
  <c r="C321" i="2" s="1"/>
  <c r="B322" i="2"/>
  <c r="H322" i="2" s="1"/>
  <c r="B323" i="2"/>
  <c r="K323" i="2" s="1"/>
  <c r="B324" i="2"/>
  <c r="L324" i="2" s="1"/>
  <c r="B325" i="2"/>
  <c r="E325" i="2" s="1"/>
  <c r="B326" i="2"/>
  <c r="F326" i="2" s="1"/>
  <c r="B327" i="2"/>
  <c r="I327" i="2" s="1"/>
  <c r="B328" i="2"/>
  <c r="D328" i="2" s="1"/>
  <c r="B329" i="2"/>
  <c r="D329" i="2" s="1"/>
  <c r="B330" i="2"/>
  <c r="C330" i="2" s="1"/>
  <c r="B331" i="2"/>
  <c r="I331" i="2" s="1"/>
  <c r="B332" i="2"/>
  <c r="K332" i="2" s="1"/>
  <c r="B333" i="2"/>
  <c r="C333" i="2" s="1"/>
  <c r="B334" i="2"/>
  <c r="C334" i="2" s="1"/>
  <c r="B335" i="2"/>
  <c r="C335" i="2" s="1"/>
  <c r="B336" i="2"/>
  <c r="J336" i="2" s="1"/>
  <c r="B337" i="2"/>
  <c r="J337" i="2" s="1"/>
  <c r="B338" i="2"/>
  <c r="C338" i="2" s="1"/>
  <c r="B339" i="2"/>
  <c r="C339" i="2" s="1"/>
  <c r="B340" i="2"/>
  <c r="C340" i="2" s="1"/>
  <c r="B341" i="2"/>
  <c r="C341" i="2" s="1"/>
  <c r="B342" i="2"/>
  <c r="F342" i="2" s="1"/>
  <c r="B343" i="2"/>
  <c r="I343" i="2" s="1"/>
  <c r="B344" i="2"/>
  <c r="C344" i="2" s="1"/>
  <c r="B345" i="2"/>
  <c r="J345" i="2" s="1"/>
  <c r="B346" i="2"/>
  <c r="K346" i="2" s="1"/>
  <c r="B347" i="2"/>
  <c r="C347" i="2" s="1"/>
  <c r="B348" i="2"/>
  <c r="E348" i="2" s="1"/>
  <c r="B349" i="2"/>
  <c r="E349" i="2" s="1"/>
  <c r="B350" i="2"/>
  <c r="F350" i="2" s="1"/>
  <c r="B351" i="2"/>
  <c r="H351" i="2" s="1"/>
  <c r="B352" i="2"/>
  <c r="C352" i="2" s="1"/>
  <c r="B353" i="2"/>
  <c r="J353" i="2" s="1"/>
  <c r="B354" i="2"/>
  <c r="C354" i="2" s="1"/>
  <c r="B355" i="2"/>
  <c r="C355" i="2" s="1"/>
  <c r="B356" i="2"/>
  <c r="C356" i="2" s="1"/>
  <c r="B357" i="2"/>
  <c r="C357" i="2" s="1"/>
  <c r="B358" i="2"/>
  <c r="C358" i="2" s="1"/>
  <c r="B359" i="2"/>
  <c r="H359" i="2" s="1"/>
  <c r="B360" i="2"/>
  <c r="D360" i="2" s="1"/>
  <c r="B361" i="2"/>
  <c r="D361" i="2" s="1"/>
  <c r="B362" i="2"/>
  <c r="L362" i="2" s="1"/>
  <c r="B363" i="2"/>
  <c r="J363" i="2" s="1"/>
  <c r="B4" i="2"/>
  <c r="D4" i="2" s="1"/>
  <c r="M356" i="2" l="1"/>
  <c r="M348" i="2"/>
  <c r="M363" i="2"/>
  <c r="M355" i="2"/>
  <c r="M347" i="2"/>
  <c r="M339" i="2"/>
  <c r="M331" i="2"/>
  <c r="M323" i="2"/>
  <c r="M315" i="2"/>
  <c r="M307" i="2"/>
  <c r="M299" i="2"/>
  <c r="M291" i="2"/>
  <c r="M283" i="2"/>
  <c r="M275" i="2"/>
  <c r="M267" i="2"/>
  <c r="M259" i="2"/>
  <c r="M251" i="2"/>
  <c r="M243" i="2"/>
  <c r="M235" i="2"/>
  <c r="M227" i="2"/>
  <c r="M219" i="2"/>
  <c r="M211" i="2"/>
  <c r="M203" i="2"/>
  <c r="M195" i="2"/>
  <c r="M187" i="2"/>
  <c r="M179" i="2"/>
  <c r="M171" i="2"/>
  <c r="M163" i="2"/>
  <c r="M155" i="2"/>
  <c r="M147" i="2"/>
  <c r="M139" i="2"/>
  <c r="M131" i="2"/>
  <c r="M123" i="2"/>
  <c r="M115" i="2"/>
  <c r="M107" i="2"/>
  <c r="M99" i="2"/>
  <c r="M91" i="2"/>
  <c r="M83" i="2"/>
  <c r="M75" i="2"/>
  <c r="M67" i="2"/>
  <c r="M59" i="2"/>
  <c r="M362" i="2"/>
  <c r="M354" i="2"/>
  <c r="M346" i="2"/>
  <c r="M338" i="2"/>
  <c r="M330" i="2"/>
  <c r="M322" i="2"/>
  <c r="M314" i="2"/>
  <c r="M306" i="2"/>
  <c r="M298" i="2"/>
  <c r="M290" i="2"/>
  <c r="M282" i="2"/>
  <c r="M274" i="2"/>
  <c r="M266" i="2"/>
  <c r="M258" i="2"/>
  <c r="M250" i="2"/>
  <c r="M242" i="2"/>
  <c r="M234" i="2"/>
  <c r="M226" i="2"/>
  <c r="M218" i="2"/>
  <c r="M210" i="2"/>
  <c r="M202" i="2"/>
  <c r="M194" i="2"/>
  <c r="M186" i="2"/>
  <c r="M178" i="2"/>
  <c r="M170" i="2"/>
  <c r="M162" i="2"/>
  <c r="M154" i="2"/>
  <c r="M146" i="2"/>
  <c r="M138" i="2"/>
  <c r="M130" i="2"/>
  <c r="M122" i="2"/>
  <c r="M114" i="2"/>
  <c r="M106" i="2"/>
  <c r="M98" i="2"/>
  <c r="M90" i="2"/>
  <c r="M82" i="2"/>
  <c r="M74" i="2"/>
  <c r="M66" i="2"/>
  <c r="M58" i="2"/>
  <c r="M361" i="2"/>
  <c r="M353" i="2"/>
  <c r="M345" i="2"/>
  <c r="M337" i="2"/>
  <c r="M329" i="2"/>
  <c r="M321" i="2"/>
  <c r="M313" i="2"/>
  <c r="M305" i="2"/>
  <c r="M297" i="2"/>
  <c r="M289" i="2"/>
  <c r="M281" i="2"/>
  <c r="M273" i="2"/>
  <c r="M265" i="2"/>
  <c r="M257" i="2"/>
  <c r="M249" i="2"/>
  <c r="M241" i="2"/>
  <c r="M233" i="2"/>
  <c r="M225" i="2"/>
  <c r="M217" i="2"/>
  <c r="M209" i="2"/>
  <c r="M201" i="2"/>
  <c r="M193" i="2"/>
  <c r="M185" i="2"/>
  <c r="M177" i="2"/>
  <c r="M169" i="2"/>
  <c r="M161" i="2"/>
  <c r="M153" i="2"/>
  <c r="M145" i="2"/>
  <c r="M137" i="2"/>
  <c r="M129" i="2"/>
  <c r="M121" i="2"/>
  <c r="M113" i="2"/>
  <c r="M105" i="2"/>
  <c r="M97" i="2"/>
  <c r="M89" i="2"/>
  <c r="M81" i="2"/>
  <c r="M73" i="2"/>
  <c r="M65" i="2"/>
  <c r="M57" i="2"/>
  <c r="M360" i="2"/>
  <c r="M352" i="2"/>
  <c r="M344" i="2"/>
  <c r="M336" i="2"/>
  <c r="M328" i="2"/>
  <c r="M320" i="2"/>
  <c r="M312" i="2"/>
  <c r="M304" i="2"/>
  <c r="M296" i="2"/>
  <c r="M288" i="2"/>
  <c r="M280" i="2"/>
  <c r="M272" i="2"/>
  <c r="M264" i="2"/>
  <c r="M256" i="2"/>
  <c r="M248" i="2"/>
  <c r="M240" i="2"/>
  <c r="M232" i="2"/>
  <c r="M224" i="2"/>
  <c r="M216" i="2"/>
  <c r="M208" i="2"/>
  <c r="M200" i="2"/>
  <c r="M192" i="2"/>
  <c r="M184" i="2"/>
  <c r="M176" i="2"/>
  <c r="M168" i="2"/>
  <c r="M160" i="2"/>
  <c r="M152" i="2"/>
  <c r="M144" i="2"/>
  <c r="M136" i="2"/>
  <c r="M128" i="2"/>
  <c r="M120" i="2"/>
  <c r="M112" i="2"/>
  <c r="M104" i="2"/>
  <c r="M96" i="2"/>
  <c r="M88" i="2"/>
  <c r="M80" i="2"/>
  <c r="M72" i="2"/>
  <c r="M64" i="2"/>
  <c r="M56" i="2"/>
  <c r="M359" i="2"/>
  <c r="M351" i="2"/>
  <c r="M343" i="2"/>
  <c r="M335" i="2"/>
  <c r="M327" i="2"/>
  <c r="M319" i="2"/>
  <c r="M311" i="2"/>
  <c r="M303" i="2"/>
  <c r="M295" i="2"/>
  <c r="M287" i="2"/>
  <c r="M279" i="2"/>
  <c r="M271" i="2"/>
  <c r="M263" i="2"/>
  <c r="M255" i="2"/>
  <c r="M247" i="2"/>
  <c r="M239" i="2"/>
  <c r="M231" i="2"/>
  <c r="M223" i="2"/>
  <c r="M215" i="2"/>
  <c r="M207" i="2"/>
  <c r="M199" i="2"/>
  <c r="M191" i="2"/>
  <c r="M183" i="2"/>
  <c r="M175" i="2"/>
  <c r="M167" i="2"/>
  <c r="M159" i="2"/>
  <c r="M151" i="2"/>
  <c r="M143" i="2"/>
  <c r="M135" i="2"/>
  <c r="M127" i="2"/>
  <c r="M119" i="2"/>
  <c r="M111" i="2"/>
  <c r="M103" i="2"/>
  <c r="M95" i="2"/>
  <c r="M87" i="2"/>
  <c r="M79" i="2"/>
  <c r="M71" i="2"/>
  <c r="M63" i="2"/>
  <c r="M55" i="2"/>
  <c r="M358" i="2"/>
  <c r="M350" i="2"/>
  <c r="M342" i="2"/>
  <c r="M334" i="2"/>
  <c r="M326" i="2"/>
  <c r="M318" i="2"/>
  <c r="M310" i="2"/>
  <c r="M302" i="2"/>
  <c r="M294" i="2"/>
  <c r="M286" i="2"/>
  <c r="M278" i="2"/>
  <c r="M270" i="2"/>
  <c r="M262" i="2"/>
  <c r="M254" i="2"/>
  <c r="M246" i="2"/>
  <c r="M238" i="2"/>
  <c r="M230" i="2"/>
  <c r="M222" i="2"/>
  <c r="M214" i="2"/>
  <c r="M206" i="2"/>
  <c r="M198" i="2"/>
  <c r="M190" i="2"/>
  <c r="M182" i="2"/>
  <c r="M174" i="2"/>
  <c r="M166" i="2"/>
  <c r="M158" i="2"/>
  <c r="M150" i="2"/>
  <c r="M142" i="2"/>
  <c r="M134" i="2"/>
  <c r="M126" i="2"/>
  <c r="M118" i="2"/>
  <c r="M110" i="2"/>
  <c r="M102" i="2"/>
  <c r="M94" i="2"/>
  <c r="M86" i="2"/>
  <c r="M78" i="2"/>
  <c r="M70" i="2"/>
  <c r="M62" i="2"/>
  <c r="M54" i="2"/>
  <c r="M357" i="2"/>
  <c r="M349" i="2"/>
  <c r="M341" i="2"/>
  <c r="M333" i="2"/>
  <c r="M325" i="2"/>
  <c r="M317" i="2"/>
  <c r="M309" i="2"/>
  <c r="M301" i="2"/>
  <c r="M293" i="2"/>
  <c r="M285" i="2"/>
  <c r="M277" i="2"/>
  <c r="M269" i="2"/>
  <c r="M261" i="2"/>
  <c r="M253" i="2"/>
  <c r="M245" i="2"/>
  <c r="M237" i="2"/>
  <c r="M229" i="2"/>
  <c r="M221" i="2"/>
  <c r="M213" i="2"/>
  <c r="M205" i="2"/>
  <c r="M197" i="2"/>
  <c r="M189" i="2"/>
  <c r="M181" i="2"/>
  <c r="M173" i="2"/>
  <c r="M165" i="2"/>
  <c r="M157" i="2"/>
  <c r="M149" i="2"/>
  <c r="M141" i="2"/>
  <c r="M133" i="2"/>
  <c r="M125" i="2"/>
  <c r="M117" i="2"/>
  <c r="M109" i="2"/>
  <c r="M101" i="2"/>
  <c r="M93" i="2"/>
  <c r="M85" i="2"/>
  <c r="M77" i="2"/>
  <c r="M69" i="2"/>
  <c r="M61" i="2"/>
  <c r="M53" i="2"/>
  <c r="M340" i="2"/>
  <c r="M332" i="2"/>
  <c r="M324" i="2"/>
  <c r="M316" i="2"/>
  <c r="M308" i="2"/>
  <c r="M300" i="2"/>
  <c r="M292" i="2"/>
  <c r="M284" i="2"/>
  <c r="M276" i="2"/>
  <c r="M268" i="2"/>
  <c r="M260" i="2"/>
  <c r="M252" i="2"/>
  <c r="M244" i="2"/>
  <c r="M236" i="2"/>
  <c r="M228" i="2"/>
  <c r="M220" i="2"/>
  <c r="M212" i="2"/>
  <c r="M204" i="2"/>
  <c r="M196" i="2"/>
  <c r="M188" i="2"/>
  <c r="M180" i="2"/>
  <c r="M172" i="2"/>
  <c r="M164" i="2"/>
  <c r="M156" i="2"/>
  <c r="M148" i="2"/>
  <c r="M140" i="2"/>
  <c r="M132" i="2"/>
  <c r="M124" i="2"/>
  <c r="M116" i="2"/>
  <c r="M108" i="2"/>
  <c r="M100" i="2"/>
  <c r="M92" i="2"/>
  <c r="M84" i="2"/>
  <c r="M76" i="2"/>
  <c r="M68" i="2"/>
  <c r="M60" i="2"/>
  <c r="M52" i="2"/>
  <c r="C4" i="2"/>
  <c r="C332" i="2"/>
  <c r="C326" i="2"/>
  <c r="C324" i="2"/>
  <c r="C350" i="2"/>
  <c r="C348" i="2"/>
  <c r="C316" i="2"/>
  <c r="C342" i="2"/>
  <c r="C310" i="2"/>
  <c r="E13" i="1"/>
  <c r="C363" i="2"/>
  <c r="C331" i="2"/>
  <c r="C323" i="2"/>
  <c r="C315" i="2"/>
  <c r="C362" i="2"/>
  <c r="C346" i="2"/>
  <c r="C322" i="2"/>
  <c r="C314" i="2"/>
  <c r="C306" i="2"/>
  <c r="C298" i="2"/>
  <c r="C266" i="2"/>
  <c r="C250" i="2"/>
  <c r="C242" i="2"/>
  <c r="C234" i="2"/>
  <c r="C218" i="2"/>
  <c r="C210" i="2"/>
  <c r="C202" i="2"/>
  <c r="C186" i="2"/>
  <c r="C178" i="2"/>
  <c r="C162" i="2"/>
  <c r="C361" i="2"/>
  <c r="C353" i="2"/>
  <c r="C345" i="2"/>
  <c r="C337" i="2"/>
  <c r="C329" i="2"/>
  <c r="C313" i="2"/>
  <c r="C305" i="2"/>
  <c r="C297" i="2"/>
  <c r="C281" i="2"/>
  <c r="C265" i="2"/>
  <c r="C249" i="2"/>
  <c r="C233" i="2"/>
  <c r="C225" i="2"/>
  <c r="C201" i="2"/>
  <c r="C193" i="2"/>
  <c r="C185" i="2"/>
  <c r="C161" i="2"/>
  <c r="C153" i="2"/>
  <c r="C137" i="2"/>
  <c r="C105" i="2"/>
  <c r="C97" i="2"/>
  <c r="C360" i="2"/>
  <c r="C336" i="2"/>
  <c r="C328" i="2"/>
  <c r="C320" i="2"/>
  <c r="C312" i="2"/>
  <c r="C304" i="2"/>
  <c r="C296" i="2"/>
  <c r="C280" i="2"/>
  <c r="C264" i="2"/>
  <c r="C248" i="2"/>
  <c r="C240" i="2"/>
  <c r="C216" i="2"/>
  <c r="C200" i="2"/>
  <c r="C192" i="2"/>
  <c r="C359" i="2"/>
  <c r="C351" i="2"/>
  <c r="C343" i="2"/>
  <c r="C327" i="2"/>
  <c r="C319" i="2"/>
  <c r="C303" i="2"/>
  <c r="C349" i="2"/>
  <c r="C325" i="2"/>
  <c r="C301" i="2"/>
  <c r="D291" i="2"/>
  <c r="D163" i="2"/>
  <c r="D275" i="2"/>
  <c r="D147" i="2"/>
  <c r="D259" i="2"/>
  <c r="D131" i="2"/>
  <c r="D243" i="2"/>
  <c r="D115" i="2"/>
  <c r="D355" i="2"/>
  <c r="D227" i="2"/>
  <c r="D99" i="2"/>
  <c r="D339" i="2"/>
  <c r="D211" i="2"/>
  <c r="D83" i="2"/>
  <c r="D323" i="2"/>
  <c r="D195" i="2"/>
  <c r="D67" i="2"/>
  <c r="D307" i="2"/>
  <c r="D179" i="2"/>
  <c r="G330" i="2"/>
  <c r="F330" i="2"/>
  <c r="I330" i="2"/>
  <c r="J330" i="2"/>
  <c r="K330" i="2"/>
  <c r="L330" i="2"/>
  <c r="G282" i="2"/>
  <c r="F282" i="2"/>
  <c r="H282" i="2"/>
  <c r="E282" i="2"/>
  <c r="I282" i="2"/>
  <c r="J282" i="2"/>
  <c r="K282" i="2"/>
  <c r="L282" i="2"/>
  <c r="G226" i="2"/>
  <c r="F226" i="2"/>
  <c r="H226" i="2"/>
  <c r="I226" i="2"/>
  <c r="K226" i="2"/>
  <c r="L226" i="2"/>
  <c r="E226" i="2"/>
  <c r="J226" i="2"/>
  <c r="G170" i="2"/>
  <c r="H170" i="2"/>
  <c r="I170" i="2"/>
  <c r="J170" i="2"/>
  <c r="K170" i="2"/>
  <c r="F170" i="2"/>
  <c r="L170" i="2"/>
  <c r="E170" i="2"/>
  <c r="G154" i="2"/>
  <c r="H154" i="2"/>
  <c r="I154" i="2"/>
  <c r="J154" i="2"/>
  <c r="K154" i="2"/>
  <c r="F154" i="2"/>
  <c r="L154" i="2"/>
  <c r="E154" i="2"/>
  <c r="G146" i="2"/>
  <c r="E146" i="2"/>
  <c r="H146" i="2"/>
  <c r="I146" i="2"/>
  <c r="J146" i="2"/>
  <c r="K146" i="2"/>
  <c r="F146" i="2"/>
  <c r="L146" i="2"/>
  <c r="G138" i="2"/>
  <c r="E138" i="2"/>
  <c r="J138" i="2"/>
  <c r="K138" i="2"/>
  <c r="L138" i="2"/>
  <c r="F138" i="2"/>
  <c r="H138" i="2"/>
  <c r="I138" i="2"/>
  <c r="G130" i="2"/>
  <c r="E130" i="2"/>
  <c r="L130" i="2"/>
  <c r="F130" i="2"/>
  <c r="K130" i="2"/>
  <c r="H130" i="2"/>
  <c r="I130" i="2"/>
  <c r="J130" i="2"/>
  <c r="G122" i="2"/>
  <c r="E122" i="2"/>
  <c r="F122" i="2"/>
  <c r="H122" i="2"/>
  <c r="I122" i="2"/>
  <c r="J122" i="2"/>
  <c r="K122" i="2"/>
  <c r="L122" i="2"/>
  <c r="G114" i="2"/>
  <c r="E114" i="2"/>
  <c r="H114" i="2"/>
  <c r="I114" i="2"/>
  <c r="J114" i="2"/>
  <c r="K114" i="2"/>
  <c r="F114" i="2"/>
  <c r="L114" i="2"/>
  <c r="G106" i="2"/>
  <c r="E106" i="2"/>
  <c r="J106" i="2"/>
  <c r="K106" i="2"/>
  <c r="L106" i="2"/>
  <c r="I106" i="2"/>
  <c r="F106" i="2"/>
  <c r="H106" i="2"/>
  <c r="G98" i="2"/>
  <c r="E98" i="2"/>
  <c r="L98" i="2"/>
  <c r="F98" i="2"/>
  <c r="H98" i="2"/>
  <c r="I98" i="2"/>
  <c r="J98" i="2"/>
  <c r="K98" i="2"/>
  <c r="G90" i="2"/>
  <c r="E90" i="2"/>
  <c r="F90" i="2"/>
  <c r="H90" i="2"/>
  <c r="I90" i="2"/>
  <c r="K90" i="2"/>
  <c r="L90" i="2"/>
  <c r="J90" i="2"/>
  <c r="G82" i="2"/>
  <c r="E82" i="2"/>
  <c r="H82" i="2"/>
  <c r="I82" i="2"/>
  <c r="J82" i="2"/>
  <c r="K82" i="2"/>
  <c r="F82" i="2"/>
  <c r="L82" i="2"/>
  <c r="G74" i="2"/>
  <c r="E74" i="2"/>
  <c r="J74" i="2"/>
  <c r="K74" i="2"/>
  <c r="L74" i="2"/>
  <c r="F74" i="2"/>
  <c r="H74" i="2"/>
  <c r="I74" i="2"/>
  <c r="J66" i="2"/>
  <c r="K66" i="2"/>
  <c r="G66" i="2"/>
  <c r="L66" i="2"/>
  <c r="I66" i="2"/>
  <c r="H66" i="2"/>
  <c r="E66" i="2"/>
  <c r="F66" i="2"/>
  <c r="J58" i="2"/>
  <c r="G58" i="2"/>
  <c r="E58" i="2"/>
  <c r="F58" i="2"/>
  <c r="J50" i="2"/>
  <c r="G50" i="2"/>
  <c r="E50" i="2"/>
  <c r="F50" i="2"/>
  <c r="J42" i="2"/>
  <c r="G42" i="2"/>
  <c r="F42" i="2"/>
  <c r="E42" i="2"/>
  <c r="J34" i="2"/>
  <c r="G34" i="2"/>
  <c r="E34" i="2"/>
  <c r="F34" i="2"/>
  <c r="D362" i="2"/>
  <c r="D346" i="2"/>
  <c r="D330" i="2"/>
  <c r="D314" i="2"/>
  <c r="D298" i="2"/>
  <c r="D282" i="2"/>
  <c r="D170" i="2"/>
  <c r="D154" i="2"/>
  <c r="D138" i="2"/>
  <c r="D122" i="2"/>
  <c r="D106" i="2"/>
  <c r="D90" i="2"/>
  <c r="D74" i="2"/>
  <c r="L363" i="2"/>
  <c r="J360" i="2"/>
  <c r="E356" i="2"/>
  <c r="I351" i="2"/>
  <c r="L346" i="2"/>
  <c r="H342" i="2"/>
  <c r="K337" i="2"/>
  <c r="L332" i="2"/>
  <c r="J327" i="2"/>
  <c r="I322" i="2"/>
  <c r="J316" i="2"/>
  <c r="I310" i="2"/>
  <c r="J304" i="2"/>
  <c r="I298" i="2"/>
  <c r="G354" i="2"/>
  <c r="E354" i="2"/>
  <c r="F354" i="2"/>
  <c r="H354" i="2"/>
  <c r="I354" i="2"/>
  <c r="J354" i="2"/>
  <c r="G290" i="2"/>
  <c r="F290" i="2"/>
  <c r="E290" i="2"/>
  <c r="H290" i="2"/>
  <c r="I290" i="2"/>
  <c r="J290" i="2"/>
  <c r="K290" i="2"/>
  <c r="L290" i="2"/>
  <c r="G218" i="2"/>
  <c r="H218" i="2"/>
  <c r="J218" i="2"/>
  <c r="K218" i="2"/>
  <c r="L218" i="2"/>
  <c r="F218" i="2"/>
  <c r="I218" i="2"/>
  <c r="E218" i="2"/>
  <c r="G321" i="2"/>
  <c r="E321" i="2"/>
  <c r="F321" i="2"/>
  <c r="H321" i="2"/>
  <c r="I321" i="2"/>
  <c r="J321" i="2"/>
  <c r="K321" i="2"/>
  <c r="L321" i="2"/>
  <c r="G273" i="2"/>
  <c r="E273" i="2"/>
  <c r="H273" i="2"/>
  <c r="F273" i="2"/>
  <c r="I273" i="2"/>
  <c r="J273" i="2"/>
  <c r="K273" i="2"/>
  <c r="L273" i="2"/>
  <c r="G217" i="2"/>
  <c r="F217" i="2"/>
  <c r="H217" i="2"/>
  <c r="I217" i="2"/>
  <c r="J217" i="2"/>
  <c r="K217" i="2"/>
  <c r="E217" i="2"/>
  <c r="L217" i="2"/>
  <c r="G169" i="2"/>
  <c r="F169" i="2"/>
  <c r="H169" i="2"/>
  <c r="I169" i="2"/>
  <c r="J169" i="2"/>
  <c r="L169" i="2"/>
  <c r="E169" i="2"/>
  <c r="K169" i="2"/>
  <c r="G145" i="2"/>
  <c r="L145" i="2"/>
  <c r="E145" i="2"/>
  <c r="F145" i="2"/>
  <c r="H145" i="2"/>
  <c r="J145" i="2"/>
  <c r="K145" i="2"/>
  <c r="I145" i="2"/>
  <c r="G121" i="2"/>
  <c r="L121" i="2"/>
  <c r="K121" i="2"/>
  <c r="E121" i="2"/>
  <c r="J121" i="2"/>
  <c r="H121" i="2"/>
  <c r="I121" i="2"/>
  <c r="F121" i="2"/>
  <c r="G89" i="2"/>
  <c r="L89" i="2"/>
  <c r="K89" i="2"/>
  <c r="E89" i="2"/>
  <c r="F89" i="2"/>
  <c r="H89" i="2"/>
  <c r="I89" i="2"/>
  <c r="J89" i="2"/>
  <c r="G81" i="2"/>
  <c r="L81" i="2"/>
  <c r="E81" i="2"/>
  <c r="F81" i="2"/>
  <c r="H81" i="2"/>
  <c r="I81" i="2"/>
  <c r="J81" i="2"/>
  <c r="K81" i="2"/>
  <c r="I73" i="2"/>
  <c r="G73" i="2"/>
  <c r="J73" i="2"/>
  <c r="K73" i="2"/>
  <c r="H73" i="2"/>
  <c r="L73" i="2"/>
  <c r="E73" i="2"/>
  <c r="F73" i="2"/>
  <c r="I65" i="2"/>
  <c r="G65" i="2"/>
  <c r="J65" i="2"/>
  <c r="K65" i="2"/>
  <c r="L65" i="2"/>
  <c r="E65" i="2"/>
  <c r="F65" i="2"/>
  <c r="H65" i="2"/>
  <c r="G57" i="2"/>
  <c r="E57" i="2"/>
  <c r="F57" i="2"/>
  <c r="J57" i="2"/>
  <c r="G49" i="2"/>
  <c r="E49" i="2"/>
  <c r="F49" i="2"/>
  <c r="J49" i="2"/>
  <c r="G41" i="2"/>
  <c r="E41" i="2"/>
  <c r="F41" i="2"/>
  <c r="J41" i="2"/>
  <c r="G33" i="2"/>
  <c r="E33" i="2"/>
  <c r="F33" i="2"/>
  <c r="J33" i="2"/>
  <c r="D345" i="2"/>
  <c r="D313" i="2"/>
  <c r="D217" i="2"/>
  <c r="D169" i="2"/>
  <c r="D121" i="2"/>
  <c r="D89" i="2"/>
  <c r="D73" i="2"/>
  <c r="K363" i="2"/>
  <c r="I360" i="2"/>
  <c r="L355" i="2"/>
  <c r="G346" i="2"/>
  <c r="E346" i="2"/>
  <c r="F346" i="2"/>
  <c r="H346" i="2"/>
  <c r="I346" i="2"/>
  <c r="J346" i="2"/>
  <c r="G258" i="2"/>
  <c r="F258" i="2"/>
  <c r="I258" i="2"/>
  <c r="L258" i="2"/>
  <c r="E258" i="2"/>
  <c r="H258" i="2"/>
  <c r="J258" i="2"/>
  <c r="K258" i="2"/>
  <c r="G186" i="2"/>
  <c r="H186" i="2"/>
  <c r="I186" i="2"/>
  <c r="J186" i="2"/>
  <c r="K186" i="2"/>
  <c r="L186" i="2"/>
  <c r="E186" i="2"/>
  <c r="F186" i="2"/>
  <c r="G337" i="2"/>
  <c r="L337" i="2"/>
  <c r="E337" i="2"/>
  <c r="F337" i="2"/>
  <c r="H337" i="2"/>
  <c r="I337" i="2"/>
  <c r="G257" i="2"/>
  <c r="E257" i="2"/>
  <c r="H257" i="2"/>
  <c r="I257" i="2"/>
  <c r="J257" i="2"/>
  <c r="K257" i="2"/>
  <c r="L257" i="2"/>
  <c r="F257" i="2"/>
  <c r="G185" i="2"/>
  <c r="F185" i="2"/>
  <c r="H185" i="2"/>
  <c r="I185" i="2"/>
  <c r="E185" i="2"/>
  <c r="J185" i="2"/>
  <c r="K185" i="2"/>
  <c r="L185" i="2"/>
  <c r="G105" i="2"/>
  <c r="L105" i="2"/>
  <c r="F105" i="2"/>
  <c r="H105" i="2"/>
  <c r="I105" i="2"/>
  <c r="J105" i="2"/>
  <c r="E105" i="2"/>
  <c r="K105" i="2"/>
  <c r="G344" i="2"/>
  <c r="K344" i="2"/>
  <c r="L344" i="2"/>
  <c r="E344" i="2"/>
  <c r="F344" i="2"/>
  <c r="H344" i="2"/>
  <c r="G304" i="2"/>
  <c r="F304" i="2"/>
  <c r="K304" i="2"/>
  <c r="L304" i="2"/>
  <c r="E304" i="2"/>
  <c r="H304" i="2"/>
  <c r="G272" i="2"/>
  <c r="F272" i="2"/>
  <c r="J272" i="2"/>
  <c r="K272" i="2"/>
  <c r="L272" i="2"/>
  <c r="E272" i="2"/>
  <c r="H272" i="2"/>
  <c r="I272" i="2"/>
  <c r="G232" i="2"/>
  <c r="E232" i="2"/>
  <c r="F232" i="2"/>
  <c r="H232" i="2"/>
  <c r="I232" i="2"/>
  <c r="J232" i="2"/>
  <c r="K232" i="2"/>
  <c r="L232" i="2"/>
  <c r="G208" i="2"/>
  <c r="E208" i="2"/>
  <c r="F208" i="2"/>
  <c r="H208" i="2"/>
  <c r="I208" i="2"/>
  <c r="J208" i="2"/>
  <c r="K208" i="2"/>
  <c r="L208" i="2"/>
  <c r="G184" i="2"/>
  <c r="E184" i="2"/>
  <c r="F184" i="2"/>
  <c r="H184" i="2"/>
  <c r="I184" i="2"/>
  <c r="J184" i="2"/>
  <c r="K184" i="2"/>
  <c r="L184" i="2"/>
  <c r="G176" i="2"/>
  <c r="E176" i="2"/>
  <c r="F176" i="2"/>
  <c r="H176" i="2"/>
  <c r="I176" i="2"/>
  <c r="J176" i="2"/>
  <c r="K176" i="2"/>
  <c r="L176" i="2"/>
  <c r="G168" i="2"/>
  <c r="E168" i="2"/>
  <c r="F168" i="2"/>
  <c r="H168" i="2"/>
  <c r="I168" i="2"/>
  <c r="J168" i="2"/>
  <c r="K168" i="2"/>
  <c r="L168" i="2"/>
  <c r="G160" i="2"/>
  <c r="E160" i="2"/>
  <c r="F160" i="2"/>
  <c r="H160" i="2"/>
  <c r="I160" i="2"/>
  <c r="K160" i="2"/>
  <c r="L160" i="2"/>
  <c r="J160" i="2"/>
  <c r="G152" i="2"/>
  <c r="E152" i="2"/>
  <c r="F152" i="2"/>
  <c r="H152" i="2"/>
  <c r="I152" i="2"/>
  <c r="J152" i="2"/>
  <c r="K152" i="2"/>
  <c r="L152" i="2"/>
  <c r="G144" i="2"/>
  <c r="K144" i="2"/>
  <c r="L144" i="2"/>
  <c r="J144" i="2"/>
  <c r="E144" i="2"/>
  <c r="F144" i="2"/>
  <c r="H144" i="2"/>
  <c r="I144" i="2"/>
  <c r="G136" i="2"/>
  <c r="K136" i="2"/>
  <c r="L136" i="2"/>
  <c r="E136" i="2"/>
  <c r="F136" i="2"/>
  <c r="H136" i="2"/>
  <c r="I136" i="2"/>
  <c r="J136" i="2"/>
  <c r="G128" i="2"/>
  <c r="K128" i="2"/>
  <c r="L128" i="2"/>
  <c r="E128" i="2"/>
  <c r="F128" i="2"/>
  <c r="H128" i="2"/>
  <c r="I128" i="2"/>
  <c r="J128" i="2"/>
  <c r="G120" i="2"/>
  <c r="K120" i="2"/>
  <c r="L120" i="2"/>
  <c r="H120" i="2"/>
  <c r="I120" i="2"/>
  <c r="J120" i="2"/>
  <c r="E120" i="2"/>
  <c r="F120" i="2"/>
  <c r="G112" i="2"/>
  <c r="K112" i="2"/>
  <c r="L112" i="2"/>
  <c r="J112" i="2"/>
  <c r="I112" i="2"/>
  <c r="E112" i="2"/>
  <c r="F112" i="2"/>
  <c r="H112" i="2"/>
  <c r="G104" i="2"/>
  <c r="K104" i="2"/>
  <c r="L104" i="2"/>
  <c r="E104" i="2"/>
  <c r="F104" i="2"/>
  <c r="H104" i="2"/>
  <c r="I104" i="2"/>
  <c r="J104" i="2"/>
  <c r="G96" i="2"/>
  <c r="K96" i="2"/>
  <c r="L96" i="2"/>
  <c r="E96" i="2"/>
  <c r="F96" i="2"/>
  <c r="H96" i="2"/>
  <c r="I96" i="2"/>
  <c r="J96" i="2"/>
  <c r="G88" i="2"/>
  <c r="K88" i="2"/>
  <c r="L88" i="2"/>
  <c r="H88" i="2"/>
  <c r="I88" i="2"/>
  <c r="J88" i="2"/>
  <c r="F88" i="2"/>
  <c r="E88" i="2"/>
  <c r="G80" i="2"/>
  <c r="K80" i="2"/>
  <c r="L80" i="2"/>
  <c r="J80" i="2"/>
  <c r="E80" i="2"/>
  <c r="F80" i="2"/>
  <c r="H80" i="2"/>
  <c r="I80" i="2"/>
  <c r="G72" i="2"/>
  <c r="H72" i="2"/>
  <c r="I72" i="2"/>
  <c r="J72" i="2"/>
  <c r="K72" i="2"/>
  <c r="E72" i="2"/>
  <c r="F72" i="2"/>
  <c r="L72" i="2"/>
  <c r="G64" i="2"/>
  <c r="H64" i="2"/>
  <c r="I64" i="2"/>
  <c r="J64" i="2"/>
  <c r="K64" i="2"/>
  <c r="F64" i="2"/>
  <c r="L64" i="2"/>
  <c r="E64" i="2"/>
  <c r="G56" i="2"/>
  <c r="J56" i="2"/>
  <c r="F56" i="2"/>
  <c r="E56" i="2"/>
  <c r="G48" i="2"/>
  <c r="J48" i="2"/>
  <c r="F48" i="2"/>
  <c r="E48" i="2"/>
  <c r="G40" i="2"/>
  <c r="J40" i="2"/>
  <c r="E40" i="2"/>
  <c r="F40" i="2"/>
  <c r="G32" i="2"/>
  <c r="J32" i="2"/>
  <c r="E32" i="2"/>
  <c r="F32" i="2"/>
  <c r="D344" i="2"/>
  <c r="D296" i="2"/>
  <c r="D232" i="2"/>
  <c r="D184" i="2"/>
  <c r="D168" i="2"/>
  <c r="D152" i="2"/>
  <c r="D136" i="2"/>
  <c r="D120" i="2"/>
  <c r="D104" i="2"/>
  <c r="D88" i="2"/>
  <c r="D72" i="2"/>
  <c r="I359" i="2"/>
  <c r="L354" i="2"/>
  <c r="H350" i="2"/>
  <c r="K345" i="2"/>
  <c r="F341" i="2"/>
  <c r="J331" i="2"/>
  <c r="H326" i="2"/>
  <c r="L320" i="2"/>
  <c r="E309" i="2"/>
  <c r="F303" i="2"/>
  <c r="K296" i="2"/>
  <c r="G338" i="2"/>
  <c r="E338" i="2"/>
  <c r="F338" i="2"/>
  <c r="H338" i="2"/>
  <c r="I338" i="2"/>
  <c r="J338" i="2"/>
  <c r="G250" i="2"/>
  <c r="F250" i="2"/>
  <c r="I250" i="2"/>
  <c r="E250" i="2"/>
  <c r="H250" i="2"/>
  <c r="K250" i="2"/>
  <c r="L250" i="2"/>
  <c r="J250" i="2"/>
  <c r="G194" i="2"/>
  <c r="H194" i="2"/>
  <c r="I194" i="2"/>
  <c r="J194" i="2"/>
  <c r="F194" i="2"/>
  <c r="K194" i="2"/>
  <c r="L194" i="2"/>
  <c r="E194" i="2"/>
  <c r="G329" i="2"/>
  <c r="E329" i="2"/>
  <c r="F329" i="2"/>
  <c r="H329" i="2"/>
  <c r="I329" i="2"/>
  <c r="J329" i="2"/>
  <c r="K329" i="2"/>
  <c r="L329" i="2"/>
  <c r="G241" i="2"/>
  <c r="E241" i="2"/>
  <c r="H241" i="2"/>
  <c r="F241" i="2"/>
  <c r="J241" i="2"/>
  <c r="K241" i="2"/>
  <c r="L241" i="2"/>
  <c r="I241" i="2"/>
  <c r="G177" i="2"/>
  <c r="F177" i="2"/>
  <c r="H177" i="2"/>
  <c r="I177" i="2"/>
  <c r="J177" i="2"/>
  <c r="E177" i="2"/>
  <c r="K177" i="2"/>
  <c r="L177" i="2"/>
  <c r="G113" i="2"/>
  <c r="L113" i="2"/>
  <c r="E113" i="2"/>
  <c r="F113" i="2"/>
  <c r="H113" i="2"/>
  <c r="I113" i="2"/>
  <c r="J113" i="2"/>
  <c r="K113" i="2"/>
  <c r="G336" i="2"/>
  <c r="K336" i="2"/>
  <c r="L336" i="2"/>
  <c r="E336" i="2"/>
  <c r="F336" i="2"/>
  <c r="H336" i="2"/>
  <c r="G288" i="2"/>
  <c r="I288" i="2"/>
  <c r="K288" i="2"/>
  <c r="F288" i="2"/>
  <c r="H288" i="2"/>
  <c r="J288" i="2"/>
  <c r="L288" i="2"/>
  <c r="E288" i="2"/>
  <c r="G248" i="2"/>
  <c r="F248" i="2"/>
  <c r="H248" i="2"/>
  <c r="I248" i="2"/>
  <c r="J248" i="2"/>
  <c r="K248" i="2"/>
  <c r="E248" i="2"/>
  <c r="L248" i="2"/>
  <c r="G200" i="2"/>
  <c r="E200" i="2"/>
  <c r="H200" i="2"/>
  <c r="I200" i="2"/>
  <c r="J200" i="2"/>
  <c r="K200" i="2"/>
  <c r="F200" i="2"/>
  <c r="L200" i="2"/>
  <c r="G327" i="2"/>
  <c r="L327" i="2"/>
  <c r="K327" i="2"/>
  <c r="E327" i="2"/>
  <c r="D327" i="2"/>
  <c r="F327" i="2"/>
  <c r="H327" i="2"/>
  <c r="G295" i="2"/>
  <c r="L295" i="2"/>
  <c r="E295" i="2"/>
  <c r="H295" i="2"/>
  <c r="F295" i="2"/>
  <c r="I295" i="2"/>
  <c r="J295" i="2"/>
  <c r="K295" i="2"/>
  <c r="D295" i="2"/>
  <c r="G255" i="2"/>
  <c r="L255" i="2"/>
  <c r="E255" i="2"/>
  <c r="K255" i="2"/>
  <c r="F255" i="2"/>
  <c r="D255" i="2"/>
  <c r="H255" i="2"/>
  <c r="I255" i="2"/>
  <c r="J255" i="2"/>
  <c r="G207" i="2"/>
  <c r="E207" i="2"/>
  <c r="F207" i="2"/>
  <c r="H207" i="2"/>
  <c r="K207" i="2"/>
  <c r="L207" i="2"/>
  <c r="D207" i="2"/>
  <c r="I207" i="2"/>
  <c r="J207" i="2"/>
  <c r="G167" i="2"/>
  <c r="E167" i="2"/>
  <c r="F167" i="2"/>
  <c r="H167" i="2"/>
  <c r="L167" i="2"/>
  <c r="I167" i="2"/>
  <c r="J167" i="2"/>
  <c r="K167" i="2"/>
  <c r="D167" i="2"/>
  <c r="G135" i="2"/>
  <c r="J135" i="2"/>
  <c r="K135" i="2"/>
  <c r="I135" i="2"/>
  <c r="L135" i="2"/>
  <c r="E135" i="2"/>
  <c r="F135" i="2"/>
  <c r="H135" i="2"/>
  <c r="D135" i="2"/>
  <c r="G103" i="2"/>
  <c r="J103" i="2"/>
  <c r="K103" i="2"/>
  <c r="I103" i="2"/>
  <c r="L103" i="2"/>
  <c r="H103" i="2"/>
  <c r="E103" i="2"/>
  <c r="F103" i="2"/>
  <c r="D103" i="2"/>
  <c r="F71" i="2"/>
  <c r="H71" i="2"/>
  <c r="I71" i="2"/>
  <c r="J71" i="2"/>
  <c r="G71" i="2"/>
  <c r="E71" i="2"/>
  <c r="K71" i="2"/>
  <c r="L71" i="2"/>
  <c r="D71" i="2"/>
  <c r="E39" i="2"/>
  <c r="F39" i="2"/>
  <c r="J39" i="2"/>
  <c r="G39" i="2"/>
  <c r="E7" i="2"/>
  <c r="F7" i="2"/>
  <c r="J7" i="2"/>
  <c r="G7" i="2"/>
  <c r="K354" i="2"/>
  <c r="E341" i="2"/>
  <c r="I336" i="2"/>
  <c r="K320" i="2"/>
  <c r="L308" i="2"/>
  <c r="G362" i="2"/>
  <c r="E362" i="2"/>
  <c r="F362" i="2"/>
  <c r="H362" i="2"/>
  <c r="I362" i="2"/>
  <c r="G322" i="2"/>
  <c r="F322" i="2"/>
  <c r="J322" i="2"/>
  <c r="K322" i="2"/>
  <c r="L322" i="2"/>
  <c r="E322" i="2"/>
  <c r="G274" i="2"/>
  <c r="F274" i="2"/>
  <c r="I274" i="2"/>
  <c r="E274" i="2"/>
  <c r="H274" i="2"/>
  <c r="K274" i="2"/>
  <c r="L274" i="2"/>
  <c r="J274" i="2"/>
  <c r="G202" i="2"/>
  <c r="H202" i="2"/>
  <c r="L202" i="2"/>
  <c r="E202" i="2"/>
  <c r="J202" i="2"/>
  <c r="K202" i="2"/>
  <c r="F202" i="2"/>
  <c r="I202" i="2"/>
  <c r="G345" i="2"/>
  <c r="L345" i="2"/>
  <c r="E345" i="2"/>
  <c r="F345" i="2"/>
  <c r="H345" i="2"/>
  <c r="I345" i="2"/>
  <c r="G289" i="2"/>
  <c r="E289" i="2"/>
  <c r="K289" i="2"/>
  <c r="L289" i="2"/>
  <c r="F289" i="2"/>
  <c r="H289" i="2"/>
  <c r="I289" i="2"/>
  <c r="J289" i="2"/>
  <c r="G233" i="2"/>
  <c r="E233" i="2"/>
  <c r="F233" i="2"/>
  <c r="H233" i="2"/>
  <c r="L233" i="2"/>
  <c r="I233" i="2"/>
  <c r="J233" i="2"/>
  <c r="K233" i="2"/>
  <c r="G209" i="2"/>
  <c r="F209" i="2"/>
  <c r="I209" i="2"/>
  <c r="J209" i="2"/>
  <c r="K209" i="2"/>
  <c r="L209" i="2"/>
  <c r="E209" i="2"/>
  <c r="H209" i="2"/>
  <c r="G153" i="2"/>
  <c r="F153" i="2"/>
  <c r="H153" i="2"/>
  <c r="I153" i="2"/>
  <c r="J153" i="2"/>
  <c r="E153" i="2"/>
  <c r="K153" i="2"/>
  <c r="L153" i="2"/>
  <c r="G129" i="2"/>
  <c r="L129" i="2"/>
  <c r="I129" i="2"/>
  <c r="J129" i="2"/>
  <c r="K129" i="2"/>
  <c r="E129" i="2"/>
  <c r="F129" i="2"/>
  <c r="H129" i="2"/>
  <c r="G352" i="2"/>
  <c r="K352" i="2"/>
  <c r="L352" i="2"/>
  <c r="E352" i="2"/>
  <c r="F352" i="2"/>
  <c r="H352" i="2"/>
  <c r="G312" i="2"/>
  <c r="E312" i="2"/>
  <c r="H312" i="2"/>
  <c r="I312" i="2"/>
  <c r="J312" i="2"/>
  <c r="K312" i="2"/>
  <c r="L312" i="2"/>
  <c r="G256" i="2"/>
  <c r="F256" i="2"/>
  <c r="E256" i="2"/>
  <c r="H256" i="2"/>
  <c r="I256" i="2"/>
  <c r="K256" i="2"/>
  <c r="L256" i="2"/>
  <c r="J256" i="2"/>
  <c r="G216" i="2"/>
  <c r="E216" i="2"/>
  <c r="F216" i="2"/>
  <c r="H216" i="2"/>
  <c r="I216" i="2"/>
  <c r="J216" i="2"/>
  <c r="K216" i="2"/>
  <c r="L216" i="2"/>
  <c r="G359" i="2"/>
  <c r="J359" i="2"/>
  <c r="K359" i="2"/>
  <c r="L359" i="2"/>
  <c r="D359" i="2"/>
  <c r="E359" i="2"/>
  <c r="F359" i="2"/>
  <c r="G335" i="2"/>
  <c r="J335" i="2"/>
  <c r="K335" i="2"/>
  <c r="L335" i="2"/>
  <c r="D335" i="2"/>
  <c r="E335" i="2"/>
  <c r="F335" i="2"/>
  <c r="G303" i="2"/>
  <c r="L303" i="2"/>
  <c r="H303" i="2"/>
  <c r="I303" i="2"/>
  <c r="J303" i="2"/>
  <c r="K303" i="2"/>
  <c r="D303" i="2"/>
  <c r="G271" i="2"/>
  <c r="L271" i="2"/>
  <c r="E271" i="2"/>
  <c r="F271" i="2"/>
  <c r="H271" i="2"/>
  <c r="I271" i="2"/>
  <c r="J271" i="2"/>
  <c r="D271" i="2"/>
  <c r="K271" i="2"/>
  <c r="G239" i="2"/>
  <c r="L239" i="2"/>
  <c r="E239" i="2"/>
  <c r="F239" i="2"/>
  <c r="H239" i="2"/>
  <c r="I239" i="2"/>
  <c r="J239" i="2"/>
  <c r="K239" i="2"/>
  <c r="D239" i="2"/>
  <c r="G223" i="2"/>
  <c r="L223" i="2"/>
  <c r="E223" i="2"/>
  <c r="F223" i="2"/>
  <c r="H223" i="2"/>
  <c r="I223" i="2"/>
  <c r="J223" i="2"/>
  <c r="K223" i="2"/>
  <c r="D223" i="2"/>
  <c r="G191" i="2"/>
  <c r="E191" i="2"/>
  <c r="F191" i="2"/>
  <c r="H191" i="2"/>
  <c r="I191" i="2"/>
  <c r="J191" i="2"/>
  <c r="K191" i="2"/>
  <c r="L191" i="2"/>
  <c r="D191" i="2"/>
  <c r="G159" i="2"/>
  <c r="E159" i="2"/>
  <c r="F159" i="2"/>
  <c r="H159" i="2"/>
  <c r="I159" i="2"/>
  <c r="J159" i="2"/>
  <c r="K159" i="2"/>
  <c r="D159" i="2"/>
  <c r="L159" i="2"/>
  <c r="G111" i="2"/>
  <c r="J111" i="2"/>
  <c r="K111" i="2"/>
  <c r="F111" i="2"/>
  <c r="H111" i="2"/>
  <c r="I111" i="2"/>
  <c r="L111" i="2"/>
  <c r="E111" i="2"/>
  <c r="D111" i="2"/>
  <c r="G87" i="2"/>
  <c r="J87" i="2"/>
  <c r="K87" i="2"/>
  <c r="E87" i="2"/>
  <c r="F87" i="2"/>
  <c r="H87" i="2"/>
  <c r="I87" i="2"/>
  <c r="L87" i="2"/>
  <c r="D87" i="2"/>
  <c r="E63" i="2"/>
  <c r="F63" i="2"/>
  <c r="H63" i="2" s="1"/>
  <c r="G63" i="2"/>
  <c r="J63" i="2"/>
  <c r="E23" i="2"/>
  <c r="F23" i="2"/>
  <c r="J23" i="2"/>
  <c r="G23" i="2"/>
  <c r="G358" i="2"/>
  <c r="I358" i="2"/>
  <c r="J358" i="2"/>
  <c r="K358" i="2"/>
  <c r="D358" i="2"/>
  <c r="L358" i="2"/>
  <c r="E358" i="2"/>
  <c r="G334" i="2"/>
  <c r="K334" i="2"/>
  <c r="H334" i="2"/>
  <c r="I334" i="2"/>
  <c r="J334" i="2"/>
  <c r="D334" i="2"/>
  <c r="L334" i="2"/>
  <c r="K318" i="2"/>
  <c r="G318" i="2"/>
  <c r="I318" i="2"/>
  <c r="F318" i="2"/>
  <c r="H318" i="2"/>
  <c r="J318" i="2"/>
  <c r="D318" i="2"/>
  <c r="L318" i="2"/>
  <c r="G310" i="2"/>
  <c r="K310" i="2"/>
  <c r="J310" i="2"/>
  <c r="L310" i="2"/>
  <c r="D310" i="2"/>
  <c r="E310" i="2"/>
  <c r="F310" i="2"/>
  <c r="G302" i="2"/>
  <c r="K302" i="2"/>
  <c r="L302" i="2"/>
  <c r="E302" i="2"/>
  <c r="F302" i="2"/>
  <c r="D302" i="2"/>
  <c r="H302" i="2"/>
  <c r="I302" i="2"/>
  <c r="J302" i="2"/>
  <c r="G294" i="2"/>
  <c r="K294" i="2"/>
  <c r="E294" i="2"/>
  <c r="D294" i="2"/>
  <c r="F294" i="2"/>
  <c r="H294" i="2"/>
  <c r="I294" i="2"/>
  <c r="G286" i="2"/>
  <c r="K286" i="2"/>
  <c r="F286" i="2"/>
  <c r="H286" i="2"/>
  <c r="I286" i="2"/>
  <c r="J286" i="2"/>
  <c r="D286" i="2"/>
  <c r="L286" i="2"/>
  <c r="E286" i="2"/>
  <c r="G278" i="2"/>
  <c r="K278" i="2"/>
  <c r="J278" i="2"/>
  <c r="L278" i="2"/>
  <c r="E278" i="2"/>
  <c r="D278" i="2"/>
  <c r="F278" i="2"/>
  <c r="H278" i="2"/>
  <c r="I278" i="2"/>
  <c r="G270" i="2"/>
  <c r="K270" i="2"/>
  <c r="E270" i="2"/>
  <c r="F270" i="2"/>
  <c r="D270" i="2"/>
  <c r="H270" i="2"/>
  <c r="I270" i="2"/>
  <c r="J270" i="2"/>
  <c r="L270" i="2"/>
  <c r="G262" i="2"/>
  <c r="K262" i="2"/>
  <c r="E262" i="2"/>
  <c r="F262" i="2"/>
  <c r="H262" i="2"/>
  <c r="I262" i="2"/>
  <c r="L262" i="2"/>
  <c r="D262" i="2"/>
  <c r="J262" i="2"/>
  <c r="G254" i="2"/>
  <c r="K254" i="2"/>
  <c r="H254" i="2"/>
  <c r="I254" i="2"/>
  <c r="J254" i="2"/>
  <c r="L254" i="2"/>
  <c r="E254" i="2"/>
  <c r="F254" i="2"/>
  <c r="D254" i="2"/>
  <c r="G246" i="2"/>
  <c r="K246" i="2"/>
  <c r="J246" i="2"/>
  <c r="L246" i="2"/>
  <c r="D246" i="2"/>
  <c r="E246" i="2"/>
  <c r="F246" i="2"/>
  <c r="H246" i="2"/>
  <c r="I246" i="2"/>
  <c r="G238" i="2"/>
  <c r="K238" i="2"/>
  <c r="E238" i="2"/>
  <c r="F238" i="2"/>
  <c r="I238" i="2"/>
  <c r="J238" i="2"/>
  <c r="L238" i="2"/>
  <c r="D238" i="2"/>
  <c r="H238" i="2"/>
  <c r="G230" i="2"/>
  <c r="K230" i="2"/>
  <c r="L230" i="2"/>
  <c r="H230" i="2"/>
  <c r="I230" i="2"/>
  <c r="J230" i="2"/>
  <c r="F230" i="2"/>
  <c r="D230" i="2"/>
  <c r="E230" i="2"/>
  <c r="G222" i="2"/>
  <c r="L222" i="2"/>
  <c r="J222" i="2"/>
  <c r="K222" i="2"/>
  <c r="E222" i="2"/>
  <c r="F222" i="2"/>
  <c r="D222" i="2"/>
  <c r="H222" i="2"/>
  <c r="I222" i="2"/>
  <c r="G214" i="2"/>
  <c r="L214" i="2"/>
  <c r="J214" i="2"/>
  <c r="K214" i="2"/>
  <c r="E214" i="2"/>
  <c r="F214" i="2"/>
  <c r="H214" i="2"/>
  <c r="I214" i="2"/>
  <c r="D214" i="2"/>
  <c r="G206" i="2"/>
  <c r="L206" i="2"/>
  <c r="K206" i="2"/>
  <c r="E206" i="2"/>
  <c r="F206" i="2"/>
  <c r="H206" i="2"/>
  <c r="I206" i="2"/>
  <c r="J206" i="2"/>
  <c r="D206" i="2"/>
  <c r="G198" i="2"/>
  <c r="L198" i="2"/>
  <c r="E198" i="2"/>
  <c r="F198" i="2"/>
  <c r="H198" i="2"/>
  <c r="I198" i="2"/>
  <c r="J198" i="2"/>
  <c r="K198" i="2"/>
  <c r="D198" i="2"/>
  <c r="G190" i="2"/>
  <c r="L190" i="2"/>
  <c r="E190" i="2"/>
  <c r="J190" i="2"/>
  <c r="K190" i="2"/>
  <c r="H190" i="2"/>
  <c r="I190" i="2"/>
  <c r="D190" i="2"/>
  <c r="F190" i="2"/>
  <c r="G182" i="2"/>
  <c r="L182" i="2"/>
  <c r="E182" i="2"/>
  <c r="F182" i="2"/>
  <c r="H182" i="2"/>
  <c r="K182" i="2"/>
  <c r="D182" i="2"/>
  <c r="I182" i="2"/>
  <c r="J182" i="2"/>
  <c r="G174" i="2"/>
  <c r="L174" i="2"/>
  <c r="E174" i="2"/>
  <c r="F174" i="2"/>
  <c r="K174" i="2"/>
  <c r="I174" i="2"/>
  <c r="J174" i="2"/>
  <c r="D174" i="2"/>
  <c r="H174" i="2"/>
  <c r="G166" i="2"/>
  <c r="L166" i="2"/>
  <c r="E166" i="2"/>
  <c r="F166" i="2"/>
  <c r="H166" i="2"/>
  <c r="I166" i="2"/>
  <c r="J166" i="2"/>
  <c r="K166" i="2"/>
  <c r="D166" i="2"/>
  <c r="G158" i="2"/>
  <c r="L158" i="2"/>
  <c r="E158" i="2"/>
  <c r="F158" i="2"/>
  <c r="K158" i="2"/>
  <c r="H158" i="2"/>
  <c r="I158" i="2"/>
  <c r="J158" i="2"/>
  <c r="D158" i="2"/>
  <c r="G150" i="2"/>
  <c r="I150" i="2"/>
  <c r="J150" i="2"/>
  <c r="L150" i="2"/>
  <c r="E150" i="2"/>
  <c r="F150" i="2"/>
  <c r="H150" i="2"/>
  <c r="K150" i="2"/>
  <c r="D150" i="2"/>
  <c r="G142" i="2"/>
  <c r="I142" i="2"/>
  <c r="J142" i="2"/>
  <c r="E142" i="2"/>
  <c r="F142" i="2"/>
  <c r="H142" i="2"/>
  <c r="K142" i="2"/>
  <c r="L142" i="2"/>
  <c r="D142" i="2"/>
  <c r="G134" i="2"/>
  <c r="I134" i="2"/>
  <c r="J134" i="2"/>
  <c r="E134" i="2"/>
  <c r="F134" i="2"/>
  <c r="H134" i="2"/>
  <c r="K134" i="2"/>
  <c r="L134" i="2"/>
  <c r="D134" i="2"/>
  <c r="G126" i="2"/>
  <c r="I126" i="2"/>
  <c r="J126" i="2"/>
  <c r="H126" i="2"/>
  <c r="K126" i="2"/>
  <c r="L126" i="2"/>
  <c r="E126" i="2"/>
  <c r="F126" i="2"/>
  <c r="D126" i="2"/>
  <c r="G118" i="2"/>
  <c r="I118" i="2"/>
  <c r="J118" i="2"/>
  <c r="L118" i="2"/>
  <c r="K118" i="2"/>
  <c r="E118" i="2"/>
  <c r="F118" i="2"/>
  <c r="H118" i="2"/>
  <c r="D118" i="2"/>
  <c r="G110" i="2"/>
  <c r="I110" i="2"/>
  <c r="J110" i="2"/>
  <c r="E110" i="2"/>
  <c r="F110" i="2"/>
  <c r="H110" i="2"/>
  <c r="K110" i="2"/>
  <c r="L110" i="2"/>
  <c r="D110" i="2"/>
  <c r="G102" i="2"/>
  <c r="I102" i="2"/>
  <c r="J102" i="2"/>
  <c r="E102" i="2"/>
  <c r="F102" i="2"/>
  <c r="H102" i="2"/>
  <c r="K102" i="2"/>
  <c r="L102" i="2"/>
  <c r="D102" i="2"/>
  <c r="G94" i="2"/>
  <c r="I94" i="2"/>
  <c r="J94" i="2"/>
  <c r="H94" i="2"/>
  <c r="K94" i="2"/>
  <c r="L94" i="2"/>
  <c r="F94" i="2"/>
  <c r="E94" i="2"/>
  <c r="D94" i="2"/>
  <c r="G86" i="2"/>
  <c r="I86" i="2"/>
  <c r="J86" i="2"/>
  <c r="L86" i="2"/>
  <c r="E86" i="2"/>
  <c r="F86" i="2"/>
  <c r="H86" i="2"/>
  <c r="K86" i="2"/>
  <c r="D86" i="2"/>
  <c r="G78" i="2"/>
  <c r="I78" i="2"/>
  <c r="J78" i="2"/>
  <c r="E78" i="2"/>
  <c r="F78" i="2"/>
  <c r="H78" i="2"/>
  <c r="K78" i="2"/>
  <c r="L78" i="2"/>
  <c r="D78" i="2"/>
  <c r="E70" i="2"/>
  <c r="F70" i="2"/>
  <c r="H70" i="2"/>
  <c r="I70" i="2"/>
  <c r="G70" i="2"/>
  <c r="L70" i="2"/>
  <c r="K70" i="2"/>
  <c r="J70" i="2"/>
  <c r="D70" i="2"/>
  <c r="J62" i="2"/>
  <c r="G62" i="2"/>
  <c r="E62" i="2"/>
  <c r="F62" i="2"/>
  <c r="J54" i="2"/>
  <c r="G54" i="2"/>
  <c r="E54" i="2"/>
  <c r="F54" i="2"/>
  <c r="J46" i="2"/>
  <c r="G46" i="2"/>
  <c r="E46" i="2"/>
  <c r="F46" i="2"/>
  <c r="J38" i="2"/>
  <c r="G38" i="2"/>
  <c r="E38" i="2"/>
  <c r="F38" i="2"/>
  <c r="J30" i="2"/>
  <c r="G30" i="2"/>
  <c r="E30" i="2"/>
  <c r="F30" i="2"/>
  <c r="J22" i="2"/>
  <c r="G22" i="2"/>
  <c r="E22" i="2"/>
  <c r="F22" i="2"/>
  <c r="J14" i="2"/>
  <c r="G14" i="2"/>
  <c r="E14" i="2"/>
  <c r="F14" i="2"/>
  <c r="J6" i="2"/>
  <c r="G6" i="2"/>
  <c r="E6" i="2"/>
  <c r="F6" i="2"/>
  <c r="D354" i="2"/>
  <c r="D338" i="2"/>
  <c r="D322" i="2"/>
  <c r="D290" i="2"/>
  <c r="D274" i="2"/>
  <c r="D258" i="2"/>
  <c r="D226" i="2"/>
  <c r="D194" i="2"/>
  <c r="D146" i="2"/>
  <c r="D130" i="2"/>
  <c r="D114" i="2"/>
  <c r="D98" i="2"/>
  <c r="D82" i="2"/>
  <c r="D66" i="2"/>
  <c r="K362" i="2"/>
  <c r="H358" i="2"/>
  <c r="K353" i="2"/>
  <c r="F349" i="2"/>
  <c r="J344" i="2"/>
  <c r="E340" i="2"/>
  <c r="I335" i="2"/>
  <c r="H330" i="2"/>
  <c r="J307" i="2"/>
  <c r="K301" i="2"/>
  <c r="L294" i="2"/>
  <c r="G306" i="2"/>
  <c r="F306" i="2"/>
  <c r="K306" i="2"/>
  <c r="H306" i="2"/>
  <c r="I306" i="2"/>
  <c r="J306" i="2"/>
  <c r="L306" i="2"/>
  <c r="G234" i="2"/>
  <c r="F234" i="2"/>
  <c r="H234" i="2"/>
  <c r="I234" i="2"/>
  <c r="E234" i="2"/>
  <c r="J234" i="2"/>
  <c r="K234" i="2"/>
  <c r="L234" i="2"/>
  <c r="G178" i="2"/>
  <c r="H178" i="2"/>
  <c r="I178" i="2"/>
  <c r="J178" i="2"/>
  <c r="K178" i="2"/>
  <c r="E178" i="2"/>
  <c r="F178" i="2"/>
  <c r="L178" i="2"/>
  <c r="G361" i="2"/>
  <c r="L361" i="2"/>
  <c r="E361" i="2"/>
  <c r="F361" i="2"/>
  <c r="H361" i="2"/>
  <c r="I361" i="2"/>
  <c r="G313" i="2"/>
  <c r="E313" i="2"/>
  <c r="H313" i="2"/>
  <c r="K313" i="2"/>
  <c r="L313" i="2"/>
  <c r="F313" i="2"/>
  <c r="G297" i="2"/>
  <c r="E297" i="2"/>
  <c r="J297" i="2"/>
  <c r="L297" i="2"/>
  <c r="F297" i="2"/>
  <c r="H297" i="2"/>
  <c r="I297" i="2"/>
  <c r="K297" i="2"/>
  <c r="G249" i="2"/>
  <c r="E249" i="2"/>
  <c r="H249" i="2"/>
  <c r="K249" i="2"/>
  <c r="L249" i="2"/>
  <c r="F249" i="2"/>
  <c r="I249" i="2"/>
  <c r="J249" i="2"/>
  <c r="G201" i="2"/>
  <c r="F201" i="2"/>
  <c r="J201" i="2"/>
  <c r="K201" i="2"/>
  <c r="L201" i="2"/>
  <c r="E201" i="2"/>
  <c r="H201" i="2"/>
  <c r="I201" i="2"/>
  <c r="G137" i="2"/>
  <c r="L137" i="2"/>
  <c r="F137" i="2"/>
  <c r="H137" i="2"/>
  <c r="I137" i="2"/>
  <c r="J137" i="2"/>
  <c r="E137" i="2"/>
  <c r="K137" i="2"/>
  <c r="G360" i="2"/>
  <c r="K360" i="2"/>
  <c r="L360" i="2"/>
  <c r="E360" i="2"/>
  <c r="F360" i="2"/>
  <c r="H360" i="2"/>
  <c r="G328" i="2"/>
  <c r="E328" i="2"/>
  <c r="F328" i="2"/>
  <c r="H328" i="2"/>
  <c r="I328" i="2"/>
  <c r="J328" i="2"/>
  <c r="G296" i="2"/>
  <c r="H296" i="2"/>
  <c r="J296" i="2"/>
  <c r="L296" i="2"/>
  <c r="E296" i="2"/>
  <c r="F296" i="2"/>
  <c r="G264" i="2"/>
  <c r="F264" i="2"/>
  <c r="L264" i="2"/>
  <c r="E264" i="2"/>
  <c r="H264" i="2"/>
  <c r="I264" i="2"/>
  <c r="J264" i="2"/>
  <c r="K264" i="2"/>
  <c r="G224" i="2"/>
  <c r="E224" i="2"/>
  <c r="F224" i="2"/>
  <c r="K224" i="2"/>
  <c r="L224" i="2"/>
  <c r="H224" i="2"/>
  <c r="I224" i="2"/>
  <c r="J224" i="2"/>
  <c r="G351" i="2"/>
  <c r="J351" i="2"/>
  <c r="K351" i="2"/>
  <c r="L351" i="2"/>
  <c r="D351" i="2"/>
  <c r="E351" i="2"/>
  <c r="F351" i="2"/>
  <c r="L319" i="2"/>
  <c r="G319" i="2"/>
  <c r="K319" i="2"/>
  <c r="J319" i="2"/>
  <c r="D319" i="2"/>
  <c r="E319" i="2"/>
  <c r="F319" i="2"/>
  <c r="G287" i="2"/>
  <c r="L287" i="2"/>
  <c r="E287" i="2"/>
  <c r="F287" i="2"/>
  <c r="I287" i="2"/>
  <c r="D287" i="2"/>
  <c r="H287" i="2"/>
  <c r="J287" i="2"/>
  <c r="K287" i="2"/>
  <c r="G263" i="2"/>
  <c r="L263" i="2"/>
  <c r="E263" i="2"/>
  <c r="I263" i="2"/>
  <c r="J263" i="2"/>
  <c r="K263" i="2"/>
  <c r="F263" i="2"/>
  <c r="H263" i="2"/>
  <c r="D263" i="2"/>
  <c r="G231" i="2"/>
  <c r="L231" i="2"/>
  <c r="E231" i="2"/>
  <c r="F231" i="2"/>
  <c r="H231" i="2"/>
  <c r="I231" i="2"/>
  <c r="J231" i="2"/>
  <c r="K231" i="2"/>
  <c r="D231" i="2"/>
  <c r="G199" i="2"/>
  <c r="E199" i="2"/>
  <c r="F199" i="2"/>
  <c r="H199" i="2"/>
  <c r="I199" i="2"/>
  <c r="L199" i="2"/>
  <c r="J199" i="2"/>
  <c r="K199" i="2"/>
  <c r="D199" i="2"/>
  <c r="G183" i="2"/>
  <c r="E183" i="2"/>
  <c r="F183" i="2"/>
  <c r="I183" i="2"/>
  <c r="J183" i="2"/>
  <c r="K183" i="2"/>
  <c r="L183" i="2"/>
  <c r="H183" i="2"/>
  <c r="D183" i="2"/>
  <c r="G151" i="2"/>
  <c r="E151" i="2"/>
  <c r="F151" i="2"/>
  <c r="H151" i="2"/>
  <c r="L151" i="2"/>
  <c r="J151" i="2"/>
  <c r="K151" i="2"/>
  <c r="I151" i="2"/>
  <c r="D151" i="2"/>
  <c r="G127" i="2"/>
  <c r="J127" i="2"/>
  <c r="K127" i="2"/>
  <c r="E127" i="2"/>
  <c r="L127" i="2"/>
  <c r="H127" i="2"/>
  <c r="I127" i="2"/>
  <c r="F127" i="2"/>
  <c r="D127" i="2"/>
  <c r="G95" i="2"/>
  <c r="J95" i="2"/>
  <c r="K95" i="2"/>
  <c r="E95" i="2"/>
  <c r="F95" i="2"/>
  <c r="H95" i="2"/>
  <c r="I95" i="2"/>
  <c r="D95" i="2"/>
  <c r="L95" i="2"/>
  <c r="E55" i="2"/>
  <c r="F55" i="2"/>
  <c r="G55" i="2"/>
  <c r="J55" i="2"/>
  <c r="E15" i="2"/>
  <c r="F15" i="2"/>
  <c r="J15" i="2"/>
  <c r="G15" i="2"/>
  <c r="G342" i="2"/>
  <c r="I342" i="2"/>
  <c r="J342" i="2"/>
  <c r="K342" i="2"/>
  <c r="D342" i="2"/>
  <c r="L342" i="2"/>
  <c r="E342" i="2"/>
  <c r="G357" i="2"/>
  <c r="H357" i="2"/>
  <c r="I357" i="2"/>
  <c r="D357" i="2"/>
  <c r="J357" i="2"/>
  <c r="K357" i="2"/>
  <c r="L357" i="2"/>
  <c r="G333" i="2"/>
  <c r="J333" i="2"/>
  <c r="E333" i="2"/>
  <c r="F333" i="2"/>
  <c r="D333" i="2"/>
  <c r="H333" i="2"/>
  <c r="I333" i="2"/>
  <c r="K333" i="2"/>
  <c r="L333" i="2"/>
  <c r="G317" i="2"/>
  <c r="J317" i="2"/>
  <c r="F317" i="2"/>
  <c r="D317" i="2"/>
  <c r="E317" i="2"/>
  <c r="H317" i="2"/>
  <c r="I317" i="2"/>
  <c r="K317" i="2"/>
  <c r="G293" i="2"/>
  <c r="J293" i="2"/>
  <c r="K293" i="2"/>
  <c r="H293" i="2"/>
  <c r="I293" i="2"/>
  <c r="D293" i="2"/>
  <c r="L293" i="2"/>
  <c r="F293" i="2"/>
  <c r="G285" i="2"/>
  <c r="J285" i="2"/>
  <c r="K285" i="2"/>
  <c r="L285" i="2"/>
  <c r="D285" i="2"/>
  <c r="E285" i="2"/>
  <c r="F285" i="2"/>
  <c r="H285" i="2"/>
  <c r="I285" i="2"/>
  <c r="G277" i="2"/>
  <c r="J277" i="2"/>
  <c r="L277" i="2"/>
  <c r="F277" i="2"/>
  <c r="H277" i="2"/>
  <c r="K277" i="2"/>
  <c r="E277" i="2"/>
  <c r="I277" i="2"/>
  <c r="D277" i="2"/>
  <c r="G269" i="2"/>
  <c r="J269" i="2"/>
  <c r="L269" i="2"/>
  <c r="I269" i="2"/>
  <c r="K269" i="2"/>
  <c r="E269" i="2"/>
  <c r="F269" i="2"/>
  <c r="D269" i="2"/>
  <c r="H269" i="2"/>
  <c r="G261" i="2"/>
  <c r="J261" i="2"/>
  <c r="L261" i="2"/>
  <c r="E261" i="2"/>
  <c r="D261" i="2"/>
  <c r="F261" i="2"/>
  <c r="H261" i="2"/>
  <c r="I261" i="2"/>
  <c r="K261" i="2"/>
  <c r="G253" i="2"/>
  <c r="J253" i="2"/>
  <c r="L253" i="2"/>
  <c r="E253" i="2"/>
  <c r="F253" i="2"/>
  <c r="H253" i="2"/>
  <c r="K253" i="2"/>
  <c r="D253" i="2"/>
  <c r="I253" i="2"/>
  <c r="G245" i="2"/>
  <c r="J245" i="2"/>
  <c r="L245" i="2"/>
  <c r="F245" i="2"/>
  <c r="H245" i="2"/>
  <c r="I245" i="2"/>
  <c r="K245" i="2"/>
  <c r="D245" i="2"/>
  <c r="E245" i="2"/>
  <c r="G237" i="2"/>
  <c r="J237" i="2"/>
  <c r="L237" i="2"/>
  <c r="I237" i="2"/>
  <c r="K237" i="2"/>
  <c r="D237" i="2"/>
  <c r="E237" i="2"/>
  <c r="F237" i="2"/>
  <c r="H237" i="2"/>
  <c r="G229" i="2"/>
  <c r="J229" i="2"/>
  <c r="K229" i="2"/>
  <c r="L229" i="2"/>
  <c r="E229" i="2"/>
  <c r="F229" i="2"/>
  <c r="H229" i="2"/>
  <c r="D229" i="2"/>
  <c r="I229" i="2"/>
  <c r="G221" i="2"/>
  <c r="K221" i="2"/>
  <c r="H221" i="2"/>
  <c r="I221" i="2"/>
  <c r="J221" i="2"/>
  <c r="E221" i="2"/>
  <c r="F221" i="2"/>
  <c r="L221" i="2"/>
  <c r="D221" i="2"/>
  <c r="G213" i="2"/>
  <c r="K213" i="2"/>
  <c r="H213" i="2"/>
  <c r="I213" i="2"/>
  <c r="J213" i="2"/>
  <c r="L213" i="2"/>
  <c r="E213" i="2"/>
  <c r="F213" i="2"/>
  <c r="D213" i="2"/>
  <c r="G205" i="2"/>
  <c r="K205" i="2"/>
  <c r="I205" i="2"/>
  <c r="J205" i="2"/>
  <c r="L205" i="2"/>
  <c r="F205" i="2"/>
  <c r="H205" i="2"/>
  <c r="D205" i="2"/>
  <c r="E205" i="2"/>
  <c r="G197" i="2"/>
  <c r="K197" i="2"/>
  <c r="J197" i="2"/>
  <c r="L197" i="2"/>
  <c r="H197" i="2"/>
  <c r="I197" i="2"/>
  <c r="D197" i="2"/>
  <c r="E197" i="2"/>
  <c r="F197" i="2"/>
  <c r="G189" i="2"/>
  <c r="K189" i="2"/>
  <c r="L189" i="2"/>
  <c r="E189" i="2"/>
  <c r="F189" i="2"/>
  <c r="H189" i="2"/>
  <c r="I189" i="2"/>
  <c r="D189" i="2"/>
  <c r="J189" i="2"/>
  <c r="G181" i="2"/>
  <c r="K181" i="2"/>
  <c r="L181" i="2"/>
  <c r="I181" i="2"/>
  <c r="J181" i="2"/>
  <c r="E181" i="2"/>
  <c r="F181" i="2"/>
  <c r="H181" i="2"/>
  <c r="D181" i="2"/>
  <c r="G173" i="2"/>
  <c r="K173" i="2"/>
  <c r="L173" i="2"/>
  <c r="E173" i="2"/>
  <c r="F173" i="2"/>
  <c r="H173" i="2"/>
  <c r="I173" i="2"/>
  <c r="D173" i="2"/>
  <c r="J173" i="2"/>
  <c r="G165" i="2"/>
  <c r="K165" i="2"/>
  <c r="L165" i="2"/>
  <c r="E165" i="2"/>
  <c r="J165" i="2"/>
  <c r="H165" i="2"/>
  <c r="I165" i="2"/>
  <c r="D165" i="2"/>
  <c r="F165" i="2"/>
  <c r="G157" i="2"/>
  <c r="K157" i="2"/>
  <c r="L157" i="2"/>
  <c r="E157" i="2"/>
  <c r="F157" i="2"/>
  <c r="H157" i="2"/>
  <c r="I157" i="2"/>
  <c r="J157" i="2"/>
  <c r="D157" i="2"/>
  <c r="G149" i="2"/>
  <c r="H149" i="2"/>
  <c r="I149" i="2"/>
  <c r="F149" i="2"/>
  <c r="J149" i="2"/>
  <c r="K149" i="2"/>
  <c r="L149" i="2"/>
  <c r="E149" i="2"/>
  <c r="D149" i="2"/>
  <c r="G141" i="2"/>
  <c r="H141" i="2"/>
  <c r="I141" i="2"/>
  <c r="K141" i="2"/>
  <c r="L141" i="2"/>
  <c r="E141" i="2"/>
  <c r="F141" i="2"/>
  <c r="J141" i="2"/>
  <c r="D141" i="2"/>
  <c r="G133" i="2"/>
  <c r="H133" i="2"/>
  <c r="I133" i="2"/>
  <c r="E133" i="2"/>
  <c r="L133" i="2"/>
  <c r="J133" i="2"/>
  <c r="K133" i="2"/>
  <c r="D133" i="2"/>
  <c r="F133" i="2"/>
  <c r="G125" i="2"/>
  <c r="H125" i="2"/>
  <c r="I125" i="2"/>
  <c r="E125" i="2"/>
  <c r="F125" i="2"/>
  <c r="J125" i="2"/>
  <c r="K125" i="2"/>
  <c r="L125" i="2"/>
  <c r="D125" i="2"/>
  <c r="G117" i="2"/>
  <c r="H117" i="2"/>
  <c r="I117" i="2"/>
  <c r="F117" i="2"/>
  <c r="J117" i="2"/>
  <c r="K117" i="2"/>
  <c r="L117" i="2"/>
  <c r="E117" i="2"/>
  <c r="D117" i="2"/>
  <c r="G109" i="2"/>
  <c r="H109" i="2"/>
  <c r="I109" i="2"/>
  <c r="K109" i="2"/>
  <c r="L109" i="2"/>
  <c r="J109" i="2"/>
  <c r="E109" i="2"/>
  <c r="F109" i="2"/>
  <c r="D109" i="2"/>
  <c r="G101" i="2"/>
  <c r="H101" i="2"/>
  <c r="I101" i="2"/>
  <c r="E101" i="2"/>
  <c r="F101" i="2"/>
  <c r="J101" i="2"/>
  <c r="K101" i="2"/>
  <c r="L101" i="2"/>
  <c r="D101" i="2"/>
  <c r="G93" i="2"/>
  <c r="H93" i="2"/>
  <c r="I93" i="2"/>
  <c r="E93" i="2"/>
  <c r="F93" i="2"/>
  <c r="J93" i="2"/>
  <c r="K93" i="2"/>
  <c r="L93" i="2"/>
  <c r="D93" i="2"/>
  <c r="G85" i="2"/>
  <c r="H85" i="2"/>
  <c r="I85" i="2"/>
  <c r="F85" i="2"/>
  <c r="J85" i="2"/>
  <c r="K85" i="2"/>
  <c r="L85" i="2"/>
  <c r="E85" i="2"/>
  <c r="D85" i="2"/>
  <c r="G77" i="2"/>
  <c r="H77" i="2"/>
  <c r="I77" i="2"/>
  <c r="K77" i="2"/>
  <c r="L77" i="2"/>
  <c r="E77" i="2"/>
  <c r="F77" i="2"/>
  <c r="J77" i="2"/>
  <c r="D77" i="2"/>
  <c r="E69" i="2"/>
  <c r="F69" i="2"/>
  <c r="H69" i="2"/>
  <c r="G69" i="2"/>
  <c r="I69" i="2"/>
  <c r="J69" i="2"/>
  <c r="K69" i="2"/>
  <c r="L69" i="2"/>
  <c r="D69" i="2"/>
  <c r="E61" i="2"/>
  <c r="F61" i="2"/>
  <c r="G61" i="2"/>
  <c r="J61" i="2"/>
  <c r="E53" i="2"/>
  <c r="F53" i="2"/>
  <c r="G53" i="2"/>
  <c r="J53" i="2"/>
  <c r="E45" i="2"/>
  <c r="F45" i="2"/>
  <c r="J45" i="2"/>
  <c r="G45" i="2"/>
  <c r="E37" i="2"/>
  <c r="F37" i="2"/>
  <c r="J37" i="2"/>
  <c r="G37" i="2"/>
  <c r="E29" i="2"/>
  <c r="F29" i="2"/>
  <c r="J29" i="2"/>
  <c r="G29" i="2"/>
  <c r="E21" i="2"/>
  <c r="F21" i="2"/>
  <c r="J21" i="2"/>
  <c r="G21" i="2"/>
  <c r="E13" i="2"/>
  <c r="F13" i="2"/>
  <c r="J13" i="2"/>
  <c r="G13" i="2"/>
  <c r="G5" i="2"/>
  <c r="F5" i="2"/>
  <c r="J5" i="2"/>
  <c r="D353" i="2"/>
  <c r="D337" i="2"/>
  <c r="D321" i="2"/>
  <c r="D289" i="2"/>
  <c r="D273" i="2"/>
  <c r="D257" i="2"/>
  <c r="D241" i="2"/>
  <c r="D209" i="2"/>
  <c r="D177" i="2"/>
  <c r="D145" i="2"/>
  <c r="D129" i="2"/>
  <c r="D113" i="2"/>
  <c r="D81" i="2"/>
  <c r="D65" i="2"/>
  <c r="J362" i="2"/>
  <c r="F358" i="2"/>
  <c r="I344" i="2"/>
  <c r="L339" i="2"/>
  <c r="H335" i="2"/>
  <c r="E330" i="2"/>
  <c r="H319" i="2"/>
  <c r="I313" i="2"/>
  <c r="I307" i="2"/>
  <c r="J294" i="2"/>
  <c r="G298" i="2"/>
  <c r="F298" i="2"/>
  <c r="L298" i="2"/>
  <c r="J298" i="2"/>
  <c r="K298" i="2"/>
  <c r="E298" i="2"/>
  <c r="G242" i="2"/>
  <c r="F242" i="2"/>
  <c r="I242" i="2"/>
  <c r="E242" i="2"/>
  <c r="H242" i="2"/>
  <c r="J242" i="2"/>
  <c r="K242" i="2"/>
  <c r="L242" i="2"/>
  <c r="G162" i="2"/>
  <c r="H162" i="2"/>
  <c r="I162" i="2"/>
  <c r="J162" i="2"/>
  <c r="K162" i="2"/>
  <c r="E162" i="2"/>
  <c r="F162" i="2"/>
  <c r="L162" i="2"/>
  <c r="G305" i="2"/>
  <c r="E305" i="2"/>
  <c r="I305" i="2"/>
  <c r="F305" i="2"/>
  <c r="H305" i="2"/>
  <c r="J305" i="2"/>
  <c r="K305" i="2"/>
  <c r="G265" i="2"/>
  <c r="E265" i="2"/>
  <c r="H265" i="2"/>
  <c r="F265" i="2"/>
  <c r="I265" i="2"/>
  <c r="J265" i="2"/>
  <c r="L265" i="2"/>
  <c r="K265" i="2"/>
  <c r="G193" i="2"/>
  <c r="F193" i="2"/>
  <c r="H193" i="2"/>
  <c r="I193" i="2"/>
  <c r="E193" i="2"/>
  <c r="L193" i="2"/>
  <c r="J193" i="2"/>
  <c r="K193" i="2"/>
  <c r="G341" i="2"/>
  <c r="H341" i="2"/>
  <c r="I341" i="2"/>
  <c r="D341" i="2"/>
  <c r="J341" i="2"/>
  <c r="K341" i="2"/>
  <c r="L341" i="2"/>
  <c r="G309" i="2"/>
  <c r="J309" i="2"/>
  <c r="H309" i="2"/>
  <c r="F309" i="2"/>
  <c r="I309" i="2"/>
  <c r="D309" i="2"/>
  <c r="K309" i="2"/>
  <c r="L309" i="2"/>
  <c r="G356" i="2"/>
  <c r="F356" i="2"/>
  <c r="D356" i="2"/>
  <c r="H356" i="2"/>
  <c r="I356" i="2"/>
  <c r="J356" i="2"/>
  <c r="K356" i="2"/>
  <c r="L356" i="2"/>
  <c r="G340" i="2"/>
  <c r="F340" i="2"/>
  <c r="D340" i="2"/>
  <c r="H340" i="2"/>
  <c r="I340" i="2"/>
  <c r="J340" i="2"/>
  <c r="K340" i="2"/>
  <c r="L340" i="2"/>
  <c r="G324" i="2"/>
  <c r="I324" i="2"/>
  <c r="D324" i="2"/>
  <c r="E324" i="2"/>
  <c r="F324" i="2"/>
  <c r="H324" i="2"/>
  <c r="J324" i="2"/>
  <c r="K324" i="2"/>
  <c r="G308" i="2"/>
  <c r="I308" i="2"/>
  <c r="E308" i="2"/>
  <c r="D308" i="2"/>
  <c r="F308" i="2"/>
  <c r="H308" i="2"/>
  <c r="J308" i="2"/>
  <c r="K308" i="2"/>
  <c r="G300" i="2"/>
  <c r="I300" i="2"/>
  <c r="F300" i="2"/>
  <c r="H300" i="2"/>
  <c r="D300" i="2"/>
  <c r="J300" i="2"/>
  <c r="K300" i="2"/>
  <c r="L300" i="2"/>
  <c r="G284" i="2"/>
  <c r="I284" i="2"/>
  <c r="H284" i="2"/>
  <c r="J284" i="2"/>
  <c r="L284" i="2"/>
  <c r="E284" i="2"/>
  <c r="D284" i="2"/>
  <c r="F284" i="2"/>
  <c r="K284" i="2"/>
  <c r="G276" i="2"/>
  <c r="I276" i="2"/>
  <c r="K276" i="2"/>
  <c r="F276" i="2"/>
  <c r="D276" i="2"/>
  <c r="E276" i="2"/>
  <c r="H276" i="2"/>
  <c r="J276" i="2"/>
  <c r="L276" i="2"/>
  <c r="G268" i="2"/>
  <c r="I268" i="2"/>
  <c r="K268" i="2"/>
  <c r="E268" i="2"/>
  <c r="F268" i="2"/>
  <c r="H268" i="2"/>
  <c r="J268" i="2"/>
  <c r="D268" i="2"/>
  <c r="L268" i="2"/>
  <c r="G260" i="2"/>
  <c r="I260" i="2"/>
  <c r="K260" i="2"/>
  <c r="H260" i="2"/>
  <c r="J260" i="2"/>
  <c r="L260" i="2"/>
  <c r="D260" i="2"/>
  <c r="E260" i="2"/>
  <c r="F260" i="2"/>
  <c r="G252" i="2"/>
  <c r="I252" i="2"/>
  <c r="K252" i="2"/>
  <c r="L252" i="2"/>
  <c r="D252" i="2"/>
  <c r="E252" i="2"/>
  <c r="F252" i="2"/>
  <c r="H252" i="2"/>
  <c r="J252" i="2"/>
  <c r="G244" i="2"/>
  <c r="I244" i="2"/>
  <c r="K244" i="2"/>
  <c r="E244" i="2"/>
  <c r="F244" i="2"/>
  <c r="J244" i="2"/>
  <c r="D244" i="2"/>
  <c r="L244" i="2"/>
  <c r="H244" i="2"/>
  <c r="G236" i="2"/>
  <c r="I236" i="2"/>
  <c r="J236" i="2"/>
  <c r="K236" i="2"/>
  <c r="E236" i="2"/>
  <c r="F236" i="2"/>
  <c r="H236" i="2"/>
  <c r="D236" i="2"/>
  <c r="L236" i="2"/>
  <c r="G228" i="2"/>
  <c r="I228" i="2"/>
  <c r="J228" i="2"/>
  <c r="K228" i="2"/>
  <c r="H228" i="2"/>
  <c r="L228" i="2"/>
  <c r="D228" i="2"/>
  <c r="E228" i="2"/>
  <c r="F228" i="2"/>
  <c r="G220" i="2"/>
  <c r="J220" i="2"/>
  <c r="E220" i="2"/>
  <c r="F220" i="2"/>
  <c r="H220" i="2"/>
  <c r="K220" i="2"/>
  <c r="L220" i="2"/>
  <c r="D220" i="2"/>
  <c r="I220" i="2"/>
  <c r="G212" i="2"/>
  <c r="J212" i="2"/>
  <c r="E212" i="2"/>
  <c r="F212" i="2"/>
  <c r="H212" i="2"/>
  <c r="I212" i="2"/>
  <c r="D212" i="2"/>
  <c r="K212" i="2"/>
  <c r="L212" i="2"/>
  <c r="G204" i="2"/>
  <c r="J204" i="2"/>
  <c r="F204" i="2"/>
  <c r="H204" i="2"/>
  <c r="I204" i="2"/>
  <c r="K204" i="2"/>
  <c r="E204" i="2"/>
  <c r="D204" i="2"/>
  <c r="L204" i="2"/>
  <c r="G196" i="2"/>
  <c r="J196" i="2"/>
  <c r="K196" i="2"/>
  <c r="F196" i="2"/>
  <c r="H196" i="2"/>
  <c r="I196" i="2"/>
  <c r="L196" i="2"/>
  <c r="E196" i="2"/>
  <c r="D196" i="2"/>
  <c r="G188" i="2"/>
  <c r="J188" i="2"/>
  <c r="K188" i="2"/>
  <c r="L188" i="2"/>
  <c r="E188" i="2"/>
  <c r="F188" i="2"/>
  <c r="H188" i="2"/>
  <c r="I188" i="2"/>
  <c r="D188" i="2"/>
  <c r="G180" i="2"/>
  <c r="J180" i="2"/>
  <c r="K180" i="2"/>
  <c r="L180" i="2"/>
  <c r="E180" i="2"/>
  <c r="F180" i="2"/>
  <c r="H180" i="2"/>
  <c r="I180" i="2"/>
  <c r="D180" i="2"/>
  <c r="G172" i="2"/>
  <c r="J172" i="2"/>
  <c r="K172" i="2"/>
  <c r="L172" i="2"/>
  <c r="I172" i="2"/>
  <c r="E172" i="2"/>
  <c r="F172" i="2"/>
  <c r="H172" i="2"/>
  <c r="D172" i="2"/>
  <c r="G164" i="2"/>
  <c r="J164" i="2"/>
  <c r="K164" i="2"/>
  <c r="L164" i="2"/>
  <c r="E164" i="2"/>
  <c r="F164" i="2"/>
  <c r="H164" i="2"/>
  <c r="D164" i="2"/>
  <c r="I164" i="2"/>
  <c r="G156" i="2"/>
  <c r="J156" i="2"/>
  <c r="K156" i="2"/>
  <c r="L156" i="2"/>
  <c r="I156" i="2"/>
  <c r="F156" i="2"/>
  <c r="H156" i="2"/>
  <c r="D156" i="2"/>
  <c r="E156" i="2"/>
  <c r="G148" i="2"/>
  <c r="F148" i="2"/>
  <c r="H148" i="2"/>
  <c r="E148" i="2"/>
  <c r="I148" i="2"/>
  <c r="J148" i="2"/>
  <c r="K148" i="2"/>
  <c r="L148" i="2"/>
  <c r="D148" i="2"/>
  <c r="G140" i="2"/>
  <c r="F140" i="2"/>
  <c r="H140" i="2"/>
  <c r="E140" i="2"/>
  <c r="I140" i="2"/>
  <c r="J140" i="2"/>
  <c r="K140" i="2"/>
  <c r="L140" i="2"/>
  <c r="D140" i="2"/>
  <c r="G132" i="2"/>
  <c r="F132" i="2"/>
  <c r="H132" i="2"/>
  <c r="J132" i="2"/>
  <c r="K132" i="2"/>
  <c r="L132" i="2"/>
  <c r="E132" i="2"/>
  <c r="D132" i="2"/>
  <c r="I132" i="2"/>
  <c r="G124" i="2"/>
  <c r="F124" i="2"/>
  <c r="H124" i="2"/>
  <c r="L124" i="2"/>
  <c r="K124" i="2"/>
  <c r="E124" i="2"/>
  <c r="I124" i="2"/>
  <c r="J124" i="2"/>
  <c r="D124" i="2"/>
  <c r="G116" i="2"/>
  <c r="F116" i="2"/>
  <c r="H116" i="2"/>
  <c r="E116" i="2"/>
  <c r="I116" i="2"/>
  <c r="J116" i="2"/>
  <c r="K116" i="2"/>
  <c r="L116" i="2"/>
  <c r="D116" i="2"/>
  <c r="G108" i="2"/>
  <c r="F108" i="2"/>
  <c r="H108" i="2"/>
  <c r="E108" i="2"/>
  <c r="I108" i="2"/>
  <c r="J108" i="2"/>
  <c r="K108" i="2"/>
  <c r="D108" i="2"/>
  <c r="L108" i="2"/>
  <c r="G100" i="2"/>
  <c r="F100" i="2"/>
  <c r="H100" i="2"/>
  <c r="J100" i="2"/>
  <c r="K100" i="2"/>
  <c r="L100" i="2"/>
  <c r="I100" i="2"/>
  <c r="E100" i="2"/>
  <c r="D100" i="2"/>
  <c r="G92" i="2"/>
  <c r="F92" i="2"/>
  <c r="H92" i="2"/>
  <c r="L92" i="2"/>
  <c r="E92" i="2"/>
  <c r="I92" i="2"/>
  <c r="J92" i="2"/>
  <c r="K92" i="2"/>
  <c r="D92" i="2"/>
  <c r="G84" i="2"/>
  <c r="F84" i="2"/>
  <c r="H84" i="2"/>
  <c r="E84" i="2"/>
  <c r="I84" i="2"/>
  <c r="K84" i="2"/>
  <c r="L84" i="2"/>
  <c r="D84" i="2"/>
  <c r="J84" i="2"/>
  <c r="G76" i="2"/>
  <c r="F76" i="2"/>
  <c r="H76" i="2"/>
  <c r="E76" i="2"/>
  <c r="I76" i="2"/>
  <c r="J76" i="2"/>
  <c r="K76" i="2"/>
  <c r="L76" i="2"/>
  <c r="D76" i="2"/>
  <c r="L68" i="2"/>
  <c r="E68" i="2"/>
  <c r="F68" i="2"/>
  <c r="G68" i="2"/>
  <c r="K68" i="2"/>
  <c r="H68" i="2"/>
  <c r="I68" i="2"/>
  <c r="J68" i="2"/>
  <c r="D68" i="2"/>
  <c r="J60" i="2"/>
  <c r="G60" i="2"/>
  <c r="F60" i="2"/>
  <c r="E60" i="2"/>
  <c r="J52" i="2"/>
  <c r="G52" i="2"/>
  <c r="F52" i="2"/>
  <c r="E52" i="2"/>
  <c r="J44" i="2"/>
  <c r="G44" i="2"/>
  <c r="E44" i="2"/>
  <c r="F44" i="2"/>
  <c r="J36" i="2"/>
  <c r="G36" i="2"/>
  <c r="F36" i="2"/>
  <c r="E36" i="2"/>
  <c r="J28" i="2"/>
  <c r="G28" i="2"/>
  <c r="F28" i="2"/>
  <c r="E28" i="2"/>
  <c r="J20" i="2"/>
  <c r="G20" i="2"/>
  <c r="F20" i="2"/>
  <c r="E20" i="2"/>
  <c r="J12" i="2"/>
  <c r="G12" i="2"/>
  <c r="F12" i="2"/>
  <c r="E12" i="2"/>
  <c r="D352" i="2"/>
  <c r="D336" i="2"/>
  <c r="D304" i="2"/>
  <c r="D288" i="2"/>
  <c r="D272" i="2"/>
  <c r="D256" i="2"/>
  <c r="D224" i="2"/>
  <c r="D208" i="2"/>
  <c r="D176" i="2"/>
  <c r="D160" i="2"/>
  <c r="D144" i="2"/>
  <c r="D128" i="2"/>
  <c r="D112" i="2"/>
  <c r="D96" i="2"/>
  <c r="D80" i="2"/>
  <c r="D64" i="2"/>
  <c r="K361" i="2"/>
  <c r="F357" i="2"/>
  <c r="J352" i="2"/>
  <c r="L338" i="2"/>
  <c r="F334" i="2"/>
  <c r="L328" i="2"/>
  <c r="E318" i="2"/>
  <c r="F312" i="2"/>
  <c r="E306" i="2"/>
  <c r="E300" i="2"/>
  <c r="E293" i="2"/>
  <c r="G314" i="2"/>
  <c r="F314" i="2"/>
  <c r="J314" i="2"/>
  <c r="E314" i="2"/>
  <c r="H314" i="2"/>
  <c r="I314" i="2"/>
  <c r="K314" i="2"/>
  <c r="G266" i="2"/>
  <c r="F266" i="2"/>
  <c r="I266" i="2"/>
  <c r="J266" i="2"/>
  <c r="K266" i="2"/>
  <c r="L266" i="2"/>
  <c r="E266" i="2"/>
  <c r="H266" i="2"/>
  <c r="G210" i="2"/>
  <c r="H210" i="2"/>
  <c r="K210" i="2"/>
  <c r="L210" i="2"/>
  <c r="I210" i="2"/>
  <c r="J210" i="2"/>
  <c r="E210" i="2"/>
  <c r="F210" i="2"/>
  <c r="G353" i="2"/>
  <c r="L353" i="2"/>
  <c r="E353" i="2"/>
  <c r="F353" i="2"/>
  <c r="H353" i="2"/>
  <c r="I353" i="2"/>
  <c r="G281" i="2"/>
  <c r="E281" i="2"/>
  <c r="H281" i="2"/>
  <c r="K281" i="2"/>
  <c r="L281" i="2"/>
  <c r="F281" i="2"/>
  <c r="I281" i="2"/>
  <c r="J281" i="2"/>
  <c r="G225" i="2"/>
  <c r="E225" i="2"/>
  <c r="F225" i="2"/>
  <c r="H225" i="2"/>
  <c r="I225" i="2"/>
  <c r="J225" i="2"/>
  <c r="K225" i="2"/>
  <c r="L225" i="2"/>
  <c r="G161" i="2"/>
  <c r="F161" i="2"/>
  <c r="H161" i="2"/>
  <c r="I161" i="2"/>
  <c r="J161" i="2"/>
  <c r="E161" i="2"/>
  <c r="K161" i="2"/>
  <c r="L161" i="2"/>
  <c r="G97" i="2"/>
  <c r="L97" i="2"/>
  <c r="I97" i="2"/>
  <c r="J97" i="2"/>
  <c r="K97" i="2"/>
  <c r="H97" i="2"/>
  <c r="E97" i="2"/>
  <c r="F97" i="2"/>
  <c r="G320" i="2"/>
  <c r="E320" i="2"/>
  <c r="F320" i="2"/>
  <c r="H320" i="2"/>
  <c r="I320" i="2"/>
  <c r="J320" i="2"/>
  <c r="G280" i="2"/>
  <c r="F280" i="2"/>
  <c r="H280" i="2"/>
  <c r="I280" i="2"/>
  <c r="K280" i="2"/>
  <c r="E280" i="2"/>
  <c r="J280" i="2"/>
  <c r="L280" i="2"/>
  <c r="G240" i="2"/>
  <c r="F240" i="2"/>
  <c r="J240" i="2"/>
  <c r="K240" i="2"/>
  <c r="L240" i="2"/>
  <c r="E240" i="2"/>
  <c r="H240" i="2"/>
  <c r="I240" i="2"/>
  <c r="G192" i="2"/>
  <c r="E192" i="2"/>
  <c r="F192" i="2"/>
  <c r="H192" i="2"/>
  <c r="J192" i="2"/>
  <c r="K192" i="2"/>
  <c r="L192" i="2"/>
  <c r="I192" i="2"/>
  <c r="G343" i="2"/>
  <c r="J343" i="2"/>
  <c r="K343" i="2"/>
  <c r="L343" i="2"/>
  <c r="D343" i="2"/>
  <c r="E343" i="2"/>
  <c r="F343" i="2"/>
  <c r="L311" i="2"/>
  <c r="G311" i="2"/>
  <c r="E311" i="2"/>
  <c r="F311" i="2"/>
  <c r="H311" i="2"/>
  <c r="D311" i="2"/>
  <c r="I311" i="2"/>
  <c r="J311" i="2"/>
  <c r="G279" i="2"/>
  <c r="L279" i="2"/>
  <c r="E279" i="2"/>
  <c r="H279" i="2"/>
  <c r="J279" i="2"/>
  <c r="K279" i="2"/>
  <c r="D279" i="2"/>
  <c r="F279" i="2"/>
  <c r="I279" i="2"/>
  <c r="G247" i="2"/>
  <c r="L247" i="2"/>
  <c r="E247" i="2"/>
  <c r="F247" i="2"/>
  <c r="H247" i="2"/>
  <c r="J247" i="2"/>
  <c r="K247" i="2"/>
  <c r="D247" i="2"/>
  <c r="I247" i="2"/>
  <c r="G215" i="2"/>
  <c r="L215" i="2"/>
  <c r="E215" i="2"/>
  <c r="F215" i="2"/>
  <c r="J215" i="2"/>
  <c r="K215" i="2"/>
  <c r="D215" i="2"/>
  <c r="H215" i="2"/>
  <c r="I215" i="2"/>
  <c r="G175" i="2"/>
  <c r="E175" i="2"/>
  <c r="F175" i="2"/>
  <c r="H175" i="2"/>
  <c r="I175" i="2"/>
  <c r="J175" i="2"/>
  <c r="K175" i="2"/>
  <c r="L175" i="2"/>
  <c r="D175" i="2"/>
  <c r="G143" i="2"/>
  <c r="J143" i="2"/>
  <c r="K143" i="2"/>
  <c r="F143" i="2"/>
  <c r="H143" i="2"/>
  <c r="I143" i="2"/>
  <c r="L143" i="2"/>
  <c r="E143" i="2"/>
  <c r="D143" i="2"/>
  <c r="G119" i="2"/>
  <c r="J119" i="2"/>
  <c r="K119" i="2"/>
  <c r="E119" i="2"/>
  <c r="F119" i="2"/>
  <c r="H119" i="2"/>
  <c r="I119" i="2"/>
  <c r="L119" i="2"/>
  <c r="D119" i="2"/>
  <c r="G79" i="2"/>
  <c r="J79" i="2"/>
  <c r="K79" i="2"/>
  <c r="F79" i="2"/>
  <c r="H79" i="2"/>
  <c r="I79" i="2"/>
  <c r="L79" i="2"/>
  <c r="E79" i="2"/>
  <c r="D79" i="2"/>
  <c r="E47" i="2"/>
  <c r="F47" i="2"/>
  <c r="G47" i="2"/>
  <c r="J47" i="2"/>
  <c r="E31" i="2"/>
  <c r="F31" i="2"/>
  <c r="J31" i="2"/>
  <c r="G31" i="2"/>
  <c r="G350" i="2"/>
  <c r="I350" i="2"/>
  <c r="J350" i="2"/>
  <c r="K350" i="2"/>
  <c r="D350" i="2"/>
  <c r="L350" i="2"/>
  <c r="E350" i="2"/>
  <c r="G326" i="2"/>
  <c r="K326" i="2"/>
  <c r="I326" i="2"/>
  <c r="J326" i="2"/>
  <c r="L326" i="2"/>
  <c r="D326" i="2"/>
  <c r="E326" i="2"/>
  <c r="G349" i="2"/>
  <c r="H349" i="2"/>
  <c r="I349" i="2"/>
  <c r="D349" i="2"/>
  <c r="J349" i="2"/>
  <c r="K349" i="2"/>
  <c r="L349" i="2"/>
  <c r="G325" i="2"/>
  <c r="J325" i="2"/>
  <c r="F325" i="2"/>
  <c r="H325" i="2"/>
  <c r="D325" i="2"/>
  <c r="I325" i="2"/>
  <c r="K325" i="2"/>
  <c r="L325" i="2"/>
  <c r="G301" i="2"/>
  <c r="J301" i="2"/>
  <c r="I301" i="2"/>
  <c r="L301" i="2"/>
  <c r="D301" i="2"/>
  <c r="E301" i="2"/>
  <c r="F301" i="2"/>
  <c r="G4" i="2"/>
  <c r="F4" i="2"/>
  <c r="E4" i="2"/>
  <c r="G348" i="2"/>
  <c r="F348" i="2"/>
  <c r="D348" i="2"/>
  <c r="H348" i="2"/>
  <c r="I348" i="2"/>
  <c r="J348" i="2"/>
  <c r="K348" i="2"/>
  <c r="L348" i="2"/>
  <c r="G332" i="2"/>
  <c r="I332" i="2"/>
  <c r="D332" i="2"/>
  <c r="E332" i="2"/>
  <c r="F332" i="2"/>
  <c r="H332" i="2"/>
  <c r="J332" i="2"/>
  <c r="G316" i="2"/>
  <c r="I316" i="2"/>
  <c r="K316" i="2"/>
  <c r="D316" i="2"/>
  <c r="L316" i="2"/>
  <c r="E316" i="2"/>
  <c r="F316" i="2"/>
  <c r="G292" i="2"/>
  <c r="I292" i="2"/>
  <c r="H292" i="2"/>
  <c r="K292" i="2"/>
  <c r="D292" i="2"/>
  <c r="E292" i="2"/>
  <c r="F292" i="2"/>
  <c r="J292" i="2"/>
  <c r="L292" i="2"/>
  <c r="G363" i="2"/>
  <c r="E363" i="2"/>
  <c r="F363" i="2"/>
  <c r="H363" i="2"/>
  <c r="I363" i="2"/>
  <c r="G355" i="2"/>
  <c r="E355" i="2"/>
  <c r="F355" i="2"/>
  <c r="H355" i="2"/>
  <c r="I355" i="2"/>
  <c r="J355" i="2"/>
  <c r="K355" i="2"/>
  <c r="G347" i="2"/>
  <c r="E347" i="2"/>
  <c r="F347" i="2"/>
  <c r="H347" i="2"/>
  <c r="I347" i="2"/>
  <c r="J347" i="2"/>
  <c r="K347" i="2"/>
  <c r="G339" i="2"/>
  <c r="E339" i="2"/>
  <c r="F339" i="2"/>
  <c r="H339" i="2"/>
  <c r="I339" i="2"/>
  <c r="J339" i="2"/>
  <c r="K339" i="2"/>
  <c r="G331" i="2"/>
  <c r="H331" i="2"/>
  <c r="K331" i="2"/>
  <c r="L331" i="2"/>
  <c r="E331" i="2"/>
  <c r="F331" i="2"/>
  <c r="G323" i="2"/>
  <c r="H323" i="2"/>
  <c r="L323" i="2"/>
  <c r="E323" i="2"/>
  <c r="F323" i="2"/>
  <c r="I323" i="2"/>
  <c r="G315" i="2"/>
  <c r="H315" i="2"/>
  <c r="L315" i="2"/>
  <c r="F315" i="2"/>
  <c r="I315" i="2"/>
  <c r="J315" i="2"/>
  <c r="K315" i="2"/>
  <c r="G307" i="2"/>
  <c r="H307" i="2"/>
  <c r="K307" i="2"/>
  <c r="L307" i="2"/>
  <c r="E307" i="2"/>
  <c r="F307" i="2"/>
  <c r="G299" i="2"/>
  <c r="H299" i="2"/>
  <c r="F299" i="2"/>
  <c r="E299" i="2"/>
  <c r="I299" i="2"/>
  <c r="J299" i="2"/>
  <c r="K299" i="2"/>
  <c r="G291" i="2"/>
  <c r="H291" i="2"/>
  <c r="E291" i="2"/>
  <c r="I291" i="2"/>
  <c r="K291" i="2"/>
  <c r="L291" i="2"/>
  <c r="F291" i="2"/>
  <c r="J291" i="2"/>
  <c r="G283" i="2"/>
  <c r="H283" i="2"/>
  <c r="E283" i="2"/>
  <c r="F283" i="2"/>
  <c r="J283" i="2"/>
  <c r="I283" i="2"/>
  <c r="K283" i="2"/>
  <c r="L283" i="2"/>
  <c r="G275" i="2"/>
  <c r="H275" i="2"/>
  <c r="J275" i="2"/>
  <c r="K275" i="2"/>
  <c r="L275" i="2"/>
  <c r="E275" i="2"/>
  <c r="F275" i="2"/>
  <c r="I275" i="2"/>
  <c r="G267" i="2"/>
  <c r="H267" i="2"/>
  <c r="J267" i="2"/>
  <c r="E267" i="2"/>
  <c r="F267" i="2"/>
  <c r="I267" i="2"/>
  <c r="K267" i="2"/>
  <c r="L267" i="2"/>
  <c r="G259" i="2"/>
  <c r="H259" i="2"/>
  <c r="J259" i="2"/>
  <c r="E259" i="2"/>
  <c r="F259" i="2"/>
  <c r="I259" i="2"/>
  <c r="L259" i="2"/>
  <c r="K259" i="2"/>
  <c r="G251" i="2"/>
  <c r="H251" i="2"/>
  <c r="J251" i="2"/>
  <c r="F251" i="2"/>
  <c r="I251" i="2"/>
  <c r="K251" i="2"/>
  <c r="L251" i="2"/>
  <c r="E251" i="2"/>
  <c r="G243" i="2"/>
  <c r="H243" i="2"/>
  <c r="J243" i="2"/>
  <c r="K243" i="2"/>
  <c r="L243" i="2"/>
  <c r="E243" i="2"/>
  <c r="F243" i="2"/>
  <c r="I243" i="2"/>
  <c r="G235" i="2"/>
  <c r="H235" i="2"/>
  <c r="I235" i="2"/>
  <c r="J235" i="2"/>
  <c r="L235" i="2"/>
  <c r="E235" i="2"/>
  <c r="F235" i="2"/>
  <c r="K235" i="2"/>
  <c r="G227" i="2"/>
  <c r="H227" i="2"/>
  <c r="I227" i="2"/>
  <c r="J227" i="2"/>
  <c r="E227" i="2"/>
  <c r="F227" i="2"/>
  <c r="K227" i="2"/>
  <c r="L227" i="2"/>
  <c r="G219" i="2"/>
  <c r="I219" i="2"/>
  <c r="E219" i="2"/>
  <c r="F219" i="2"/>
  <c r="H219" i="2"/>
  <c r="J219" i="2"/>
  <c r="K219" i="2"/>
  <c r="L219" i="2"/>
  <c r="G211" i="2"/>
  <c r="I211" i="2"/>
  <c r="E211" i="2"/>
  <c r="F211" i="2"/>
  <c r="H211" i="2"/>
  <c r="J211" i="2"/>
  <c r="K211" i="2"/>
  <c r="L211" i="2"/>
  <c r="G203" i="2"/>
  <c r="I203" i="2"/>
  <c r="E203" i="2"/>
  <c r="F203" i="2"/>
  <c r="H203" i="2"/>
  <c r="J203" i="2"/>
  <c r="K203" i="2"/>
  <c r="L203" i="2"/>
  <c r="G195" i="2"/>
  <c r="I195" i="2"/>
  <c r="J195" i="2"/>
  <c r="K195" i="2"/>
  <c r="E195" i="2"/>
  <c r="F195" i="2"/>
  <c r="H195" i="2"/>
  <c r="L195" i="2"/>
  <c r="G187" i="2"/>
  <c r="I187" i="2"/>
  <c r="J187" i="2"/>
  <c r="K187" i="2"/>
  <c r="E187" i="2"/>
  <c r="F187" i="2"/>
  <c r="H187" i="2"/>
  <c r="L187" i="2"/>
  <c r="G179" i="2"/>
  <c r="I179" i="2"/>
  <c r="J179" i="2"/>
  <c r="K179" i="2"/>
  <c r="L179" i="2"/>
  <c r="H179" i="2"/>
  <c r="E179" i="2"/>
  <c r="F179" i="2"/>
  <c r="G171" i="2"/>
  <c r="I171" i="2"/>
  <c r="J171" i="2"/>
  <c r="K171" i="2"/>
  <c r="L171" i="2"/>
  <c r="E171" i="2"/>
  <c r="F171" i="2"/>
  <c r="H171" i="2"/>
  <c r="G163" i="2"/>
  <c r="I163" i="2"/>
  <c r="J163" i="2"/>
  <c r="K163" i="2"/>
  <c r="L163" i="2"/>
  <c r="H163" i="2"/>
  <c r="E163" i="2"/>
  <c r="F163" i="2"/>
  <c r="G155" i="2"/>
  <c r="I155" i="2"/>
  <c r="J155" i="2"/>
  <c r="K155" i="2"/>
  <c r="L155" i="2"/>
  <c r="E155" i="2"/>
  <c r="F155" i="2"/>
  <c r="H155" i="2"/>
  <c r="G147" i="2"/>
  <c r="E147" i="2"/>
  <c r="F147" i="2"/>
  <c r="K147" i="2"/>
  <c r="L147" i="2"/>
  <c r="H147" i="2"/>
  <c r="I147" i="2"/>
  <c r="J147" i="2"/>
  <c r="G139" i="2"/>
  <c r="E139" i="2"/>
  <c r="F139" i="2"/>
  <c r="H139" i="2"/>
  <c r="L139" i="2"/>
  <c r="J139" i="2"/>
  <c r="K139" i="2"/>
  <c r="I139" i="2"/>
  <c r="G131" i="2"/>
  <c r="E131" i="2"/>
  <c r="F131" i="2"/>
  <c r="H131" i="2"/>
  <c r="I131" i="2"/>
  <c r="J131" i="2"/>
  <c r="K131" i="2"/>
  <c r="L131" i="2"/>
  <c r="G123" i="2"/>
  <c r="E123" i="2"/>
  <c r="F123" i="2"/>
  <c r="I123" i="2"/>
  <c r="J123" i="2"/>
  <c r="K123" i="2"/>
  <c r="L123" i="2"/>
  <c r="H123" i="2"/>
  <c r="G115" i="2"/>
  <c r="E115" i="2"/>
  <c r="F115" i="2"/>
  <c r="K115" i="2"/>
  <c r="L115" i="2"/>
  <c r="J115" i="2"/>
  <c r="H115" i="2"/>
  <c r="I115" i="2"/>
  <c r="G107" i="2"/>
  <c r="E107" i="2"/>
  <c r="F107" i="2"/>
  <c r="H107" i="2"/>
  <c r="I107" i="2"/>
  <c r="J107" i="2"/>
  <c r="K107" i="2"/>
  <c r="L107" i="2"/>
  <c r="G99" i="2"/>
  <c r="E99" i="2"/>
  <c r="F99" i="2"/>
  <c r="H99" i="2"/>
  <c r="I99" i="2"/>
  <c r="J99" i="2"/>
  <c r="K99" i="2"/>
  <c r="L99" i="2"/>
  <c r="G91" i="2"/>
  <c r="E91" i="2"/>
  <c r="F91" i="2"/>
  <c r="I91" i="2"/>
  <c r="J91" i="2"/>
  <c r="K91" i="2"/>
  <c r="L91" i="2"/>
  <c r="H91" i="2"/>
  <c r="G83" i="2"/>
  <c r="E83" i="2"/>
  <c r="F83" i="2"/>
  <c r="K83" i="2"/>
  <c r="L83" i="2"/>
  <c r="H83" i="2"/>
  <c r="I83" i="2"/>
  <c r="J83" i="2"/>
  <c r="G75" i="2"/>
  <c r="E75" i="2"/>
  <c r="F75" i="2"/>
  <c r="H75" i="2"/>
  <c r="L75" i="2"/>
  <c r="I75" i="2"/>
  <c r="J75" i="2"/>
  <c r="K75" i="2"/>
  <c r="K67" i="2"/>
  <c r="L67" i="2"/>
  <c r="G67" i="2"/>
  <c r="E67" i="2"/>
  <c r="F67" i="2"/>
  <c r="H67" i="2"/>
  <c r="I67" i="2"/>
  <c r="J67" i="2"/>
  <c r="E59" i="2"/>
  <c r="G59" i="2"/>
  <c r="F59" i="2"/>
  <c r="J59" i="2"/>
  <c r="E51" i="2"/>
  <c r="G51" i="2"/>
  <c r="F51" i="2"/>
  <c r="J51" i="2"/>
  <c r="E43" i="2"/>
  <c r="G43" i="2"/>
  <c r="F43" i="2"/>
  <c r="J43" i="2"/>
  <c r="E35" i="2"/>
  <c r="G35" i="2"/>
  <c r="F35" i="2"/>
  <c r="J35" i="2"/>
  <c r="J4" i="2"/>
  <c r="D363" i="2"/>
  <c r="D347" i="2"/>
  <c r="D331" i="2"/>
  <c r="D315" i="2"/>
  <c r="D299" i="2"/>
  <c r="D283" i="2"/>
  <c r="D267" i="2"/>
  <c r="D251" i="2"/>
  <c r="D235" i="2"/>
  <c r="D219" i="2"/>
  <c r="D203" i="2"/>
  <c r="D187" i="2"/>
  <c r="D171" i="2"/>
  <c r="D155" i="2"/>
  <c r="D139" i="2"/>
  <c r="D123" i="2"/>
  <c r="D107" i="2"/>
  <c r="D91" i="2"/>
  <c r="D75" i="2"/>
  <c r="E5" i="2"/>
  <c r="J361" i="2"/>
  <c r="E357" i="2"/>
  <c r="I352" i="2"/>
  <c r="L347" i="2"/>
  <c r="H343" i="2"/>
  <c r="K338" i="2"/>
  <c r="E334" i="2"/>
  <c r="K328" i="2"/>
  <c r="J323" i="2"/>
  <c r="L317" i="2"/>
  <c r="K311" i="2"/>
  <c r="L305" i="2"/>
  <c r="L299" i="2"/>
  <c r="E27" i="2"/>
  <c r="G27" i="2"/>
  <c r="F27" i="2"/>
  <c r="J27" i="2"/>
  <c r="E19" i="2"/>
  <c r="G19" i="2"/>
  <c r="F19" i="2"/>
  <c r="J19" i="2"/>
  <c r="E11" i="2"/>
  <c r="G11" i="2"/>
  <c r="F11" i="2"/>
  <c r="J11" i="2"/>
  <c r="J26" i="2"/>
  <c r="G26" i="2"/>
  <c r="E26" i="2"/>
  <c r="F26" i="2"/>
  <c r="J18" i="2"/>
  <c r="G18" i="2"/>
  <c r="E18" i="2"/>
  <c r="F18" i="2"/>
  <c r="J10" i="2"/>
  <c r="G10" i="2"/>
  <c r="F10" i="2"/>
  <c r="E10" i="2"/>
  <c r="G25" i="2"/>
  <c r="E25" i="2"/>
  <c r="F25" i="2"/>
  <c r="J25" i="2"/>
  <c r="G17" i="2"/>
  <c r="E17" i="2"/>
  <c r="F17" i="2"/>
  <c r="J17" i="2"/>
  <c r="G9" i="2"/>
  <c r="E9" i="2"/>
  <c r="F9" i="2"/>
  <c r="J9" i="2"/>
  <c r="G24" i="2"/>
  <c r="J24" i="2"/>
  <c r="E24" i="2"/>
  <c r="F24" i="2"/>
  <c r="G16" i="2"/>
  <c r="J16" i="2"/>
  <c r="E16" i="2"/>
  <c r="F16" i="2"/>
  <c r="G8" i="2"/>
  <c r="J8" i="2"/>
  <c r="E8" i="2"/>
  <c r="F8" i="2"/>
  <c r="H54" i="2"/>
  <c r="H55" i="2"/>
  <c r="H7" i="2" l="1"/>
  <c r="H6" i="2"/>
  <c r="H22" i="2"/>
  <c r="H38" i="2"/>
  <c r="H32" i="2"/>
  <c r="H56" i="2"/>
  <c r="H49" i="2"/>
  <c r="H14" i="2"/>
  <c r="H40" i="2"/>
  <c r="H48" i="2"/>
  <c r="H30" i="2"/>
  <c r="E8" i="1"/>
  <c r="H46" i="2"/>
  <c r="E9" i="1"/>
  <c r="H62" i="2"/>
  <c r="H23" i="2"/>
  <c r="H47" i="2"/>
  <c r="H37" i="2"/>
  <c r="H15" i="2"/>
  <c r="H35" i="2"/>
  <c r="H51" i="2"/>
  <c r="H39" i="2"/>
  <c r="H59" i="2"/>
  <c r="H5" i="2"/>
  <c r="H16" i="2"/>
  <c r="H18" i="2"/>
  <c r="H31" i="2"/>
  <c r="H58" i="2"/>
  <c r="H12" i="2"/>
  <c r="H60" i="2"/>
  <c r="H43" i="2"/>
  <c r="H42" i="2"/>
  <c r="H25" i="2"/>
  <c r="H19" i="2"/>
  <c r="H8" i="2"/>
  <c r="H10" i="2"/>
  <c r="H13" i="2"/>
  <c r="H41" i="2"/>
  <c r="H57" i="2"/>
  <c r="H24" i="2"/>
  <c r="H50" i="2"/>
  <c r="H20" i="2"/>
  <c r="H17" i="2"/>
  <c r="H4" i="2"/>
  <c r="I4" i="2"/>
  <c r="H44" i="2"/>
  <c r="H53" i="2"/>
  <c r="H29" i="2"/>
  <c r="H9" i="2"/>
  <c r="H36" i="2"/>
  <c r="H27" i="2"/>
  <c r="H45" i="2"/>
  <c r="H11" i="2"/>
  <c r="H26" i="2"/>
  <c r="H52" i="2"/>
  <c r="H21" i="2"/>
  <c r="H33" i="2"/>
  <c r="H34" i="2"/>
  <c r="H28" i="2"/>
  <c r="H61" i="2"/>
  <c r="E10" i="1" l="1"/>
  <c r="E7" i="1" s="1"/>
  <c r="D5" i="2"/>
  <c r="E14" i="1"/>
  <c r="I5" i="2" l="1"/>
  <c r="D6" i="2" l="1"/>
  <c r="I6" i="2" l="1"/>
  <c r="C3" i="3" l="1"/>
  <c r="H218" i="3" s="1"/>
  <c r="C6" i="3"/>
  <c r="C5" i="3"/>
  <c r="D68" i="3" l="1"/>
  <c r="D74" i="3"/>
  <c r="G81" i="3"/>
  <c r="G90" i="3"/>
  <c r="H49" i="3"/>
  <c r="G131" i="3"/>
  <c r="D53" i="3"/>
  <c r="E32" i="3"/>
  <c r="F32" i="3" s="1"/>
  <c r="D33" i="3" s="1"/>
  <c r="F46" i="3"/>
  <c r="E117" i="3"/>
  <c r="I49" i="3"/>
  <c r="H53" i="3"/>
  <c r="I58" i="3"/>
  <c r="D63" i="3"/>
  <c r="D64" i="3"/>
  <c r="E74" i="3"/>
  <c r="F94" i="3"/>
  <c r="F50" i="3"/>
  <c r="E59" i="3"/>
  <c r="G70" i="3"/>
  <c r="F83" i="3"/>
  <c r="F140" i="3"/>
  <c r="E51" i="3"/>
  <c r="E60" i="3"/>
  <c r="H70" i="3"/>
  <c r="H83" i="3"/>
  <c r="G141" i="3"/>
  <c r="F51" i="3"/>
  <c r="F60" i="3"/>
  <c r="I70" i="3"/>
  <c r="G87" i="3"/>
  <c r="H98" i="3"/>
  <c r="G51" i="3"/>
  <c r="C61" i="3"/>
  <c r="F72" i="3"/>
  <c r="F88" i="3"/>
  <c r="I182" i="3"/>
  <c r="C48" i="3"/>
  <c r="H51" i="3"/>
  <c r="C57" i="3"/>
  <c r="H62" i="3"/>
  <c r="I66" i="3"/>
  <c r="H72" i="3"/>
  <c r="D79" i="3"/>
  <c r="H89" i="3"/>
  <c r="F102" i="3"/>
  <c r="D59" i="3"/>
  <c r="E68" i="3"/>
  <c r="D82" i="3"/>
  <c r="G46" i="3"/>
  <c r="D55" i="3"/>
  <c r="E64" i="3"/>
  <c r="H75" i="3"/>
  <c r="H94" i="3"/>
  <c r="F47" i="3"/>
  <c r="E55" i="3"/>
  <c r="F64" i="3"/>
  <c r="D76" i="3"/>
  <c r="F98" i="3"/>
  <c r="G47" i="3"/>
  <c r="F55" i="3"/>
  <c r="G66" i="3"/>
  <c r="E76" i="3"/>
  <c r="G155" i="3"/>
  <c r="H47" i="3"/>
  <c r="F56" i="3"/>
  <c r="H66" i="3"/>
  <c r="I78" i="3"/>
  <c r="I101" i="3"/>
  <c r="E20" i="3"/>
  <c r="F20" i="3" s="1"/>
  <c r="D49" i="3"/>
  <c r="C53" i="3"/>
  <c r="D57" i="3"/>
  <c r="I62" i="3"/>
  <c r="C68" i="3"/>
  <c r="H73" i="3"/>
  <c r="F81" i="3"/>
  <c r="F90" i="3"/>
  <c r="H106" i="3"/>
  <c r="G110" i="3"/>
  <c r="I116" i="3"/>
  <c r="H111" i="3"/>
  <c r="G72" i="3"/>
  <c r="H78" i="3"/>
  <c r="G84" i="3"/>
  <c r="I94" i="3"/>
  <c r="E113" i="3"/>
  <c r="H169" i="3"/>
  <c r="L169" i="3" s="1"/>
  <c r="H122" i="3"/>
  <c r="F103" i="3"/>
  <c r="G128" i="3"/>
  <c r="G124" i="3"/>
  <c r="F131" i="3"/>
  <c r="I184" i="3"/>
  <c r="H185" i="3"/>
  <c r="L185" i="3" s="1"/>
  <c r="F106" i="3"/>
  <c r="H117" i="3"/>
  <c r="G140" i="3"/>
  <c r="H212" i="3"/>
  <c r="E88" i="3"/>
  <c r="H97" i="3"/>
  <c r="I106" i="3"/>
  <c r="I122" i="3"/>
  <c r="G151" i="3"/>
  <c r="H224" i="3"/>
  <c r="H155" i="3"/>
  <c r="I238" i="3"/>
  <c r="I170" i="3"/>
  <c r="G171" i="3"/>
  <c r="I53" i="3"/>
  <c r="H57" i="3"/>
  <c r="D61" i="3"/>
  <c r="C65" i="3"/>
  <c r="F68" i="3"/>
  <c r="I72" i="3"/>
  <c r="G76" i="3"/>
  <c r="E82" i="3"/>
  <c r="G88" i="3"/>
  <c r="F95" i="3"/>
  <c r="H103" i="3"/>
  <c r="G113" i="3"/>
  <c r="H124" i="3"/>
  <c r="G145" i="3"/>
  <c r="H171" i="3"/>
  <c r="H191" i="3"/>
  <c r="H46" i="3"/>
  <c r="G50" i="3"/>
  <c r="F54" i="3"/>
  <c r="I57" i="3"/>
  <c r="H61" i="3"/>
  <c r="D65" i="3"/>
  <c r="C69" i="3"/>
  <c r="D73" i="3"/>
  <c r="I76" i="3"/>
  <c r="F82" i="3"/>
  <c r="H88" i="3"/>
  <c r="H95" i="3"/>
  <c r="I103" i="3"/>
  <c r="H108" i="3"/>
  <c r="F119" i="3"/>
  <c r="H133" i="3"/>
  <c r="G161" i="3"/>
  <c r="I251" i="3"/>
  <c r="E48" i="3"/>
  <c r="D52" i="3"/>
  <c r="C56" i="3"/>
  <c r="H59" i="3"/>
  <c r="G63" i="3"/>
  <c r="F67" i="3"/>
  <c r="H71" i="3"/>
  <c r="D75" i="3"/>
  <c r="F80" i="3"/>
  <c r="E86" i="3"/>
  <c r="D92" i="3"/>
  <c r="H100" i="3"/>
  <c r="I108" i="3"/>
  <c r="G119" i="3"/>
  <c r="F137" i="3"/>
  <c r="H161" i="3"/>
  <c r="L161" i="3" s="1"/>
  <c r="I330" i="3"/>
  <c r="D47" i="3"/>
  <c r="F48" i="3"/>
  <c r="I50" i="3"/>
  <c r="E52" i="3"/>
  <c r="H54" i="3"/>
  <c r="D56" i="3"/>
  <c r="G58" i="3"/>
  <c r="C60" i="3"/>
  <c r="F62" i="3"/>
  <c r="H63" i="3"/>
  <c r="I65" i="3"/>
  <c r="G67" i="3"/>
  <c r="H69" i="3"/>
  <c r="I71" i="3"/>
  <c r="F73" i="3"/>
  <c r="E75" i="3"/>
  <c r="H77" i="3"/>
  <c r="D81" i="3"/>
  <c r="I82" i="3"/>
  <c r="D87" i="3"/>
  <c r="F89" i="3"/>
  <c r="D93" i="3"/>
  <c r="I96" i="3"/>
  <c r="I100" i="3"/>
  <c r="F105" i="3"/>
  <c r="H109" i="3"/>
  <c r="H115" i="3"/>
  <c r="F120" i="3"/>
  <c r="F127" i="3"/>
  <c r="H137" i="3"/>
  <c r="G149" i="3"/>
  <c r="I164" i="3"/>
  <c r="I180" i="3"/>
  <c r="H205" i="3"/>
  <c r="G55" i="3"/>
  <c r="F59" i="3"/>
  <c r="E63" i="3"/>
  <c r="D67" i="3"/>
  <c r="F71" i="3"/>
  <c r="F74" i="3"/>
  <c r="I79" i="3"/>
  <c r="I84" i="3"/>
  <c r="I90" i="3"/>
  <c r="I98" i="3"/>
  <c r="F108" i="3"/>
  <c r="I117" i="3"/>
  <c r="G133" i="3"/>
  <c r="I159" i="3"/>
  <c r="H246" i="3"/>
  <c r="D48" i="3"/>
  <c r="C52" i="3"/>
  <c r="H55" i="3"/>
  <c r="G59" i="3"/>
  <c r="F63" i="3"/>
  <c r="E67" i="3"/>
  <c r="G71" i="3"/>
  <c r="G74" i="3"/>
  <c r="E80" i="3"/>
  <c r="I85" i="3"/>
  <c r="H91" i="3"/>
  <c r="F100" i="3"/>
  <c r="E115" i="3"/>
  <c r="I124" i="3"/>
  <c r="H145" i="3"/>
  <c r="L145" i="3" s="1"/>
  <c r="I174" i="3"/>
  <c r="I197" i="3"/>
  <c r="I46" i="3"/>
  <c r="H50" i="3"/>
  <c r="G54" i="3"/>
  <c r="F58" i="3"/>
  <c r="I61" i="3"/>
  <c r="H65" i="3"/>
  <c r="D69" i="3"/>
  <c r="E73" i="3"/>
  <c r="F77" i="3"/>
  <c r="G82" i="3"/>
  <c r="E89" i="3"/>
  <c r="I95" i="3"/>
  <c r="I104" i="3"/>
  <c r="G115" i="3"/>
  <c r="H125" i="3"/>
  <c r="I145" i="3"/>
  <c r="I179" i="3"/>
  <c r="H204" i="3"/>
  <c r="I430" i="3"/>
  <c r="E47" i="3"/>
  <c r="C49" i="3"/>
  <c r="D51" i="3"/>
  <c r="F52" i="3"/>
  <c r="I54" i="3"/>
  <c r="E56" i="3"/>
  <c r="H58" i="3"/>
  <c r="D60" i="3"/>
  <c r="G62" i="3"/>
  <c r="C64" i="3"/>
  <c r="F66" i="3"/>
  <c r="H67" i="3"/>
  <c r="I69" i="3"/>
  <c r="E72" i="3"/>
  <c r="G73" i="3"/>
  <c r="F75" i="3"/>
  <c r="I77" i="3"/>
  <c r="E81" i="3"/>
  <c r="E83" i="3"/>
  <c r="F87" i="3"/>
  <c r="G89" i="3"/>
  <c r="F93" i="3"/>
  <c r="F97" i="3"/>
  <c r="H101" i="3"/>
  <c r="H105" i="3"/>
  <c r="I109" i="3"/>
  <c r="I115" i="3"/>
  <c r="G121" i="3"/>
  <c r="F128" i="3"/>
  <c r="I137" i="3"/>
  <c r="I150" i="3"/>
  <c r="G167" i="3"/>
  <c r="G181" i="3"/>
  <c r="I210" i="3"/>
  <c r="H226" i="3"/>
  <c r="L226" i="3" s="1"/>
  <c r="C4" i="3"/>
  <c r="D4" i="3" s="1"/>
  <c r="D32" i="3" s="1"/>
  <c r="G32" i="3" s="1"/>
  <c r="I133" i="3"/>
  <c r="I141" i="3"/>
  <c r="H151" i="3"/>
  <c r="G165" i="3"/>
  <c r="I175" i="3"/>
  <c r="I186" i="3"/>
  <c r="H216" i="3"/>
  <c r="L216" i="3" s="1"/>
  <c r="F136" i="3"/>
  <c r="I143" i="3"/>
  <c r="I154" i="3"/>
  <c r="I166" i="3"/>
  <c r="G177" i="3"/>
  <c r="I189" i="3"/>
  <c r="L340" i="3"/>
  <c r="L224" i="3"/>
  <c r="L525" i="3"/>
  <c r="L521" i="3"/>
  <c r="L517" i="3"/>
  <c r="L513" i="3"/>
  <c r="L509" i="3"/>
  <c r="L505" i="3"/>
  <c r="L501" i="3"/>
  <c r="L497" i="3"/>
  <c r="L493" i="3"/>
  <c r="L489" i="3"/>
  <c r="L485" i="3"/>
  <c r="L481" i="3"/>
  <c r="L477" i="3"/>
  <c r="L473" i="3"/>
  <c r="L469" i="3"/>
  <c r="L465" i="3"/>
  <c r="L461" i="3"/>
  <c r="L457" i="3"/>
  <c r="L453" i="3"/>
  <c r="L449" i="3"/>
  <c r="L445" i="3"/>
  <c r="L441" i="3"/>
  <c r="L437" i="3"/>
  <c r="L433" i="3"/>
  <c r="L429" i="3"/>
  <c r="L425" i="3"/>
  <c r="L421" i="3"/>
  <c r="L417" i="3"/>
  <c r="L413" i="3"/>
  <c r="L409" i="3"/>
  <c r="L405" i="3"/>
  <c r="L401" i="3"/>
  <c r="L397" i="3"/>
  <c r="L393" i="3"/>
  <c r="L389" i="3"/>
  <c r="L385" i="3"/>
  <c r="L381" i="3"/>
  <c r="L377" i="3"/>
  <c r="L373" i="3"/>
  <c r="L369" i="3"/>
  <c r="L365" i="3"/>
  <c r="L361" i="3"/>
  <c r="L357" i="3"/>
  <c r="L353" i="3"/>
  <c r="L349" i="3"/>
  <c r="L345" i="3"/>
  <c r="L341" i="3"/>
  <c r="L337" i="3"/>
  <c r="L333" i="3"/>
  <c r="L329" i="3"/>
  <c r="L325" i="3"/>
  <c r="L321" i="3"/>
  <c r="L317" i="3"/>
  <c r="L313" i="3"/>
  <c r="L309" i="3"/>
  <c r="L305" i="3"/>
  <c r="L301" i="3"/>
  <c r="L297" i="3"/>
  <c r="L293" i="3"/>
  <c r="L289" i="3"/>
  <c r="L524" i="3"/>
  <c r="L520" i="3"/>
  <c r="L516" i="3"/>
  <c r="L512" i="3"/>
  <c r="L508" i="3"/>
  <c r="L504" i="3"/>
  <c r="L500" i="3"/>
  <c r="L496" i="3"/>
  <c r="L492" i="3"/>
  <c r="L488" i="3"/>
  <c r="L484" i="3"/>
  <c r="L480" i="3"/>
  <c r="L476" i="3"/>
  <c r="L472" i="3"/>
  <c r="L468" i="3"/>
  <c r="L464" i="3"/>
  <c r="L460" i="3"/>
  <c r="L456" i="3"/>
  <c r="L452" i="3"/>
  <c r="L448" i="3"/>
  <c r="L444" i="3"/>
  <c r="L440" i="3"/>
  <c r="L436" i="3"/>
  <c r="L432" i="3"/>
  <c r="L428" i="3"/>
  <c r="L424" i="3"/>
  <c r="L420" i="3"/>
  <c r="L416" i="3"/>
  <c r="L412" i="3"/>
  <c r="L408" i="3"/>
  <c r="L404" i="3"/>
  <c r="L400" i="3"/>
  <c r="L396" i="3"/>
  <c r="L392" i="3"/>
  <c r="L388" i="3"/>
  <c r="L523" i="3"/>
  <c r="L519" i="3"/>
  <c r="L515" i="3"/>
  <c r="L511" i="3"/>
  <c r="L507" i="3"/>
  <c r="L503" i="3"/>
  <c r="L499" i="3"/>
  <c r="L495" i="3"/>
  <c r="L491" i="3"/>
  <c r="L487" i="3"/>
  <c r="L483" i="3"/>
  <c r="L479" i="3"/>
  <c r="L475" i="3"/>
  <c r="L471" i="3"/>
  <c r="L467" i="3"/>
  <c r="L463" i="3"/>
  <c r="L459" i="3"/>
  <c r="L455" i="3"/>
  <c r="L451" i="3"/>
  <c r="L447" i="3"/>
  <c r="L443" i="3"/>
  <c r="L439" i="3"/>
  <c r="L435" i="3"/>
  <c r="L431" i="3"/>
  <c r="L427" i="3"/>
  <c r="L423" i="3"/>
  <c r="L419" i="3"/>
  <c r="L415" i="3"/>
  <c r="L411" i="3"/>
  <c r="L407" i="3"/>
  <c r="L403" i="3"/>
  <c r="L399" i="3"/>
  <c r="L395" i="3"/>
  <c r="L391" i="3"/>
  <c r="L387" i="3"/>
  <c r="L383" i="3"/>
  <c r="L379" i="3"/>
  <c r="L375" i="3"/>
  <c r="L371" i="3"/>
  <c r="L367" i="3"/>
  <c r="L363" i="3"/>
  <c r="L359" i="3"/>
  <c r="L355" i="3"/>
  <c r="L351" i="3"/>
  <c r="L347" i="3"/>
  <c r="L343" i="3"/>
  <c r="L339" i="3"/>
  <c r="L335" i="3"/>
  <c r="L331" i="3"/>
  <c r="L327" i="3"/>
  <c r="L323" i="3"/>
  <c r="L319" i="3"/>
  <c r="L315" i="3"/>
  <c r="L311" i="3"/>
  <c r="L307" i="3"/>
  <c r="L303" i="3"/>
  <c r="L299" i="3"/>
  <c r="L295" i="3"/>
  <c r="L291" i="3"/>
  <c r="L287" i="3"/>
  <c r="L246" i="3"/>
  <c r="L522" i="3"/>
  <c r="L506" i="3"/>
  <c r="L490" i="3"/>
  <c r="L474" i="3"/>
  <c r="L458" i="3"/>
  <c r="L442" i="3"/>
  <c r="L426" i="3"/>
  <c r="L410" i="3"/>
  <c r="L394" i="3"/>
  <c r="L370" i="3"/>
  <c r="L360" i="3"/>
  <c r="L338" i="3"/>
  <c r="L328" i="3"/>
  <c r="L306" i="3"/>
  <c r="L296" i="3"/>
  <c r="L380" i="3"/>
  <c r="L358" i="3"/>
  <c r="L348" i="3"/>
  <c r="L326" i="3"/>
  <c r="L316" i="3"/>
  <c r="L294" i="3"/>
  <c r="L518" i="3"/>
  <c r="L502" i="3"/>
  <c r="L486" i="3"/>
  <c r="L470" i="3"/>
  <c r="L454" i="3"/>
  <c r="L438" i="3"/>
  <c r="L422" i="3"/>
  <c r="L406" i="3"/>
  <c r="L390" i="3"/>
  <c r="L378" i="3"/>
  <c r="L368" i="3"/>
  <c r="L346" i="3"/>
  <c r="L336" i="3"/>
  <c r="L314" i="3"/>
  <c r="L304" i="3"/>
  <c r="L205" i="3"/>
  <c r="L171" i="3"/>
  <c r="L155" i="3"/>
  <c r="L151" i="3"/>
  <c r="L366" i="3"/>
  <c r="L356" i="3"/>
  <c r="L334" i="3"/>
  <c r="L324" i="3"/>
  <c r="L302" i="3"/>
  <c r="L292" i="3"/>
  <c r="L514" i="3"/>
  <c r="L498" i="3"/>
  <c r="L482" i="3"/>
  <c r="L466" i="3"/>
  <c r="L450" i="3"/>
  <c r="L434" i="3"/>
  <c r="L418" i="3"/>
  <c r="L402" i="3"/>
  <c r="L386" i="3"/>
  <c r="L376" i="3"/>
  <c r="L354" i="3"/>
  <c r="L344" i="3"/>
  <c r="L322" i="3"/>
  <c r="L312" i="3"/>
  <c r="L290" i="3"/>
  <c r="L374" i="3"/>
  <c r="L364" i="3"/>
  <c r="L342" i="3"/>
  <c r="L332" i="3"/>
  <c r="L310" i="3"/>
  <c r="L300" i="3"/>
  <c r="L510" i="3"/>
  <c r="L494" i="3"/>
  <c r="L478" i="3"/>
  <c r="L462" i="3"/>
  <c r="L446" i="3"/>
  <c r="L430" i="3"/>
  <c r="L414" i="3"/>
  <c r="L398" i="3"/>
  <c r="L384" i="3"/>
  <c r="L362" i="3"/>
  <c r="L352" i="3"/>
  <c r="L330" i="3"/>
  <c r="L320" i="3"/>
  <c r="L298" i="3"/>
  <c r="L288" i="3"/>
  <c r="L382" i="3"/>
  <c r="L204" i="3"/>
  <c r="L191" i="3"/>
  <c r="L350" i="3"/>
  <c r="L212" i="3"/>
  <c r="L218" i="3"/>
  <c r="L372" i="3"/>
  <c r="H192" i="3"/>
  <c r="L192" i="3" s="1"/>
  <c r="H199" i="3"/>
  <c r="L199" i="3" s="1"/>
  <c r="I212" i="3"/>
  <c r="H220" i="3"/>
  <c r="L220" i="3" s="1"/>
  <c r="I227" i="3"/>
  <c r="I258" i="3"/>
  <c r="I398" i="3"/>
  <c r="G187" i="3"/>
  <c r="I199" i="3"/>
  <c r="H207" i="3"/>
  <c r="L207" i="3" s="1"/>
  <c r="I213" i="3"/>
  <c r="I220" i="3"/>
  <c r="H229" i="3"/>
  <c r="L229" i="3" s="1"/>
  <c r="H265" i="3"/>
  <c r="L265" i="3" s="1"/>
  <c r="I414" i="3"/>
  <c r="C46" i="3"/>
  <c r="I47" i="3"/>
  <c r="G48" i="3"/>
  <c r="E49" i="3"/>
  <c r="C50" i="3"/>
  <c r="I51" i="3"/>
  <c r="G52" i="3"/>
  <c r="E53" i="3"/>
  <c r="C54" i="3"/>
  <c r="I55" i="3"/>
  <c r="G56" i="3"/>
  <c r="E57" i="3"/>
  <c r="C58" i="3"/>
  <c r="I59" i="3"/>
  <c r="G60" i="3"/>
  <c r="E61" i="3"/>
  <c r="C62" i="3"/>
  <c r="I63" i="3"/>
  <c r="G64" i="3"/>
  <c r="E65" i="3"/>
  <c r="C66" i="3"/>
  <c r="I67" i="3"/>
  <c r="G68" i="3"/>
  <c r="E69" i="3"/>
  <c r="D70" i="3"/>
  <c r="I73" i="3"/>
  <c r="H74" i="3"/>
  <c r="F79" i="3"/>
  <c r="G80" i="3"/>
  <c r="H81" i="3"/>
  <c r="D85" i="3"/>
  <c r="G86" i="3"/>
  <c r="H87" i="3"/>
  <c r="I88" i="3"/>
  <c r="D91" i="3"/>
  <c r="E92" i="3"/>
  <c r="H93" i="3"/>
  <c r="I97" i="3"/>
  <c r="F99" i="3"/>
  <c r="H102" i="3"/>
  <c r="I105" i="3"/>
  <c r="F107" i="3"/>
  <c r="I110" i="3"/>
  <c r="E112" i="3"/>
  <c r="E114" i="3"/>
  <c r="H120" i="3"/>
  <c r="F129" i="3"/>
  <c r="F135" i="3"/>
  <c r="H138" i="3"/>
  <c r="G147" i="3"/>
  <c r="I151" i="3"/>
  <c r="H157" i="3"/>
  <c r="L157" i="3" s="1"/>
  <c r="I161" i="3"/>
  <c r="H167" i="3"/>
  <c r="L167" i="3" s="1"/>
  <c r="H177" i="3"/>
  <c r="L177" i="3" s="1"/>
  <c r="G183" i="3"/>
  <c r="H187" i="3"/>
  <c r="L187" i="3" s="1"/>
  <c r="H194" i="3"/>
  <c r="I201" i="3"/>
  <c r="I207" i="3"/>
  <c r="H215" i="3"/>
  <c r="L215" i="3" s="1"/>
  <c r="H230" i="3"/>
  <c r="L230" i="3" s="1"/>
  <c r="L286" i="3"/>
  <c r="H283" i="3"/>
  <c r="L283" i="3" s="1"/>
  <c r="I280" i="3"/>
  <c r="H275" i="3"/>
  <c r="L275" i="3" s="1"/>
  <c r="I272" i="3"/>
  <c r="H267" i="3"/>
  <c r="L267" i="3" s="1"/>
  <c r="I264" i="3"/>
  <c r="H259" i="3"/>
  <c r="L259" i="3" s="1"/>
  <c r="I256" i="3"/>
  <c r="H251" i="3"/>
  <c r="L251" i="3" s="1"/>
  <c r="I248" i="3"/>
  <c r="H243" i="3"/>
  <c r="L243" i="3" s="1"/>
  <c r="I240" i="3"/>
  <c r="H235" i="3"/>
  <c r="L235" i="3" s="1"/>
  <c r="I232" i="3"/>
  <c r="H227" i="3"/>
  <c r="L227" i="3" s="1"/>
  <c r="I224" i="3"/>
  <c r="I525" i="3"/>
  <c r="I521" i="3"/>
  <c r="I517" i="3"/>
  <c r="I513" i="3"/>
  <c r="I509" i="3"/>
  <c r="I505" i="3"/>
  <c r="I501" i="3"/>
  <c r="I497" i="3"/>
  <c r="I493" i="3"/>
  <c r="I489" i="3"/>
  <c r="I485" i="3"/>
  <c r="I481" i="3"/>
  <c r="I477" i="3"/>
  <c r="I473" i="3"/>
  <c r="I469" i="3"/>
  <c r="I465" i="3"/>
  <c r="I461" i="3"/>
  <c r="I457" i="3"/>
  <c r="I453" i="3"/>
  <c r="I449" i="3"/>
  <c r="I445" i="3"/>
  <c r="I441" i="3"/>
  <c r="I437" i="3"/>
  <c r="I433" i="3"/>
  <c r="I429" i="3"/>
  <c r="I425" i="3"/>
  <c r="I421" i="3"/>
  <c r="I417" i="3"/>
  <c r="I413" i="3"/>
  <c r="I409" i="3"/>
  <c r="I405" i="3"/>
  <c r="I401" i="3"/>
  <c r="I397" i="3"/>
  <c r="I393" i="3"/>
  <c r="I389" i="3"/>
  <c r="I385" i="3"/>
  <c r="I381" i="3"/>
  <c r="I377" i="3"/>
  <c r="I373" i="3"/>
  <c r="I369" i="3"/>
  <c r="I365" i="3"/>
  <c r="I361" i="3"/>
  <c r="I357" i="3"/>
  <c r="I353" i="3"/>
  <c r="I349" i="3"/>
  <c r="I345" i="3"/>
  <c r="I341" i="3"/>
  <c r="I337" i="3"/>
  <c r="I333" i="3"/>
  <c r="I329" i="3"/>
  <c r="I325" i="3"/>
  <c r="I321" i="3"/>
  <c r="I317" i="3"/>
  <c r="I313" i="3"/>
  <c r="I309" i="3"/>
  <c r="I305" i="3"/>
  <c r="I301" i="3"/>
  <c r="I297" i="3"/>
  <c r="I293" i="3"/>
  <c r="I289" i="3"/>
  <c r="I285" i="3"/>
  <c r="H280" i="3"/>
  <c r="L280" i="3" s="1"/>
  <c r="I277" i="3"/>
  <c r="H272" i="3"/>
  <c r="L272" i="3" s="1"/>
  <c r="I269" i="3"/>
  <c r="H264" i="3"/>
  <c r="L264" i="3" s="1"/>
  <c r="I261" i="3"/>
  <c r="H256" i="3"/>
  <c r="L256" i="3" s="1"/>
  <c r="I253" i="3"/>
  <c r="H248" i="3"/>
  <c r="L248" i="3" s="1"/>
  <c r="I245" i="3"/>
  <c r="I524" i="3"/>
  <c r="I520" i="3"/>
  <c r="I516" i="3"/>
  <c r="I512" i="3"/>
  <c r="I508" i="3"/>
  <c r="I504" i="3"/>
  <c r="I500" i="3"/>
  <c r="I496" i="3"/>
  <c r="I492" i="3"/>
  <c r="I488" i="3"/>
  <c r="I484" i="3"/>
  <c r="I480" i="3"/>
  <c r="I476" i="3"/>
  <c r="I472" i="3"/>
  <c r="I468" i="3"/>
  <c r="I464" i="3"/>
  <c r="I460" i="3"/>
  <c r="I456" i="3"/>
  <c r="I452" i="3"/>
  <c r="I448" i="3"/>
  <c r="I444" i="3"/>
  <c r="I440" i="3"/>
  <c r="I436" i="3"/>
  <c r="I432" i="3"/>
  <c r="I428" i="3"/>
  <c r="I424" i="3"/>
  <c r="I420" i="3"/>
  <c r="I416" i="3"/>
  <c r="I412" i="3"/>
  <c r="I408" i="3"/>
  <c r="I404" i="3"/>
  <c r="I400" i="3"/>
  <c r="I396" i="3"/>
  <c r="I392" i="3"/>
  <c r="I388" i="3"/>
  <c r="I384" i="3"/>
  <c r="I380" i="3"/>
  <c r="I376" i="3"/>
  <c r="I372" i="3"/>
  <c r="I368" i="3"/>
  <c r="I364" i="3"/>
  <c r="I360" i="3"/>
  <c r="I356" i="3"/>
  <c r="I352" i="3"/>
  <c r="I348" i="3"/>
  <c r="I344" i="3"/>
  <c r="I340" i="3"/>
  <c r="I336" i="3"/>
  <c r="I332" i="3"/>
  <c r="I328" i="3"/>
  <c r="I324" i="3"/>
  <c r="I320" i="3"/>
  <c r="I316" i="3"/>
  <c r="I312" i="3"/>
  <c r="I308" i="3"/>
  <c r="I304" i="3"/>
  <c r="I300" i="3"/>
  <c r="I296" i="3"/>
  <c r="I292" i="3"/>
  <c r="I288" i="3"/>
  <c r="H282" i="3"/>
  <c r="L282" i="3" s="1"/>
  <c r="I279" i="3"/>
  <c r="H274" i="3"/>
  <c r="L274" i="3" s="1"/>
  <c r="I271" i="3"/>
  <c r="H266" i="3"/>
  <c r="L266" i="3" s="1"/>
  <c r="I263" i="3"/>
  <c r="H258" i="3"/>
  <c r="L258" i="3" s="1"/>
  <c r="I255" i="3"/>
  <c r="H250" i="3"/>
  <c r="L250" i="3" s="1"/>
  <c r="I247" i="3"/>
  <c r="I284" i="3"/>
  <c r="H279" i="3"/>
  <c r="L279" i="3" s="1"/>
  <c r="I276" i="3"/>
  <c r="H271" i="3"/>
  <c r="L271" i="3" s="1"/>
  <c r="I268" i="3"/>
  <c r="H263" i="3"/>
  <c r="L263" i="3" s="1"/>
  <c r="I260" i="3"/>
  <c r="H255" i="3"/>
  <c r="L255" i="3" s="1"/>
  <c r="I252" i="3"/>
  <c r="I523" i="3"/>
  <c r="I519" i="3"/>
  <c r="I515" i="3"/>
  <c r="I511" i="3"/>
  <c r="I507" i="3"/>
  <c r="I503" i="3"/>
  <c r="I499" i="3"/>
  <c r="I495" i="3"/>
  <c r="I491" i="3"/>
  <c r="I487" i="3"/>
  <c r="I483" i="3"/>
  <c r="I479" i="3"/>
  <c r="I475" i="3"/>
  <c r="I471" i="3"/>
  <c r="I467" i="3"/>
  <c r="I463" i="3"/>
  <c r="I459" i="3"/>
  <c r="I455" i="3"/>
  <c r="I451" i="3"/>
  <c r="I447" i="3"/>
  <c r="I443" i="3"/>
  <c r="I439" i="3"/>
  <c r="I435" i="3"/>
  <c r="I431" i="3"/>
  <c r="I427" i="3"/>
  <c r="I423" i="3"/>
  <c r="I419" i="3"/>
  <c r="I415" i="3"/>
  <c r="I411" i="3"/>
  <c r="I407" i="3"/>
  <c r="I403" i="3"/>
  <c r="I399" i="3"/>
  <c r="I395" i="3"/>
  <c r="I391" i="3"/>
  <c r="I387" i="3"/>
  <c r="I383" i="3"/>
  <c r="I379" i="3"/>
  <c r="I375" i="3"/>
  <c r="I371" i="3"/>
  <c r="I367" i="3"/>
  <c r="I363" i="3"/>
  <c r="I359" i="3"/>
  <c r="I355" i="3"/>
  <c r="I351" i="3"/>
  <c r="I347" i="3"/>
  <c r="I343" i="3"/>
  <c r="I339" i="3"/>
  <c r="I335" i="3"/>
  <c r="I331" i="3"/>
  <c r="I327" i="3"/>
  <c r="I323" i="3"/>
  <c r="I319" i="3"/>
  <c r="I315" i="3"/>
  <c r="I311" i="3"/>
  <c r="I307" i="3"/>
  <c r="I303" i="3"/>
  <c r="I299" i="3"/>
  <c r="I295" i="3"/>
  <c r="I291" i="3"/>
  <c r="I287" i="3"/>
  <c r="H284" i="3"/>
  <c r="L284" i="3" s="1"/>
  <c r="I281" i="3"/>
  <c r="H276" i="3"/>
  <c r="L276" i="3" s="1"/>
  <c r="I273" i="3"/>
  <c r="H268" i="3"/>
  <c r="L268" i="3" s="1"/>
  <c r="I265" i="3"/>
  <c r="H260" i="3"/>
  <c r="L260" i="3" s="1"/>
  <c r="I257" i="3"/>
  <c r="H252" i="3"/>
  <c r="L252" i="3" s="1"/>
  <c r="I249" i="3"/>
  <c r="H244" i="3"/>
  <c r="L244" i="3" s="1"/>
  <c r="I241" i="3"/>
  <c r="I382" i="3"/>
  <c r="I350" i="3"/>
  <c r="I318" i="3"/>
  <c r="I286" i="3"/>
  <c r="I278" i="3"/>
  <c r="H257" i="3"/>
  <c r="L257" i="3" s="1"/>
  <c r="I250" i="3"/>
  <c r="H245" i="3"/>
  <c r="L245" i="3" s="1"/>
  <c r="H241" i="3"/>
  <c r="L241" i="3" s="1"/>
  <c r="H238" i="3"/>
  <c r="L238" i="3" s="1"/>
  <c r="H217" i="3"/>
  <c r="L217" i="3" s="1"/>
  <c r="I214" i="3"/>
  <c r="H209" i="3"/>
  <c r="I206" i="3"/>
  <c r="H201" i="3"/>
  <c r="L201" i="3" s="1"/>
  <c r="I198" i="3"/>
  <c r="H193" i="3"/>
  <c r="L193" i="3" s="1"/>
  <c r="I190" i="3"/>
  <c r="H188" i="3"/>
  <c r="H186" i="3"/>
  <c r="L186" i="3" s="1"/>
  <c r="H184" i="3"/>
  <c r="L184" i="3" s="1"/>
  <c r="H182" i="3"/>
  <c r="L182" i="3" s="1"/>
  <c r="H180" i="3"/>
  <c r="L180" i="3" s="1"/>
  <c r="H178" i="3"/>
  <c r="L178" i="3" s="1"/>
  <c r="H176" i="3"/>
  <c r="L176" i="3" s="1"/>
  <c r="H174" i="3"/>
  <c r="L174" i="3" s="1"/>
  <c r="H172" i="3"/>
  <c r="L172" i="3" s="1"/>
  <c r="H170" i="3"/>
  <c r="L170" i="3" s="1"/>
  <c r="H168" i="3"/>
  <c r="L168" i="3" s="1"/>
  <c r="H166" i="3"/>
  <c r="L166" i="3" s="1"/>
  <c r="H164" i="3"/>
  <c r="L164" i="3" s="1"/>
  <c r="H162" i="3"/>
  <c r="L162" i="3" s="1"/>
  <c r="H160" i="3"/>
  <c r="L160" i="3" s="1"/>
  <c r="H158" i="3"/>
  <c r="L158" i="3" s="1"/>
  <c r="H156" i="3"/>
  <c r="L156" i="3" s="1"/>
  <c r="H154" i="3"/>
  <c r="L154" i="3" s="1"/>
  <c r="H152" i="3"/>
  <c r="L152" i="3" s="1"/>
  <c r="H150" i="3"/>
  <c r="L150" i="3" s="1"/>
  <c r="H148" i="3"/>
  <c r="L148" i="3" s="1"/>
  <c r="H146" i="3"/>
  <c r="L146" i="3" s="1"/>
  <c r="H144" i="3"/>
  <c r="L144" i="3" s="1"/>
  <c r="H142" i="3"/>
  <c r="I139" i="3"/>
  <c r="G138" i="3"/>
  <c r="I135" i="3"/>
  <c r="G134" i="3"/>
  <c r="I131" i="3"/>
  <c r="G130" i="3"/>
  <c r="I127" i="3"/>
  <c r="G126" i="3"/>
  <c r="I123" i="3"/>
  <c r="G122" i="3"/>
  <c r="I119" i="3"/>
  <c r="G118" i="3"/>
  <c r="F117" i="3"/>
  <c r="F116" i="3"/>
  <c r="F115" i="3"/>
  <c r="F114" i="3"/>
  <c r="F113" i="3"/>
  <c r="F112" i="3"/>
  <c r="F111" i="3"/>
  <c r="F110" i="3"/>
  <c r="I522" i="3"/>
  <c r="I506" i="3"/>
  <c r="I490" i="3"/>
  <c r="I474" i="3"/>
  <c r="I458" i="3"/>
  <c r="I442" i="3"/>
  <c r="I426" i="3"/>
  <c r="I410" i="3"/>
  <c r="I394" i="3"/>
  <c r="I370" i="3"/>
  <c r="I338" i="3"/>
  <c r="I306" i="3"/>
  <c r="H285" i="3"/>
  <c r="L285" i="3" s="1"/>
  <c r="H278" i="3"/>
  <c r="L278" i="3" s="1"/>
  <c r="I270" i="3"/>
  <c r="I237" i="3"/>
  <c r="I234" i="3"/>
  <c r="I231" i="3"/>
  <c r="I228" i="3"/>
  <c r="I225" i="3"/>
  <c r="I222" i="3"/>
  <c r="I219" i="3"/>
  <c r="H214" i="3"/>
  <c r="L214" i="3" s="1"/>
  <c r="I211" i="3"/>
  <c r="H206" i="3"/>
  <c r="L206" i="3" s="1"/>
  <c r="I203" i="3"/>
  <c r="H198" i="3"/>
  <c r="L198" i="3" s="1"/>
  <c r="I195" i="3"/>
  <c r="H190" i="3"/>
  <c r="L190" i="3" s="1"/>
  <c r="G188" i="3"/>
  <c r="G186" i="3"/>
  <c r="G184" i="3"/>
  <c r="G182" i="3"/>
  <c r="G180" i="3"/>
  <c r="G178" i="3"/>
  <c r="G176" i="3"/>
  <c r="G174" i="3"/>
  <c r="G172" i="3"/>
  <c r="G170" i="3"/>
  <c r="G168" i="3"/>
  <c r="G166" i="3"/>
  <c r="G164" i="3"/>
  <c r="G162" i="3"/>
  <c r="G160" i="3"/>
  <c r="G158" i="3"/>
  <c r="G156" i="3"/>
  <c r="G154" i="3"/>
  <c r="G152" i="3"/>
  <c r="G150" i="3"/>
  <c r="G148" i="3"/>
  <c r="G146" i="3"/>
  <c r="G144" i="3"/>
  <c r="G142" i="3"/>
  <c r="H139" i="3"/>
  <c r="F138" i="3"/>
  <c r="H135" i="3"/>
  <c r="F134" i="3"/>
  <c r="H131" i="3"/>
  <c r="F130" i="3"/>
  <c r="H127" i="3"/>
  <c r="F126" i="3"/>
  <c r="H123" i="3"/>
  <c r="F122" i="3"/>
  <c r="H119" i="3"/>
  <c r="I358" i="3"/>
  <c r="I326" i="3"/>
  <c r="I294" i="3"/>
  <c r="H277" i="3"/>
  <c r="L277" i="3" s="1"/>
  <c r="H270" i="3"/>
  <c r="L270" i="3" s="1"/>
  <c r="I262" i="3"/>
  <c r="H249" i="3"/>
  <c r="L249" i="3" s="1"/>
  <c r="I244" i="3"/>
  <c r="H240" i="3"/>
  <c r="L240" i="3" s="1"/>
  <c r="H237" i="3"/>
  <c r="L237" i="3" s="1"/>
  <c r="H234" i="3"/>
  <c r="L234" i="3" s="1"/>
  <c r="H231" i="3"/>
  <c r="L231" i="3" s="1"/>
  <c r="H228" i="3"/>
  <c r="L228" i="3" s="1"/>
  <c r="H225" i="3"/>
  <c r="L225" i="3" s="1"/>
  <c r="H222" i="3"/>
  <c r="L222" i="3" s="1"/>
  <c r="H219" i="3"/>
  <c r="L219" i="3" s="1"/>
  <c r="I216" i="3"/>
  <c r="H211" i="3"/>
  <c r="L211" i="3" s="1"/>
  <c r="I208" i="3"/>
  <c r="H203" i="3"/>
  <c r="L203" i="3" s="1"/>
  <c r="I200" i="3"/>
  <c r="H195" i="3"/>
  <c r="L195" i="3" s="1"/>
  <c r="I192" i="3"/>
  <c r="I140" i="3"/>
  <c r="G139" i="3"/>
  <c r="I136" i="3"/>
  <c r="G135" i="3"/>
  <c r="I132" i="3"/>
  <c r="I518" i="3"/>
  <c r="I502" i="3"/>
  <c r="I486" i="3"/>
  <c r="I470" i="3"/>
  <c r="I454" i="3"/>
  <c r="I438" i="3"/>
  <c r="I422" i="3"/>
  <c r="I406" i="3"/>
  <c r="I390" i="3"/>
  <c r="I378" i="3"/>
  <c r="I346" i="3"/>
  <c r="I314" i="3"/>
  <c r="I283" i="3"/>
  <c r="H269" i="3"/>
  <c r="L269" i="3" s="1"/>
  <c r="H262" i="3"/>
  <c r="L262" i="3" s="1"/>
  <c r="I254" i="3"/>
  <c r="I366" i="3"/>
  <c r="I334" i="3"/>
  <c r="I302" i="3"/>
  <c r="I282" i="3"/>
  <c r="I275" i="3"/>
  <c r="H261" i="3"/>
  <c r="L261" i="3" s="1"/>
  <c r="H254" i="3"/>
  <c r="L254" i="3" s="1"/>
  <c r="I243" i="3"/>
  <c r="I239" i="3"/>
  <c r="I236" i="3"/>
  <c r="I233" i="3"/>
  <c r="I514" i="3"/>
  <c r="I498" i="3"/>
  <c r="I482" i="3"/>
  <c r="I466" i="3"/>
  <c r="I450" i="3"/>
  <c r="I434" i="3"/>
  <c r="I418" i="3"/>
  <c r="I402" i="3"/>
  <c r="I386" i="3"/>
  <c r="I354" i="3"/>
  <c r="I322" i="3"/>
  <c r="I290" i="3"/>
  <c r="H281" i="3"/>
  <c r="L281" i="3" s="1"/>
  <c r="I274" i="3"/>
  <c r="I267" i="3"/>
  <c r="H253" i="3"/>
  <c r="L253" i="3" s="1"/>
  <c r="H247" i="3"/>
  <c r="L247" i="3" s="1"/>
  <c r="I242" i="3"/>
  <c r="H239" i="3"/>
  <c r="L239" i="3" s="1"/>
  <c r="H236" i="3"/>
  <c r="L236" i="3" s="1"/>
  <c r="H233" i="3"/>
  <c r="L233" i="3" s="1"/>
  <c r="I374" i="3"/>
  <c r="I342" i="3"/>
  <c r="I310" i="3"/>
  <c r="H273" i="3"/>
  <c r="L273" i="3" s="1"/>
  <c r="I266" i="3"/>
  <c r="I259" i="3"/>
  <c r="I246" i="3"/>
  <c r="H242" i="3"/>
  <c r="L242" i="3" s="1"/>
  <c r="I229" i="3"/>
  <c r="I510" i="3"/>
  <c r="I298" i="3"/>
  <c r="I223" i="3"/>
  <c r="I218" i="3"/>
  <c r="H210" i="3"/>
  <c r="L210" i="3" s="1"/>
  <c r="I205" i="3"/>
  <c r="H197" i="3"/>
  <c r="L197" i="3" s="1"/>
  <c r="I193" i="3"/>
  <c r="G189" i="3"/>
  <c r="I185" i="3"/>
  <c r="H179" i="3"/>
  <c r="L179" i="3" s="1"/>
  <c r="I176" i="3"/>
  <c r="G173" i="3"/>
  <c r="I169" i="3"/>
  <c r="H163" i="3"/>
  <c r="L163" i="3" s="1"/>
  <c r="I160" i="3"/>
  <c r="G157" i="3"/>
  <c r="I153" i="3"/>
  <c r="H147" i="3"/>
  <c r="L147" i="3" s="1"/>
  <c r="I144" i="3"/>
  <c r="H141" i="3"/>
  <c r="F139" i="3"/>
  <c r="G137" i="3"/>
  <c r="F133" i="3"/>
  <c r="G129" i="3"/>
  <c r="G127" i="3"/>
  <c r="I125" i="3"/>
  <c r="G120" i="3"/>
  <c r="I118" i="3"/>
  <c r="G117" i="3"/>
  <c r="E116" i="3"/>
  <c r="I111" i="3"/>
  <c r="H110" i="3"/>
  <c r="G109" i="3"/>
  <c r="G108" i="3"/>
  <c r="G107" i="3"/>
  <c r="G106" i="3"/>
  <c r="G105" i="3"/>
  <c r="G104" i="3"/>
  <c r="G103" i="3"/>
  <c r="G102" i="3"/>
  <c r="G101" i="3"/>
  <c r="G100" i="3"/>
  <c r="G99" i="3"/>
  <c r="G98" i="3"/>
  <c r="G97" i="3"/>
  <c r="G96" i="3"/>
  <c r="G95" i="3"/>
  <c r="G94" i="3"/>
  <c r="G93" i="3"/>
  <c r="H92" i="3"/>
  <c r="I91" i="3"/>
  <c r="D88" i="3"/>
  <c r="E87" i="3"/>
  <c r="F86" i="3"/>
  <c r="G85" i="3"/>
  <c r="H84" i="3"/>
  <c r="I83" i="3"/>
  <c r="D80" i="3"/>
  <c r="E79" i="3"/>
  <c r="F78" i="3"/>
  <c r="G77" i="3"/>
  <c r="H76" i="3"/>
  <c r="I75" i="3"/>
  <c r="I478" i="3"/>
  <c r="I362" i="3"/>
  <c r="I235" i="3"/>
  <c r="I221" i="3"/>
  <c r="H213" i="3"/>
  <c r="L213" i="3" s="1"/>
  <c r="I209" i="3"/>
  <c r="H200" i="3"/>
  <c r="L200" i="3" s="1"/>
  <c r="I196" i="3"/>
  <c r="I188" i="3"/>
  <c r="G185" i="3"/>
  <c r="I181" i="3"/>
  <c r="H175" i="3"/>
  <c r="L175" i="3" s="1"/>
  <c r="I172" i="3"/>
  <c r="G169" i="3"/>
  <c r="I165" i="3"/>
  <c r="H159" i="3"/>
  <c r="L159" i="3" s="1"/>
  <c r="I156" i="3"/>
  <c r="G153" i="3"/>
  <c r="I149" i="3"/>
  <c r="H143" i="3"/>
  <c r="L143" i="3" s="1"/>
  <c r="F141" i="3"/>
  <c r="H136" i="3"/>
  <c r="I134" i="3"/>
  <c r="G132" i="3"/>
  <c r="I130" i="3"/>
  <c r="I128" i="3"/>
  <c r="G125" i="3"/>
  <c r="G123" i="3"/>
  <c r="I121" i="3"/>
  <c r="F118" i="3"/>
  <c r="I113" i="3"/>
  <c r="H112" i="3"/>
  <c r="G111" i="3"/>
  <c r="E110" i="3"/>
  <c r="E109" i="3"/>
  <c r="E108" i="3"/>
  <c r="E107" i="3"/>
  <c r="E106" i="3"/>
  <c r="E105" i="3"/>
  <c r="E104" i="3"/>
  <c r="E103" i="3"/>
  <c r="E102" i="3"/>
  <c r="E101" i="3"/>
  <c r="E100" i="3"/>
  <c r="E99" i="3"/>
  <c r="E98" i="3"/>
  <c r="E97" i="3"/>
  <c r="E96" i="3"/>
  <c r="E95" i="3"/>
  <c r="E94" i="3"/>
  <c r="E93" i="3"/>
  <c r="F92" i="3"/>
  <c r="G91" i="3"/>
  <c r="H90" i="3"/>
  <c r="I89" i="3"/>
  <c r="D86" i="3"/>
  <c r="E85" i="3"/>
  <c r="F84" i="3"/>
  <c r="G83" i="3"/>
  <c r="H82" i="3"/>
  <c r="I81" i="3"/>
  <c r="D78" i="3"/>
  <c r="E77" i="3"/>
  <c r="F76" i="3"/>
  <c r="G75" i="3"/>
  <c r="I462" i="3"/>
  <c r="H232" i="3"/>
  <c r="L232" i="3" s="1"/>
  <c r="I226" i="3"/>
  <c r="H221" i="3"/>
  <c r="L221" i="3" s="1"/>
  <c r="I217" i="3"/>
  <c r="H208" i="3"/>
  <c r="L208" i="3" s="1"/>
  <c r="I204" i="3"/>
  <c r="H196" i="3"/>
  <c r="L196" i="3" s="1"/>
  <c r="I191" i="3"/>
  <c r="I187" i="3"/>
  <c r="H181" i="3"/>
  <c r="L181" i="3" s="1"/>
  <c r="I178" i="3"/>
  <c r="G175" i="3"/>
  <c r="I171" i="3"/>
  <c r="H165" i="3"/>
  <c r="L165" i="3" s="1"/>
  <c r="I162" i="3"/>
  <c r="G159" i="3"/>
  <c r="I155" i="3"/>
  <c r="H149" i="3"/>
  <c r="L149" i="3" s="1"/>
  <c r="I146" i="3"/>
  <c r="G143" i="3"/>
  <c r="H140" i="3"/>
  <c r="I138" i="3"/>
  <c r="G136" i="3"/>
  <c r="H134" i="3"/>
  <c r="F132" i="3"/>
  <c r="H130" i="3"/>
  <c r="H128" i="3"/>
  <c r="F125" i="3"/>
  <c r="F123" i="3"/>
  <c r="H121" i="3"/>
  <c r="I114" i="3"/>
  <c r="H113" i="3"/>
  <c r="G112" i="3"/>
  <c r="E111" i="3"/>
  <c r="D46" i="3"/>
  <c r="H48" i="3"/>
  <c r="F49" i="3"/>
  <c r="D50" i="3"/>
  <c r="H52" i="3"/>
  <c r="F53" i="3"/>
  <c r="D54" i="3"/>
  <c r="H56" i="3"/>
  <c r="F57" i="3"/>
  <c r="D58" i="3"/>
  <c r="H60" i="3"/>
  <c r="F61" i="3"/>
  <c r="D62" i="3"/>
  <c r="H64" i="3"/>
  <c r="F65" i="3"/>
  <c r="D66" i="3"/>
  <c r="H68" i="3"/>
  <c r="F69" i="3"/>
  <c r="E70" i="3"/>
  <c r="D71" i="3"/>
  <c r="I74" i="3"/>
  <c r="E78" i="3"/>
  <c r="G79" i="3"/>
  <c r="H80" i="3"/>
  <c r="D84" i="3"/>
  <c r="F85" i="3"/>
  <c r="H86" i="3"/>
  <c r="I87" i="3"/>
  <c r="D90" i="3"/>
  <c r="E91" i="3"/>
  <c r="G92" i="3"/>
  <c r="I93" i="3"/>
  <c r="F96" i="3"/>
  <c r="H99" i="3"/>
  <c r="I102" i="3"/>
  <c r="F104" i="3"/>
  <c r="H107" i="3"/>
  <c r="I112" i="3"/>
  <c r="G114" i="3"/>
  <c r="G116" i="3"/>
  <c r="I120" i="3"/>
  <c r="H126" i="3"/>
  <c r="H129" i="3"/>
  <c r="I142" i="3"/>
  <c r="I147" i="3"/>
  <c r="I152" i="3"/>
  <c r="I157" i="3"/>
  <c r="G163" i="3"/>
  <c r="I167" i="3"/>
  <c r="H173" i="3"/>
  <c r="L173" i="3" s="1"/>
  <c r="I177" i="3"/>
  <c r="H183" i="3"/>
  <c r="L183" i="3" s="1"/>
  <c r="L188" i="3"/>
  <c r="I194" i="3"/>
  <c r="H202" i="3"/>
  <c r="L202" i="3" s="1"/>
  <c r="I215" i="3"/>
  <c r="H223" i="3"/>
  <c r="L223" i="3" s="1"/>
  <c r="I230" i="3"/>
  <c r="L308" i="3"/>
  <c r="I446" i="3"/>
  <c r="E46" i="3"/>
  <c r="C47" i="3"/>
  <c r="I48" i="3"/>
  <c r="G49" i="3"/>
  <c r="E50" i="3"/>
  <c r="C51" i="3"/>
  <c r="I52" i="3"/>
  <c r="G53" i="3"/>
  <c r="E54" i="3"/>
  <c r="C55" i="3"/>
  <c r="I56" i="3"/>
  <c r="G57" i="3"/>
  <c r="E58" i="3"/>
  <c r="C59" i="3"/>
  <c r="I60" i="3"/>
  <c r="G61" i="3"/>
  <c r="E62" i="3"/>
  <c r="C63" i="3"/>
  <c r="I64" i="3"/>
  <c r="G65" i="3"/>
  <c r="E66" i="3"/>
  <c r="C67" i="3"/>
  <c r="I68" i="3"/>
  <c r="G69" i="3"/>
  <c r="F70" i="3"/>
  <c r="E71" i="3"/>
  <c r="D72" i="3"/>
  <c r="D77" i="3"/>
  <c r="G78" i="3"/>
  <c r="H79" i="3"/>
  <c r="I80" i="3"/>
  <c r="D83" i="3"/>
  <c r="E84" i="3"/>
  <c r="H85" i="3"/>
  <c r="I86" i="3"/>
  <c r="D89" i="3"/>
  <c r="E90" i="3"/>
  <c r="F91" i="3"/>
  <c r="I92" i="3"/>
  <c r="H96" i="3"/>
  <c r="I99" i="3"/>
  <c r="F101" i="3"/>
  <c r="H104" i="3"/>
  <c r="I107" i="3"/>
  <c r="F109" i="3"/>
  <c r="H114" i="3"/>
  <c r="H116" i="3"/>
  <c r="H118" i="3"/>
  <c r="F121" i="3"/>
  <c r="F124" i="3"/>
  <c r="I126" i="3"/>
  <c r="I129" i="3"/>
  <c r="H132" i="3"/>
  <c r="L142" i="3"/>
  <c r="I148" i="3"/>
  <c r="H153" i="3"/>
  <c r="L153" i="3" s="1"/>
  <c r="I158" i="3"/>
  <c r="I163" i="3"/>
  <c r="I168" i="3"/>
  <c r="I173" i="3"/>
  <c r="G179" i="3"/>
  <c r="I183" i="3"/>
  <c r="H189" i="3"/>
  <c r="L189" i="3" s="1"/>
  <c r="L194" i="3"/>
  <c r="I202" i="3"/>
  <c r="L209" i="3"/>
  <c r="L318" i="3"/>
  <c r="I494" i="3"/>
  <c r="D7" i="2" l="1"/>
  <c r="D20" i="3"/>
  <c r="G20" i="3" s="1"/>
  <c r="G33" i="3"/>
  <c r="E33" i="3"/>
  <c r="F33" i="3" s="1"/>
  <c r="D21" i="3"/>
  <c r="D40" i="3"/>
  <c r="I7" i="2" l="1"/>
  <c r="D8" i="2" s="1"/>
  <c r="I8" i="2" s="1"/>
  <c r="D26" i="3"/>
  <c r="G26" i="3" s="1"/>
  <c r="K46" i="3"/>
  <c r="K48" i="3"/>
  <c r="K51" i="3"/>
  <c r="K52" i="3"/>
  <c r="K54" i="3"/>
  <c r="K49" i="3"/>
  <c r="K47" i="3"/>
  <c r="K55" i="3"/>
  <c r="K56" i="3"/>
  <c r="K50" i="3"/>
  <c r="K53" i="3"/>
  <c r="K57" i="3"/>
  <c r="E21" i="3"/>
  <c r="F21" i="3" s="1"/>
  <c r="G21" i="3"/>
  <c r="D34" i="3"/>
  <c r="E40" i="3"/>
  <c r="G40" i="3"/>
  <c r="L51" i="3" l="1"/>
  <c r="K9" i="2" s="1"/>
  <c r="L9" i="2" s="1"/>
  <c r="M9" i="2" s="1"/>
  <c r="E26" i="3"/>
  <c r="D9" i="2"/>
  <c r="I9" i="2" s="1"/>
  <c r="J56" i="3"/>
  <c r="L56" i="3" s="1"/>
  <c r="K14" i="2" s="1"/>
  <c r="L14" i="2" s="1"/>
  <c r="M14" i="2" s="1"/>
  <c r="J52" i="3"/>
  <c r="L52" i="3" s="1"/>
  <c r="K10" i="2" s="1"/>
  <c r="L10" i="2" s="1"/>
  <c r="M10" i="2" s="1"/>
  <c r="J51" i="3"/>
  <c r="J46" i="3"/>
  <c r="L46" i="3" s="1"/>
  <c r="K4" i="2" s="1"/>
  <c r="L4" i="2" s="1"/>
  <c r="M4" i="2" s="1"/>
  <c r="J47" i="3"/>
  <c r="L47" i="3" s="1"/>
  <c r="K5" i="2" s="1"/>
  <c r="L5" i="2" s="1"/>
  <c r="M5" i="2" s="1"/>
  <c r="J50" i="3"/>
  <c r="L50" i="3" s="1"/>
  <c r="K8" i="2" s="1"/>
  <c r="L8" i="2" s="1"/>
  <c r="M8" i="2" s="1"/>
  <c r="J49" i="3"/>
  <c r="L49" i="3" s="1"/>
  <c r="K7" i="2" s="1"/>
  <c r="L7" i="2" s="1"/>
  <c r="M7" i="2" s="1"/>
  <c r="J54" i="3"/>
  <c r="L54" i="3" s="1"/>
  <c r="K12" i="2" s="1"/>
  <c r="L12" i="2" s="1"/>
  <c r="M12" i="2" s="1"/>
  <c r="J55" i="3"/>
  <c r="L55" i="3" s="1"/>
  <c r="K13" i="2" s="1"/>
  <c r="L13" i="2" s="1"/>
  <c r="M13" i="2" s="1"/>
  <c r="J57" i="3"/>
  <c r="L57" i="3" s="1"/>
  <c r="K15" i="2" s="1"/>
  <c r="L15" i="2" s="1"/>
  <c r="M15" i="2" s="1"/>
  <c r="J53" i="3"/>
  <c r="L53" i="3" s="1"/>
  <c r="K11" i="2" s="1"/>
  <c r="L11" i="2" s="1"/>
  <c r="M11" i="2" s="1"/>
  <c r="J48" i="3"/>
  <c r="L48" i="3" s="1"/>
  <c r="K6" i="2" s="1"/>
  <c r="L6" i="2" s="1"/>
  <c r="M6" i="2" s="1"/>
  <c r="G34" i="3"/>
  <c r="E34" i="3"/>
  <c r="F34" i="3" s="1"/>
  <c r="D22" i="3"/>
  <c r="D10" i="2" l="1"/>
  <c r="I10" i="2" s="1"/>
  <c r="K69" i="3"/>
  <c r="K63" i="3"/>
  <c r="K64" i="3"/>
  <c r="K66" i="3"/>
  <c r="K68" i="3"/>
  <c r="K61" i="3"/>
  <c r="K60" i="3"/>
  <c r="K65" i="3"/>
  <c r="K59" i="3"/>
  <c r="K67" i="3"/>
  <c r="K62" i="3"/>
  <c r="K58" i="3"/>
  <c r="E22" i="3"/>
  <c r="F22" i="3" s="1"/>
  <c r="G22" i="3"/>
  <c r="D35" i="3"/>
  <c r="L66" i="3" l="1"/>
  <c r="K24" i="2" s="1"/>
  <c r="L24" i="2" s="1"/>
  <c r="M24" i="2" s="1"/>
  <c r="D11" i="2"/>
  <c r="I11" i="2" s="1"/>
  <c r="J66" i="3"/>
  <c r="J61" i="3"/>
  <c r="L61" i="3" s="1"/>
  <c r="K19" i="2" s="1"/>
  <c r="L19" i="2" s="1"/>
  <c r="M19" i="2" s="1"/>
  <c r="J65" i="3"/>
  <c r="L65" i="3" s="1"/>
  <c r="K23" i="2" s="1"/>
  <c r="L23" i="2" s="1"/>
  <c r="M23" i="2" s="1"/>
  <c r="J60" i="3"/>
  <c r="L60" i="3" s="1"/>
  <c r="K18" i="2" s="1"/>
  <c r="L18" i="2" s="1"/>
  <c r="M18" i="2" s="1"/>
  <c r="J59" i="3"/>
  <c r="L59" i="3" s="1"/>
  <c r="K17" i="2" s="1"/>
  <c r="L17" i="2" s="1"/>
  <c r="M17" i="2" s="1"/>
  <c r="J69" i="3"/>
  <c r="L69" i="3" s="1"/>
  <c r="K27" i="2" s="1"/>
  <c r="L27" i="2" s="1"/>
  <c r="M27" i="2" s="1"/>
  <c r="J68" i="3"/>
  <c r="L68" i="3" s="1"/>
  <c r="K26" i="2" s="1"/>
  <c r="L26" i="2" s="1"/>
  <c r="M26" i="2" s="1"/>
  <c r="J64" i="3"/>
  <c r="L64" i="3" s="1"/>
  <c r="K22" i="2" s="1"/>
  <c r="L22" i="2" s="1"/>
  <c r="M22" i="2" s="1"/>
  <c r="J62" i="3"/>
  <c r="L62" i="3" s="1"/>
  <c r="K20" i="2" s="1"/>
  <c r="L20" i="2" s="1"/>
  <c r="M20" i="2" s="1"/>
  <c r="J67" i="3"/>
  <c r="L67" i="3" s="1"/>
  <c r="K25" i="2" s="1"/>
  <c r="L25" i="2" s="1"/>
  <c r="M25" i="2" s="1"/>
  <c r="J58" i="3"/>
  <c r="L58" i="3" s="1"/>
  <c r="K16" i="2" s="1"/>
  <c r="L16" i="2" s="1"/>
  <c r="J63" i="3"/>
  <c r="L63" i="3" s="1"/>
  <c r="K21" i="2" s="1"/>
  <c r="L21" i="2" s="1"/>
  <c r="M21" i="2" s="1"/>
  <c r="G35" i="3"/>
  <c r="E35" i="3"/>
  <c r="F35" i="3" s="1"/>
  <c r="D23" i="3"/>
  <c r="M16" i="2" l="1"/>
  <c r="D12" i="2"/>
  <c r="I12" i="2" s="1"/>
  <c r="K73" i="3"/>
  <c r="K80" i="3"/>
  <c r="K74" i="3"/>
  <c r="K72" i="3"/>
  <c r="K81" i="3"/>
  <c r="K79" i="3"/>
  <c r="K78" i="3"/>
  <c r="K76" i="3"/>
  <c r="K77" i="3"/>
  <c r="K75" i="3"/>
  <c r="K70" i="3"/>
  <c r="K71" i="3"/>
  <c r="G23" i="3"/>
  <c r="E23" i="3"/>
  <c r="F23" i="3" s="1"/>
  <c r="D36" i="3"/>
  <c r="L72" i="3" l="1"/>
  <c r="K30" i="2" s="1"/>
  <c r="L30" i="2" s="1"/>
  <c r="M30" i="2" s="1"/>
  <c r="D13" i="2"/>
  <c r="I13" i="2" s="1"/>
  <c r="J72" i="3"/>
  <c r="J70" i="3"/>
  <c r="L70" i="3" s="1"/>
  <c r="K28" i="2" s="1"/>
  <c r="L28" i="2" s="1"/>
  <c r="J80" i="3"/>
  <c r="L80" i="3" s="1"/>
  <c r="K38" i="2" s="1"/>
  <c r="L38" i="2" s="1"/>
  <c r="M38" i="2" s="1"/>
  <c r="J77" i="3"/>
  <c r="L77" i="3" s="1"/>
  <c r="K35" i="2" s="1"/>
  <c r="L35" i="2" s="1"/>
  <c r="M35" i="2" s="1"/>
  <c r="J71" i="3"/>
  <c r="L71" i="3" s="1"/>
  <c r="K29" i="2" s="1"/>
  <c r="L29" i="2" s="1"/>
  <c r="M29" i="2" s="1"/>
  <c r="J81" i="3"/>
  <c r="L81" i="3" s="1"/>
  <c r="K39" i="2" s="1"/>
  <c r="L39" i="2" s="1"/>
  <c r="M39" i="2" s="1"/>
  <c r="J79" i="3"/>
  <c r="L79" i="3" s="1"/>
  <c r="K37" i="2" s="1"/>
  <c r="L37" i="2" s="1"/>
  <c r="M37" i="2" s="1"/>
  <c r="J75" i="3"/>
  <c r="L75" i="3" s="1"/>
  <c r="K33" i="2" s="1"/>
  <c r="L33" i="2" s="1"/>
  <c r="M33" i="2" s="1"/>
  <c r="J76" i="3"/>
  <c r="L76" i="3" s="1"/>
  <c r="K34" i="2" s="1"/>
  <c r="L34" i="2" s="1"/>
  <c r="M34" i="2" s="1"/>
  <c r="J73" i="3"/>
  <c r="L73" i="3" s="1"/>
  <c r="K31" i="2" s="1"/>
  <c r="L31" i="2" s="1"/>
  <c r="M31" i="2" s="1"/>
  <c r="J74" i="3"/>
  <c r="L74" i="3" s="1"/>
  <c r="K32" i="2" s="1"/>
  <c r="L32" i="2" s="1"/>
  <c r="M32" i="2" s="1"/>
  <c r="J78" i="3"/>
  <c r="L78" i="3" s="1"/>
  <c r="K36" i="2" s="1"/>
  <c r="L36" i="2" s="1"/>
  <c r="M36" i="2" s="1"/>
  <c r="G36" i="3"/>
  <c r="E36" i="3"/>
  <c r="F36" i="3" s="1"/>
  <c r="D24" i="3"/>
  <c r="M28" i="2" l="1"/>
  <c r="D14" i="2"/>
  <c r="I14" i="2" s="1"/>
  <c r="K91" i="3"/>
  <c r="K88" i="3"/>
  <c r="K89" i="3"/>
  <c r="K87" i="3"/>
  <c r="K82" i="3"/>
  <c r="K86" i="3"/>
  <c r="K84" i="3"/>
  <c r="K93" i="3"/>
  <c r="K83" i="3"/>
  <c r="K92" i="3"/>
  <c r="K90" i="3"/>
  <c r="K85" i="3"/>
  <c r="D37" i="3"/>
  <c r="E24" i="3"/>
  <c r="F24" i="3" s="1"/>
  <c r="G24" i="3"/>
  <c r="D15" i="2" l="1"/>
  <c r="I15" i="2" s="1"/>
  <c r="J90" i="3"/>
  <c r="L90" i="3" s="1"/>
  <c r="K48" i="2" s="1"/>
  <c r="L48" i="2" s="1"/>
  <c r="M48" i="2" s="1"/>
  <c r="J88" i="3"/>
  <c r="L88" i="3" s="1"/>
  <c r="K46" i="2" s="1"/>
  <c r="L46" i="2" s="1"/>
  <c r="M46" i="2" s="1"/>
  <c r="J87" i="3"/>
  <c r="L87" i="3" s="1"/>
  <c r="K45" i="2" s="1"/>
  <c r="L45" i="2" s="1"/>
  <c r="M45" i="2" s="1"/>
  <c r="J82" i="3"/>
  <c r="L82" i="3" s="1"/>
  <c r="K40" i="2" s="1"/>
  <c r="L40" i="2" s="1"/>
  <c r="J93" i="3"/>
  <c r="L93" i="3" s="1"/>
  <c r="K51" i="2" s="1"/>
  <c r="L51" i="2" s="1"/>
  <c r="M51" i="2" s="1"/>
  <c r="J92" i="3"/>
  <c r="L92" i="3" s="1"/>
  <c r="K50" i="2" s="1"/>
  <c r="L50" i="2" s="1"/>
  <c r="M50" i="2" s="1"/>
  <c r="J85" i="3"/>
  <c r="L85" i="3" s="1"/>
  <c r="K43" i="2" s="1"/>
  <c r="L43" i="2" s="1"/>
  <c r="M43" i="2" s="1"/>
  <c r="J83" i="3"/>
  <c r="L83" i="3" s="1"/>
  <c r="K41" i="2" s="1"/>
  <c r="L41" i="2" s="1"/>
  <c r="M41" i="2" s="1"/>
  <c r="J86" i="3"/>
  <c r="L86" i="3" s="1"/>
  <c r="K44" i="2" s="1"/>
  <c r="L44" i="2" s="1"/>
  <c r="M44" i="2" s="1"/>
  <c r="J84" i="3"/>
  <c r="L84" i="3" s="1"/>
  <c r="K42" i="2" s="1"/>
  <c r="L42" i="2" s="1"/>
  <c r="M42" i="2" s="1"/>
  <c r="J91" i="3"/>
  <c r="L91" i="3" s="1"/>
  <c r="K49" i="2" s="1"/>
  <c r="L49" i="2" s="1"/>
  <c r="M49" i="2" s="1"/>
  <c r="J89" i="3"/>
  <c r="L89" i="3" s="1"/>
  <c r="K47" i="2" s="1"/>
  <c r="L47" i="2" s="1"/>
  <c r="M47" i="2" s="1"/>
  <c r="D25" i="3"/>
  <c r="D27" i="3" s="1"/>
  <c r="G37" i="3"/>
  <c r="E37" i="3"/>
  <c r="F37" i="3" s="1"/>
  <c r="M40" i="2" l="1"/>
  <c r="D16" i="2"/>
  <c r="I16" i="2" s="1"/>
  <c r="K104" i="3"/>
  <c r="K95" i="3"/>
  <c r="K97" i="3"/>
  <c r="K103" i="3"/>
  <c r="K100" i="3"/>
  <c r="K99" i="3"/>
  <c r="K101" i="3"/>
  <c r="K96" i="3"/>
  <c r="K94" i="3"/>
  <c r="K102" i="3"/>
  <c r="K105" i="3"/>
  <c r="K98" i="3"/>
  <c r="D38" i="3"/>
  <c r="G25" i="3"/>
  <c r="E25" i="3"/>
  <c r="F25" i="3" s="1"/>
  <c r="F26" i="3" s="1"/>
  <c r="J117" i="3" l="1"/>
  <c r="J116" i="3"/>
  <c r="J114" i="3"/>
  <c r="J115" i="3"/>
  <c r="L52" i="2"/>
  <c r="J111" i="3"/>
  <c r="J113" i="3"/>
  <c r="J106" i="3"/>
  <c r="J108" i="3"/>
  <c r="J107" i="3"/>
  <c r="J110" i="3"/>
  <c r="J109" i="3"/>
  <c r="J112" i="3"/>
  <c r="D17" i="2"/>
  <c r="I17" i="2" s="1"/>
  <c r="J96" i="3"/>
  <c r="L96" i="3" s="1"/>
  <c r="K54" i="2" s="1"/>
  <c r="L54" i="2" s="1"/>
  <c r="J95" i="3"/>
  <c r="L95" i="3" s="1"/>
  <c r="K53" i="2" s="1"/>
  <c r="L53" i="2" s="1"/>
  <c r="J98" i="3"/>
  <c r="L98" i="3" s="1"/>
  <c r="K56" i="2" s="1"/>
  <c r="L56" i="2" s="1"/>
  <c r="J104" i="3"/>
  <c r="L104" i="3" s="1"/>
  <c r="K62" i="2" s="1"/>
  <c r="L62" i="2" s="1"/>
  <c r="J94" i="3"/>
  <c r="L94" i="3" s="1"/>
  <c r="K52" i="2" s="1"/>
  <c r="J102" i="3"/>
  <c r="L102" i="3" s="1"/>
  <c r="K60" i="2" s="1"/>
  <c r="L60" i="2" s="1"/>
  <c r="J105" i="3"/>
  <c r="L105" i="3" s="1"/>
  <c r="K63" i="2" s="1"/>
  <c r="L63" i="2" s="1"/>
  <c r="J101" i="3"/>
  <c r="L101" i="3" s="1"/>
  <c r="K59" i="2" s="1"/>
  <c r="L59" i="2" s="1"/>
  <c r="J99" i="3"/>
  <c r="L99" i="3" s="1"/>
  <c r="K57" i="2" s="1"/>
  <c r="L57" i="2" s="1"/>
  <c r="J100" i="3"/>
  <c r="L100" i="3" s="1"/>
  <c r="K58" i="2" s="1"/>
  <c r="L58" i="2" s="1"/>
  <c r="J103" i="3"/>
  <c r="L103" i="3" s="1"/>
  <c r="K61" i="2" s="1"/>
  <c r="L61" i="2" s="1"/>
  <c r="J97" i="3"/>
  <c r="L97" i="3" s="1"/>
  <c r="K55" i="2" s="1"/>
  <c r="L55" i="2" s="1"/>
  <c r="E38" i="3"/>
  <c r="F38" i="3" s="1"/>
  <c r="G38" i="3"/>
  <c r="F5" i="1" l="1"/>
  <c r="E5" i="1"/>
  <c r="D18" i="2"/>
  <c r="I18" i="2" s="1"/>
  <c r="K110" i="3"/>
  <c r="L110" i="3" s="1"/>
  <c r="K112" i="3"/>
  <c r="L112" i="3" s="1"/>
  <c r="K117" i="3"/>
  <c r="L117" i="3" s="1"/>
  <c r="K107" i="3"/>
  <c r="L107" i="3" s="1"/>
  <c r="K114" i="3"/>
  <c r="L114" i="3" s="1"/>
  <c r="K109" i="3"/>
  <c r="L109" i="3" s="1"/>
  <c r="K113" i="3"/>
  <c r="L113" i="3" s="1"/>
  <c r="K115" i="3"/>
  <c r="L115" i="3" s="1"/>
  <c r="K116" i="3"/>
  <c r="L116" i="3" s="1"/>
  <c r="K111" i="3"/>
  <c r="L111" i="3" s="1"/>
  <c r="K108" i="3"/>
  <c r="L108" i="3" s="1"/>
  <c r="K106" i="3"/>
  <c r="L106" i="3" s="1"/>
  <c r="D39" i="3"/>
  <c r="D41" i="3" s="1"/>
  <c r="D19" i="2" l="1"/>
  <c r="I19" i="2" s="1"/>
  <c r="G39" i="3"/>
  <c r="E39" i="3"/>
  <c r="F39" i="3" s="1"/>
  <c r="F40" i="3" s="1"/>
  <c r="K141" i="3" l="1"/>
  <c r="L141" i="3" s="1"/>
  <c r="K139" i="3"/>
  <c r="L139" i="3" s="1"/>
  <c r="K140" i="3"/>
  <c r="L140" i="3" s="1"/>
  <c r="K138" i="3"/>
  <c r="L138" i="3" s="1"/>
  <c r="K132" i="3"/>
  <c r="L132" i="3" s="1"/>
  <c r="K137" i="3"/>
  <c r="L137" i="3" s="1"/>
  <c r="K135" i="3"/>
  <c r="L135" i="3" s="1"/>
  <c r="K133" i="3"/>
  <c r="L133" i="3" s="1"/>
  <c r="K131" i="3"/>
  <c r="L131" i="3" s="1"/>
  <c r="K136" i="3"/>
  <c r="L136" i="3" s="1"/>
  <c r="K134" i="3"/>
  <c r="L134" i="3" s="1"/>
  <c r="K130" i="3"/>
  <c r="L130" i="3" s="1"/>
  <c r="D20" i="2"/>
  <c r="I20" i="2" s="1"/>
  <c r="K127" i="3"/>
  <c r="L127" i="3" s="1"/>
  <c r="K122" i="3"/>
  <c r="L122" i="3" s="1"/>
  <c r="K129" i="3"/>
  <c r="L129" i="3" s="1"/>
  <c r="K125" i="3"/>
  <c r="L125" i="3" s="1"/>
  <c r="K128" i="3"/>
  <c r="L128" i="3" s="1"/>
  <c r="K124" i="3"/>
  <c r="L124" i="3" s="1"/>
  <c r="K126" i="3"/>
  <c r="L126" i="3" s="1"/>
  <c r="K118" i="3"/>
  <c r="L118" i="3" s="1"/>
  <c r="K120" i="3"/>
  <c r="L120" i="3" s="1"/>
  <c r="K119" i="3"/>
  <c r="L119" i="3" s="1"/>
  <c r="K123" i="3"/>
  <c r="L123" i="3" s="1"/>
  <c r="K121" i="3"/>
  <c r="L121" i="3" s="1"/>
  <c r="D21" i="2" l="1"/>
  <c r="I21" i="2" s="1"/>
  <c r="D22" i="2" l="1"/>
  <c r="I22" i="2" s="1"/>
  <c r="D23" i="2" l="1"/>
  <c r="I23" i="2" s="1"/>
  <c r="D24" i="2" l="1"/>
  <c r="I24" i="2" s="1"/>
  <c r="D25" i="2" l="1"/>
  <c r="I25" i="2" s="1"/>
  <c r="D26" i="2" l="1"/>
  <c r="I26" i="2" s="1"/>
  <c r="D27" i="2" l="1"/>
  <c r="I27" i="2" s="1"/>
  <c r="D28" i="2" l="1"/>
  <c r="I28" i="2" s="1"/>
  <c r="D29" i="2" l="1"/>
  <c r="I29" i="2" s="1"/>
  <c r="D30" i="2" l="1"/>
  <c r="I30" i="2" s="1"/>
  <c r="D31" i="2" l="1"/>
  <c r="I31" i="2" s="1"/>
  <c r="D32" i="2" l="1"/>
  <c r="I32" i="2" s="1"/>
  <c r="D33" i="2" l="1"/>
  <c r="I33" i="2" s="1"/>
  <c r="D34" i="2" l="1"/>
  <c r="I34" i="2" s="1"/>
  <c r="D35" i="2" l="1"/>
  <c r="I35" i="2" s="1"/>
  <c r="D36" i="2" l="1"/>
  <c r="I36" i="2" s="1"/>
  <c r="D37" i="2" l="1"/>
  <c r="I37" i="2" s="1"/>
  <c r="D38" i="2" l="1"/>
  <c r="I38" i="2" s="1"/>
  <c r="D39" i="2" l="1"/>
  <c r="I39" i="2" s="1"/>
  <c r="D40" i="2" l="1"/>
  <c r="I40" i="2" s="1"/>
  <c r="D41" i="2" l="1"/>
  <c r="I41" i="2" s="1"/>
  <c r="D42" i="2" l="1"/>
  <c r="I42" i="2" s="1"/>
  <c r="D43" i="2" l="1"/>
  <c r="I43" i="2" s="1"/>
  <c r="D44" i="2" l="1"/>
  <c r="I44" i="2" s="1"/>
  <c r="D45" i="2" l="1"/>
  <c r="I45" i="2" s="1"/>
  <c r="D46" i="2" l="1"/>
  <c r="I46" i="2" s="1"/>
  <c r="D47" i="2" l="1"/>
  <c r="I47" i="2" s="1"/>
  <c r="D48" i="2" l="1"/>
  <c r="I48" i="2" s="1"/>
  <c r="D49" i="2" l="1"/>
  <c r="I49" i="2" s="1"/>
  <c r="D50" i="2" l="1"/>
  <c r="I50" i="2" s="1"/>
  <c r="D51" i="2" l="1"/>
  <c r="I51" i="2" s="1"/>
  <c r="D52" i="2" l="1"/>
  <c r="I52" i="2" s="1"/>
  <c r="D53" i="2" l="1"/>
  <c r="I53" i="2" s="1"/>
  <c r="D54" i="2" l="1"/>
  <c r="I54" i="2" s="1"/>
  <c r="D55" i="2" l="1"/>
  <c r="I55" i="2" s="1"/>
  <c r="D56" i="2" l="1"/>
  <c r="I56" i="2" s="1"/>
  <c r="D57" i="2" l="1"/>
  <c r="I57" i="2" s="1"/>
  <c r="D58" i="2" l="1"/>
  <c r="I58" i="2" s="1"/>
  <c r="D59" i="2" l="1"/>
  <c r="I59" i="2" s="1"/>
  <c r="D60" i="2" l="1"/>
  <c r="I60" i="2" s="1"/>
  <c r="D61" i="2" l="1"/>
  <c r="I61" i="2" s="1"/>
  <c r="D62" i="2" l="1"/>
  <c r="I62" i="2" s="1"/>
  <c r="D63" i="2" l="1"/>
  <c r="I63" i="2" l="1"/>
</calcChain>
</file>

<file path=xl/sharedStrings.xml><?xml version="1.0" encoding="utf-8"?>
<sst xmlns="http://schemas.openxmlformats.org/spreadsheetml/2006/main" count="115" uniqueCount="85">
  <si>
    <t>KALKULAČKA SPLÁTOK FINANČNÉHO LEASINGU</t>
  </si>
  <si>
    <t>HODNOTY</t>
  </si>
  <si>
    <t>Trvanie leasingu (v mesiacoch)</t>
  </si>
  <si>
    <t>Dátum začatia leasingu/zaradenia predmetu leasingu do majetku</t>
  </si>
  <si>
    <t>Daňový odpis - odpisová skupina</t>
  </si>
  <si>
    <t>KĽÚČOVÁ ŠTATISTIKA</t>
  </si>
  <si>
    <t>Splátky istiny celkom</t>
  </si>
  <si>
    <t>Daňový odpis - metóda</t>
  </si>
  <si>
    <t>Kalkulačka je len informatívna.</t>
  </si>
  <si>
    <t>Kalkulačka nezohľadňuje prípady technického zhodnotenia majetku počas sledovaného obdobia.</t>
  </si>
  <si>
    <t>V prípade viacerých leasingových zmlúv je potrebné vykonať prepočet pre každú zmluvu osobitne.</t>
  </si>
  <si>
    <t>V súlade so zákonom č. 595/2003 Z. z. o dani z príjmov v znení neskorších predpisov nesmie byť doba leasingu kratšia ako 60 % doby daňových odpisov podľa zaradenia predmetu leasingu do príslušnej odpisovej skupiny. Doba leasingu však môže byť dlhšia.</t>
  </si>
  <si>
    <t>Zrýchlený odpis je možné uplatniť len v prípadoch, ak je predmet leasingu zaradený do 2. alebo 3. odpisovej skupiny.</t>
  </si>
  <si>
    <t>Úroková sadzba (p.a.)</t>
  </si>
  <si>
    <t>TABUĽKA - ODPISY</t>
  </si>
  <si>
    <t>Rovnomerný</t>
  </si>
  <si>
    <t>Zrýchlený</t>
  </si>
  <si>
    <t>Dátum zaradenia predmetu leasingu do majetku</t>
  </si>
  <si>
    <t>Doba odpisovania
(v rokoch)</t>
  </si>
  <si>
    <t>Daňový odpis (metóda)</t>
  </si>
  <si>
    <t>Odpisové skupiny/doba odpisovania</t>
  </si>
  <si>
    <t>Rovnomerné odpisovanie</t>
  </si>
  <si>
    <t>Zrýchlené odpisovanie</t>
  </si>
  <si>
    <t>Odpisová skupina</t>
  </si>
  <si>
    <r>
      <t xml:space="preserve">Doba odpisovania
</t>
    </r>
    <r>
      <rPr>
        <sz val="11"/>
        <rFont val="Calibri"/>
        <family val="2"/>
        <scheme val="minor"/>
      </rPr>
      <t>(v rokoch)</t>
    </r>
  </si>
  <si>
    <t>Ročný odpis</t>
  </si>
  <si>
    <t>Koeficient pre 1. rok odpisovania</t>
  </si>
  <si>
    <t>Koeficient pre ďalšie roky odpisovania</t>
  </si>
  <si>
    <t>Koeficient pre zvýšenú zostatkovú cenu</t>
  </si>
  <si>
    <t>-</t>
  </si>
  <si>
    <t>Zrýchlené odpisovanie 2. odpisová skupina</t>
  </si>
  <si>
    <r>
      <t xml:space="preserve">Zdaňovacie obdobie 
</t>
    </r>
    <r>
      <rPr>
        <sz val="11"/>
        <rFont val="Calibri"/>
        <family val="2"/>
        <scheme val="minor"/>
      </rPr>
      <t>(rok odpisovania)</t>
    </r>
  </si>
  <si>
    <r>
      <t xml:space="preserve">Koeficient pre príslušné zdaňovacie obdobie </t>
    </r>
    <r>
      <rPr>
        <sz val="11"/>
        <rFont val="Calibri"/>
        <family val="2"/>
        <scheme val="minor"/>
      </rPr>
      <t>(rok)</t>
    </r>
  </si>
  <si>
    <r>
      <t>Ročný daňový odpis uplatniteľný</t>
    </r>
    <r>
      <rPr>
        <sz val="11"/>
        <rFont val="Calibri"/>
        <family val="2"/>
        <scheme val="minor"/>
      </rPr>
      <t xml:space="preserve">
(EUR)</t>
    </r>
  </si>
  <si>
    <r>
      <t xml:space="preserve">Ročný daňový odpis </t>
    </r>
    <r>
      <rPr>
        <sz val="11"/>
        <rFont val="Calibri"/>
        <family val="2"/>
        <scheme val="minor"/>
      </rPr>
      <t xml:space="preserve">
(EUR)</t>
    </r>
  </si>
  <si>
    <r>
      <t>Zostatková cena ročná</t>
    </r>
    <r>
      <rPr>
        <sz val="11"/>
        <rFont val="Calibri"/>
        <family val="2"/>
        <scheme val="minor"/>
      </rPr>
      <t xml:space="preserve">
(EUR)</t>
    </r>
  </si>
  <si>
    <r>
      <t>Mesačne</t>
    </r>
    <r>
      <rPr>
        <sz val="11"/>
        <rFont val="Calibri"/>
        <family val="2"/>
        <scheme val="minor"/>
      </rPr>
      <t xml:space="preserve">
(EUR)</t>
    </r>
  </si>
  <si>
    <t>1. rok</t>
  </si>
  <si>
    <t>2. rok</t>
  </si>
  <si>
    <t>3. rok</t>
  </si>
  <si>
    <t>4. rok</t>
  </si>
  <si>
    <t>5. rok</t>
  </si>
  <si>
    <t>6. rok</t>
  </si>
  <si>
    <t>7. rok</t>
  </si>
  <si>
    <t>Zrýchlené odpisovanie 3. odpisová skupina</t>
  </si>
  <si>
    <t>8. rok</t>
  </si>
  <si>
    <t>9. rok</t>
  </si>
  <si>
    <t>P.č. (mesiac)</t>
  </si>
  <si>
    <r>
      <t>Odpisová skupina / rovnomerný odpis</t>
    </r>
    <r>
      <rPr>
        <sz val="11"/>
        <rFont val="Calibri"/>
        <family val="2"/>
        <scheme val="minor"/>
      </rPr>
      <t xml:space="preserve"> (EUR)</t>
    </r>
  </si>
  <si>
    <r>
      <t>Odpisová skupina / zrýchlený odpis</t>
    </r>
    <r>
      <rPr>
        <sz val="11"/>
        <rFont val="Calibri"/>
        <family val="2"/>
        <scheme val="minor"/>
      </rPr>
      <t xml:space="preserve"> (EUR)</t>
    </r>
  </si>
  <si>
    <r>
      <t>Final</t>
    </r>
    <r>
      <rPr>
        <sz val="11"/>
        <rFont val="Calibri"/>
        <family val="2"/>
        <scheme val="minor"/>
      </rPr>
      <t xml:space="preserve">
(EUR)</t>
    </r>
  </si>
  <si>
    <t>Obstarávacia cena/istina</t>
  </si>
  <si>
    <t>TABUĽKA SPLÁTOK A ODPISOV</t>
  </si>
  <si>
    <t>Počet mesačných splátok</t>
  </si>
  <si>
    <t>Dátum splátky</t>
  </si>
  <si>
    <t>Mesačná splátka úrokov</t>
  </si>
  <si>
    <t>Mesačná splátka istiny</t>
  </si>
  <si>
    <t>Mesačná platba poistného</t>
  </si>
  <si>
    <t>Počet zostávajúcich splátok</t>
  </si>
  <si>
    <t>Výška mesačného daňového odpisu</t>
  </si>
  <si>
    <t>Splátky úrokov celkom</t>
  </si>
  <si>
    <t>Splátky istiny a úrokov celkom</t>
  </si>
  <si>
    <t>Mesačná splátka leasingu (bez poistenia)</t>
  </si>
  <si>
    <t>Dátum prvej splátky leasingu</t>
  </si>
  <si>
    <t>Mesačná splátka leasingu celkom</t>
  </si>
  <si>
    <t>Počiatočný zostatok istiny</t>
  </si>
  <si>
    <t>Konečný zostatok istiny</t>
  </si>
  <si>
    <t>Max. mesačná výška oprávneného výdavku za leasing</t>
  </si>
  <si>
    <t>Kalkulačka vypočítava výšku oprávnených výdavkov pre jednu leasingovú zmluvu, a to na celú dobu jej trvania. V prípade, ak dĺžka realizácia projektu nie je totožná s dĺžkou trvania leasingu (začína neskôr ako leasing a/alebo končí skôr ako leasing) je potrebné, na účely určenia výšky oprávneného výdavku, zohľadniť dĺžku realizácie projektu v hárku "Tabuľka splátok a odpisov". V každom mesiaci je vypočítaná maximálna výška oprávneného výdavku za leasing iná, a preto je potrebné jasne identifikovať príslušný mesiac a rok realizácie projektu.</t>
  </si>
  <si>
    <t>Mesačná platba poistenia veci, alebo iné poplatky nezahrnuté v obstarávacej cene</t>
  </si>
  <si>
    <t>Splátky leasingu celkom
(splátka istiny, úroku + platby za poistenie)</t>
  </si>
  <si>
    <t>CELKOM</t>
  </si>
  <si>
    <t>PODROBNOSTI O LEASINGU/
PREDMETE LEASINGU</t>
  </si>
  <si>
    <t>Akontácia (ak relevantné)</t>
  </si>
  <si>
    <t xml:space="preserve">Fakturácia DPH pri finančnom leasingu - viď https://www.danovecentrum.sk/aktuality/financny-lizing-z-hladiska-dph-aktualita-dc-4-2019.htm </t>
  </si>
  <si>
    <t>DPH súvisiaca s leasingom</t>
  </si>
  <si>
    <t>DPH je oprávneným výdavkom, ak nájomca nemá nárok na jej vrátenie (nie je platcom DPH). V takom prípade sa oprávnená výška DPH dopočíta k hodnote uznaných splátok istiny v sledovanom období (+20% k uznanému základu)</t>
  </si>
  <si>
    <t>bez DPH</t>
  </si>
  <si>
    <t>s DPH</t>
  </si>
  <si>
    <t xml:space="preserve">OPRÁVNENÉ VÝDAVKY ZA CELÉ OBDOBIE (max.) </t>
  </si>
  <si>
    <t>Oprávnená DPH (20%) 
(ak relevantné)</t>
  </si>
  <si>
    <t>Nájomca (žiadateľ/prijímateľ) vypĺňa údaje do oranžových buniek</t>
  </si>
  <si>
    <t>MESAČNÁ SPLÁTKA LEASINGU S POISTENÍM (bez DPH)</t>
  </si>
  <si>
    <t>Informatívny výpočet</t>
  </si>
  <si>
    <t>Oprávneným výdavkom nie je celá časť splátky, ale len splátka istiny, a to maximálne v sume nepresahujúcej výšku daňového odpisu, vzťahujúca sa na obdobie realizácie projektu, ktorá bola reálne uhradená.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</si>
</sst>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7" formatCode="#,##0.00\ &quot;€&quot;_);\(#,##0.00\ &quot;€&quot;\)"/>
    <numFmt numFmtId="8" formatCode="#,##0.00\ &quot;€&quot;_);[Red]\(#,##0.00\ &quot;€&quot;\)"/>
    <numFmt numFmtId="43" formatCode="_ * #,##0.00_)_ ;_ * \(#,##0.00\)_ ;_ * &quot;-&quot;??_)_ ;_ @_ "/>
    <numFmt numFmtId="164" formatCode="#,##0.00\ &quot;€&quot;"/>
    <numFmt numFmtId="165" formatCode="_ * #,##0.00_)\ _€_ ;_ * \(#,##0.00\)\ _€_ ;_ * &quot;-&quot;??_)\ _€_ ;_ @_ "/>
    <numFmt numFmtId="166" formatCode="dd/mm/yyyy"/>
    <numFmt numFmtId="167" formatCode="0.000%"/>
  </numFmts>
  <fonts count="16" x14ac:knownFonts="1"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theme="0"/>
      <name val="Calibri"/>
      <family val="2"/>
      <charset val="238"/>
      <scheme val="minor"/>
    </font>
    <font>
      <sz val="10"/>
      <color theme="1" tint="0.34998626667073579"/>
      <name val="Calibri"/>
      <family val="2"/>
      <scheme val="minor"/>
    </font>
    <font>
      <sz val="18"/>
      <color theme="1"/>
      <name val="Calibri"/>
      <family val="2"/>
      <charset val="238"/>
      <scheme val="minor"/>
    </font>
    <font>
      <sz val="20"/>
      <color theme="1"/>
      <name val="Calibri"/>
      <family val="2"/>
      <charset val="238"/>
      <scheme val="minor"/>
    </font>
    <font>
      <sz val="18"/>
      <color theme="0"/>
      <name val="Calibri"/>
      <family val="2"/>
      <charset val="238"/>
      <scheme val="minor"/>
    </font>
    <font>
      <sz val="12"/>
      <color theme="4" tint="-0.249977111117893"/>
      <name val="Calibri"/>
      <family val="2"/>
      <charset val="238"/>
      <scheme val="minor"/>
    </font>
    <font>
      <sz val="11"/>
      <color theme="1" tint="0.34998626667073579"/>
      <name val="Calibri"/>
      <family val="2"/>
      <scheme val="minor"/>
    </font>
    <font>
      <sz val="2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1" tint="0.34998626667073579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2"/>
      <name val="Calibri Light"/>
      <family val="2"/>
      <scheme val="major"/>
    </font>
  </fonts>
  <fills count="10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-0.2499465926084170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/>
      <right/>
      <top style="medium">
        <color theme="0"/>
      </top>
      <bottom/>
      <diagonal/>
    </border>
    <border>
      <left/>
      <right/>
      <top/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theme="0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0" borderId="0">
      <alignment wrapText="1"/>
    </xf>
    <xf numFmtId="43" fontId="8" fillId="0" borderId="0" applyFont="0" applyFill="0" applyBorder="0" applyAlignment="0" applyProtection="0"/>
    <xf numFmtId="0" fontId="15" fillId="7" borderId="0" applyFont="0" applyFill="0" applyBorder="0">
      <alignment horizontal="center" wrapText="1"/>
      <protection locked="0"/>
    </xf>
  </cellStyleXfs>
  <cellXfs count="100">
    <xf numFmtId="0" fontId="0" fillId="0" borderId="0" xfId="0"/>
    <xf numFmtId="0" fontId="6" fillId="3" borderId="0" xfId="0" applyFont="1" applyFill="1" applyAlignment="1" applyProtection="1">
      <alignment horizontal="center" vertical="center" wrapText="1"/>
      <protection hidden="1"/>
    </xf>
    <xf numFmtId="0" fontId="0" fillId="0" borderId="0" xfId="0" applyProtection="1">
      <protection hidden="1"/>
    </xf>
    <xf numFmtId="0" fontId="4" fillId="2" borderId="0" xfId="0" applyFont="1" applyFill="1" applyAlignment="1" applyProtection="1">
      <alignment horizontal="center" vertical="center" wrapText="1"/>
      <protection hidden="1"/>
    </xf>
    <xf numFmtId="8" fontId="4" fillId="2" borderId="0" xfId="0" applyNumberFormat="1" applyFont="1" applyFill="1" applyAlignment="1" applyProtection="1">
      <alignment horizontal="center" vertical="center" wrapText="1"/>
      <protection hidden="1"/>
    </xf>
    <xf numFmtId="8" fontId="0" fillId="0" borderId="0" xfId="0" applyNumberFormat="1" applyProtection="1">
      <protection hidden="1"/>
    </xf>
    <xf numFmtId="0" fontId="2" fillId="4" borderId="1" xfId="0" applyFont="1" applyFill="1" applyBorder="1" applyAlignment="1" applyProtection="1">
      <alignment horizontal="center" vertical="center" wrapText="1"/>
      <protection hidden="1"/>
    </xf>
    <xf numFmtId="0" fontId="0" fillId="6" borderId="2" xfId="0" applyFill="1" applyBorder="1" applyAlignment="1" applyProtection="1">
      <alignment horizontal="left" vertical="center" wrapText="1"/>
      <protection hidden="1"/>
    </xf>
    <xf numFmtId="0" fontId="0" fillId="6" borderId="3" xfId="0" applyFill="1" applyBorder="1" applyAlignment="1" applyProtection="1">
      <alignment horizontal="left" vertical="center" wrapText="1"/>
      <protection hidden="1"/>
    </xf>
    <xf numFmtId="164" fontId="0" fillId="0" borderId="0" xfId="0" applyNumberFormat="1" applyProtection="1">
      <protection hidden="1"/>
    </xf>
    <xf numFmtId="0" fontId="0" fillId="9" borderId="0" xfId="0" applyFill="1" applyProtection="1">
      <protection hidden="1"/>
    </xf>
    <xf numFmtId="0" fontId="3" fillId="9" borderId="0" xfId="0" applyFont="1" applyFill="1" applyAlignment="1" applyProtection="1">
      <alignment horizontal="left" vertical="center"/>
      <protection hidden="1"/>
    </xf>
    <xf numFmtId="164" fontId="7" fillId="8" borderId="2" xfId="0" applyNumberFormat="1" applyFont="1" applyFill="1" applyBorder="1" applyAlignment="1" applyProtection="1">
      <alignment horizontal="center" vertical="center" wrapText="1"/>
      <protection locked="0"/>
    </xf>
    <xf numFmtId="167" fontId="7" fillId="8" borderId="3" xfId="2" applyNumberFormat="1" applyFont="1" applyFill="1" applyBorder="1" applyAlignment="1" applyProtection="1">
      <alignment horizontal="center" vertical="center" wrapText="1"/>
      <protection locked="0"/>
    </xf>
    <xf numFmtId="0" fontId="7" fillId="8" borderId="3" xfId="0" applyFont="1" applyFill="1" applyBorder="1" applyAlignment="1" applyProtection="1">
      <alignment horizontal="center" vertical="center" wrapText="1"/>
      <protection locked="0"/>
    </xf>
    <xf numFmtId="14" fontId="7" fillId="8" borderId="3" xfId="0" applyNumberFormat="1" applyFont="1" applyFill="1" applyBorder="1" applyAlignment="1" applyProtection="1">
      <alignment horizontal="center" vertical="center" wrapText="1"/>
      <protection locked="0"/>
    </xf>
    <xf numFmtId="1" fontId="7" fillId="8" borderId="3" xfId="0" applyNumberFormat="1" applyFont="1" applyFill="1" applyBorder="1" applyAlignment="1" applyProtection="1">
      <alignment horizontal="center" vertical="center" wrapText="1"/>
      <protection locked="0"/>
    </xf>
    <xf numFmtId="166" fontId="0" fillId="0" borderId="0" xfId="0" applyNumberFormat="1" applyProtection="1">
      <protection hidden="1"/>
    </xf>
    <xf numFmtId="7" fontId="0" fillId="0" borderId="0" xfId="1" applyNumberFormat="1" applyFont="1" applyProtection="1">
      <protection hidden="1"/>
    </xf>
    <xf numFmtId="0" fontId="8" fillId="0" borderId="0" xfId="3" applyProtection="1">
      <alignment wrapText="1"/>
      <protection hidden="1"/>
    </xf>
    <xf numFmtId="0" fontId="8" fillId="0" borderId="0" xfId="3" applyAlignment="1" applyProtection="1">
      <alignment horizontal="center" vertical="center" wrapText="1"/>
      <protection hidden="1"/>
    </xf>
    <xf numFmtId="0" fontId="10" fillId="0" borderId="0" xfId="3" applyFont="1" applyAlignment="1" applyProtection="1">
      <alignment horizontal="left" vertical="center" wrapText="1"/>
      <protection hidden="1"/>
    </xf>
    <xf numFmtId="43" fontId="13" fillId="0" borderId="0" xfId="4" applyFont="1" applyAlignment="1" applyProtection="1">
      <alignment horizontal="right" vertical="center" wrapText="1"/>
      <protection hidden="1"/>
    </xf>
    <xf numFmtId="0" fontId="14" fillId="0" borderId="0" xfId="3" applyFont="1" applyProtection="1">
      <alignment wrapText="1"/>
      <protection hidden="1"/>
    </xf>
    <xf numFmtId="14" fontId="14" fillId="0" borderId="0" xfId="3" applyNumberFormat="1" applyFont="1" applyAlignment="1" applyProtection="1">
      <alignment horizontal="right" vertical="center" wrapText="1"/>
      <protection hidden="1"/>
    </xf>
    <xf numFmtId="165" fontId="14" fillId="0" borderId="0" xfId="3" applyNumberFormat="1" applyFont="1" applyAlignment="1" applyProtection="1">
      <alignment vertical="center" wrapText="1"/>
      <protection hidden="1"/>
    </xf>
    <xf numFmtId="165" fontId="8" fillId="0" borderId="0" xfId="3" applyNumberFormat="1" applyProtection="1">
      <alignment wrapText="1"/>
      <protection hidden="1"/>
    </xf>
    <xf numFmtId="0" fontId="14" fillId="0" borderId="0" xfId="3" applyFont="1" applyAlignment="1" applyProtection="1">
      <alignment horizontal="right" vertical="center" wrapText="1"/>
      <protection hidden="1"/>
    </xf>
    <xf numFmtId="1" fontId="14" fillId="0" borderId="0" xfId="3" applyNumberFormat="1" applyFont="1" applyAlignment="1" applyProtection="1">
      <alignment horizontal="right" vertical="center" wrapText="1"/>
      <protection hidden="1"/>
    </xf>
    <xf numFmtId="0" fontId="11" fillId="5" borderId="5" xfId="3" applyFont="1" applyFill="1" applyBorder="1" applyAlignment="1" applyProtection="1">
      <alignment horizontal="center" vertical="center" wrapText="1"/>
      <protection hidden="1"/>
    </xf>
    <xf numFmtId="0" fontId="11" fillId="5" borderId="7" xfId="3" applyFont="1" applyFill="1" applyBorder="1" applyAlignment="1" applyProtection="1">
      <alignment horizontal="center" vertical="center" wrapText="1"/>
      <protection hidden="1"/>
    </xf>
    <xf numFmtId="0" fontId="11" fillId="5" borderId="8" xfId="3" applyFont="1" applyFill="1" applyBorder="1" applyAlignment="1" applyProtection="1">
      <alignment horizontal="center" vertical="center" wrapText="1"/>
      <protection hidden="1"/>
    </xf>
    <xf numFmtId="0" fontId="11" fillId="5" borderId="9" xfId="3" applyFont="1" applyFill="1" applyBorder="1" applyAlignment="1" applyProtection="1">
      <alignment horizontal="center" vertical="center" wrapText="1"/>
      <protection hidden="1"/>
    </xf>
    <xf numFmtId="0" fontId="10" fillId="0" borderId="10" xfId="3" applyFont="1" applyBorder="1" applyAlignment="1" applyProtection="1">
      <alignment horizontal="center" vertical="center" wrapText="1"/>
      <protection hidden="1"/>
    </xf>
    <xf numFmtId="0" fontId="10" fillId="0" borderId="11" xfId="3" applyFont="1" applyBorder="1" applyAlignment="1" applyProtection="1">
      <alignment horizontal="center" vertical="center" wrapText="1"/>
      <protection hidden="1"/>
    </xf>
    <xf numFmtId="13" fontId="10" fillId="0" borderId="11" xfId="3" applyNumberFormat="1" applyFont="1" applyBorder="1" applyAlignment="1" applyProtection="1">
      <alignment horizontal="center" vertical="center" wrapText="1"/>
      <protection hidden="1"/>
    </xf>
    <xf numFmtId="0" fontId="10" fillId="0" borderId="12" xfId="3" applyFont="1" applyBorder="1" applyAlignment="1" applyProtection="1">
      <alignment horizontal="center" vertical="center" wrapText="1"/>
      <protection hidden="1"/>
    </xf>
    <xf numFmtId="0" fontId="10" fillId="0" borderId="13" xfId="3" applyFont="1" applyBorder="1" applyAlignment="1" applyProtection="1">
      <alignment horizontal="center" vertical="center" wrapText="1"/>
      <protection hidden="1"/>
    </xf>
    <xf numFmtId="0" fontId="10" fillId="0" borderId="14" xfId="3" applyFont="1" applyBorder="1" applyAlignment="1" applyProtection="1">
      <alignment horizontal="center" vertical="center" wrapText="1"/>
      <protection hidden="1"/>
    </xf>
    <xf numFmtId="13" fontId="10" fillId="0" borderId="14" xfId="3" applyNumberFormat="1" applyFont="1" applyBorder="1" applyAlignment="1" applyProtection="1">
      <alignment horizontal="center" vertical="center" wrapText="1"/>
      <protection hidden="1"/>
    </xf>
    <xf numFmtId="0" fontId="10" fillId="0" borderId="15" xfId="3" applyFont="1" applyBorder="1" applyAlignment="1" applyProtection="1">
      <alignment horizontal="center" vertical="center" wrapText="1"/>
      <protection hidden="1"/>
    </xf>
    <xf numFmtId="0" fontId="10" fillId="0" borderId="16" xfId="3" applyFont="1" applyBorder="1" applyAlignment="1" applyProtection="1">
      <alignment horizontal="center" vertical="center" wrapText="1"/>
      <protection hidden="1"/>
    </xf>
    <xf numFmtId="0" fontId="10" fillId="0" borderId="17" xfId="3" applyFont="1" applyBorder="1" applyAlignment="1" applyProtection="1">
      <alignment horizontal="center" vertical="center" wrapText="1"/>
      <protection hidden="1"/>
    </xf>
    <xf numFmtId="13" fontId="10" fillId="0" borderId="17" xfId="3" applyNumberFormat="1" applyFont="1" applyBorder="1" applyAlignment="1" applyProtection="1">
      <alignment horizontal="center" vertical="center" wrapText="1"/>
      <protection hidden="1"/>
    </xf>
    <xf numFmtId="0" fontId="10" fillId="0" borderId="18" xfId="3" applyFont="1" applyBorder="1" applyAlignment="1" applyProtection="1">
      <alignment horizontal="center" vertical="center" wrapText="1"/>
      <protection hidden="1"/>
    </xf>
    <xf numFmtId="0" fontId="11" fillId="5" borderId="16" xfId="3" applyFont="1" applyFill="1" applyBorder="1" applyAlignment="1" applyProtection="1">
      <alignment horizontal="center" vertical="center" wrapText="1"/>
      <protection hidden="1"/>
    </xf>
    <xf numFmtId="0" fontId="11" fillId="5" borderId="17" xfId="3" applyFont="1" applyFill="1" applyBorder="1" applyAlignment="1" applyProtection="1">
      <alignment horizontal="center" vertical="center" wrapText="1"/>
      <protection hidden="1"/>
    </xf>
    <xf numFmtId="0" fontId="11" fillId="5" borderId="18" xfId="3" applyFont="1" applyFill="1" applyBorder="1" applyAlignment="1" applyProtection="1">
      <alignment horizontal="center" vertical="center" wrapText="1"/>
      <protection hidden="1"/>
    </xf>
    <xf numFmtId="0" fontId="10" fillId="0" borderId="0" xfId="3" applyFont="1" applyAlignment="1" applyProtection="1">
      <alignment horizontal="center" vertical="center" wrapText="1"/>
      <protection hidden="1"/>
    </xf>
    <xf numFmtId="0" fontId="8" fillId="0" borderId="10" xfId="3" applyBorder="1" applyAlignment="1" applyProtection="1">
      <alignment horizontal="center" vertical="center" wrapText="1"/>
      <protection hidden="1"/>
    </xf>
    <xf numFmtId="0" fontId="8" fillId="0" borderId="11" xfId="3" applyBorder="1" applyAlignment="1" applyProtection="1">
      <alignment horizontal="center" vertical="center" wrapText="1"/>
      <protection hidden="1"/>
    </xf>
    <xf numFmtId="165" fontId="8" fillId="0" borderId="11" xfId="3" applyNumberFormat="1" applyBorder="1" applyAlignment="1" applyProtection="1">
      <alignment horizontal="right" vertical="center" wrapText="1"/>
      <protection hidden="1"/>
    </xf>
    <xf numFmtId="165" fontId="8" fillId="0" borderId="12" xfId="3" applyNumberFormat="1" applyBorder="1" applyAlignment="1" applyProtection="1">
      <alignment horizontal="right" vertical="center" wrapText="1"/>
      <protection hidden="1"/>
    </xf>
    <xf numFmtId="43" fontId="8" fillId="0" borderId="0" xfId="3" applyNumberFormat="1" applyProtection="1">
      <alignment wrapText="1"/>
      <protection hidden="1"/>
    </xf>
    <xf numFmtId="0" fontId="8" fillId="0" borderId="13" xfId="3" applyBorder="1" applyAlignment="1" applyProtection="1">
      <alignment horizontal="center" vertical="center" wrapText="1"/>
      <protection hidden="1"/>
    </xf>
    <xf numFmtId="0" fontId="8" fillId="0" borderId="14" xfId="3" applyBorder="1" applyAlignment="1" applyProtection="1">
      <alignment horizontal="center" vertical="center" wrapText="1"/>
      <protection hidden="1"/>
    </xf>
    <xf numFmtId="165" fontId="8" fillId="0" borderId="14" xfId="3" applyNumberFormat="1" applyBorder="1" applyAlignment="1" applyProtection="1">
      <alignment horizontal="right" vertical="center" wrapText="1"/>
      <protection hidden="1"/>
    </xf>
    <xf numFmtId="165" fontId="8" fillId="0" borderId="15" xfId="3" applyNumberFormat="1" applyBorder="1" applyAlignment="1" applyProtection="1">
      <alignment horizontal="right" vertical="center" wrapText="1"/>
      <protection hidden="1"/>
    </xf>
    <xf numFmtId="0" fontId="8" fillId="0" borderId="16" xfId="3" applyBorder="1" applyAlignment="1" applyProtection="1">
      <alignment horizontal="center" vertical="center" wrapText="1"/>
      <protection hidden="1"/>
    </xf>
    <xf numFmtId="0" fontId="8" fillId="0" borderId="17" xfId="3" applyBorder="1" applyAlignment="1" applyProtection="1">
      <alignment horizontal="center" vertical="center" wrapText="1"/>
      <protection hidden="1"/>
    </xf>
    <xf numFmtId="165" fontId="8" fillId="0" borderId="17" xfId="3" applyNumberFormat="1" applyBorder="1" applyAlignment="1" applyProtection="1">
      <alignment horizontal="right" vertical="center" wrapText="1"/>
      <protection hidden="1"/>
    </xf>
    <xf numFmtId="165" fontId="8" fillId="0" borderId="18" xfId="3" applyNumberFormat="1" applyBorder="1" applyAlignment="1" applyProtection="1">
      <alignment horizontal="right" vertical="center" wrapText="1"/>
      <protection hidden="1"/>
    </xf>
    <xf numFmtId="165" fontId="11" fillId="5" borderId="22" xfId="3" applyNumberFormat="1" applyFont="1" applyFill="1" applyBorder="1" applyProtection="1">
      <alignment wrapText="1"/>
      <protection hidden="1"/>
    </xf>
    <xf numFmtId="165" fontId="12" fillId="0" borderId="0" xfId="3" applyNumberFormat="1" applyFont="1" applyProtection="1">
      <alignment wrapText="1"/>
      <protection hidden="1"/>
    </xf>
    <xf numFmtId="0" fontId="11" fillId="5" borderId="26" xfId="3" applyFont="1" applyFill="1" applyBorder="1" applyAlignment="1" applyProtection="1">
      <alignment horizontal="center" vertical="center" wrapText="1"/>
      <protection hidden="1"/>
    </xf>
    <xf numFmtId="0" fontId="11" fillId="5" borderId="27" xfId="3" applyFont="1" applyFill="1" applyBorder="1" applyAlignment="1" applyProtection="1">
      <alignment horizontal="center" vertical="center" wrapText="1"/>
      <protection hidden="1"/>
    </xf>
    <xf numFmtId="43" fontId="0" fillId="0" borderId="11" xfId="4" applyFont="1" applyBorder="1" applyAlignment="1" applyProtection="1">
      <alignment horizontal="right" vertical="center" wrapText="1"/>
      <protection hidden="1"/>
    </xf>
    <xf numFmtId="43" fontId="0" fillId="0" borderId="29" xfId="4" applyFont="1" applyBorder="1" applyAlignment="1" applyProtection="1">
      <alignment horizontal="right" vertical="center" wrapText="1"/>
      <protection hidden="1"/>
    </xf>
    <xf numFmtId="0" fontId="8" fillId="0" borderId="23" xfId="3" applyBorder="1" applyAlignment="1" applyProtection="1">
      <alignment horizontal="right" vertical="center" wrapText="1"/>
      <protection hidden="1"/>
    </xf>
    <xf numFmtId="43" fontId="0" fillId="0" borderId="14" xfId="4" applyFont="1" applyBorder="1" applyAlignment="1" applyProtection="1">
      <alignment horizontal="right" vertical="center" wrapText="1"/>
      <protection hidden="1"/>
    </xf>
    <xf numFmtId="43" fontId="0" fillId="0" borderId="30" xfId="4" applyFont="1" applyBorder="1" applyAlignment="1" applyProtection="1">
      <alignment horizontal="right" vertical="center" wrapText="1"/>
      <protection hidden="1"/>
    </xf>
    <xf numFmtId="0" fontId="8" fillId="0" borderId="31" xfId="3" applyBorder="1" applyAlignment="1" applyProtection="1">
      <alignment horizontal="right" vertical="center" wrapText="1"/>
      <protection hidden="1"/>
    </xf>
    <xf numFmtId="43" fontId="0" fillId="0" borderId="17" xfId="4" applyFont="1" applyBorder="1" applyAlignment="1" applyProtection="1">
      <alignment horizontal="right" vertical="center" wrapText="1"/>
      <protection hidden="1"/>
    </xf>
    <xf numFmtId="43" fontId="0" fillId="0" borderId="32" xfId="4" applyFont="1" applyBorder="1" applyAlignment="1" applyProtection="1">
      <alignment horizontal="right" vertical="center" wrapText="1"/>
      <protection hidden="1"/>
    </xf>
    <xf numFmtId="0" fontId="8" fillId="0" borderId="25" xfId="3" applyBorder="1" applyAlignment="1" applyProtection="1">
      <alignment horizontal="right" vertical="center" wrapText="1"/>
      <protection hidden="1"/>
    </xf>
    <xf numFmtId="0" fontId="4" fillId="0" borderId="0" xfId="0" applyFont="1" applyAlignment="1" applyProtection="1">
      <alignment horizontal="center"/>
      <protection hidden="1"/>
    </xf>
    <xf numFmtId="0" fontId="3" fillId="9" borderId="0" xfId="0" applyFont="1" applyFill="1" applyAlignment="1" applyProtection="1">
      <alignment horizontal="left" vertical="center"/>
      <protection hidden="1"/>
    </xf>
    <xf numFmtId="164" fontId="7" fillId="6" borderId="3" xfId="0" applyNumberFormat="1" applyFont="1" applyFill="1" applyBorder="1" applyAlignment="1" applyProtection="1">
      <alignment horizontal="center" vertical="center" wrapText="1"/>
      <protection hidden="1"/>
    </xf>
    <xf numFmtId="164" fontId="7" fillId="6" borderId="2" xfId="0" applyNumberFormat="1" applyFont="1" applyFill="1" applyBorder="1" applyAlignment="1" applyProtection="1">
      <alignment horizontal="center" vertical="center" wrapText="1"/>
      <protection hidden="1"/>
    </xf>
    <xf numFmtId="0" fontId="3" fillId="9" borderId="0" xfId="0" applyFont="1" applyFill="1" applyAlignment="1" applyProtection="1">
      <alignment horizontal="left" vertical="center" wrapText="1"/>
      <protection hidden="1"/>
    </xf>
    <xf numFmtId="0" fontId="5" fillId="2" borderId="0" xfId="0" applyFont="1" applyFill="1" applyAlignment="1" applyProtection="1">
      <alignment horizontal="center" vertical="center" wrapText="1"/>
      <protection hidden="1"/>
    </xf>
    <xf numFmtId="0" fontId="3" fillId="8" borderId="0" xfId="0" applyFont="1" applyFill="1" applyAlignment="1" applyProtection="1">
      <alignment horizontal="left" vertical="center"/>
      <protection hidden="1"/>
    </xf>
    <xf numFmtId="0" fontId="4" fillId="2" borderId="0" xfId="0" applyFont="1" applyFill="1" applyAlignment="1" applyProtection="1">
      <alignment horizontal="center" vertical="center" wrapText="1"/>
      <protection hidden="1"/>
    </xf>
    <xf numFmtId="164" fontId="6" fillId="3" borderId="0" xfId="0" applyNumberFormat="1" applyFont="1" applyFill="1" applyAlignment="1" applyProtection="1">
      <alignment horizontal="center" vertical="center" wrapText="1"/>
      <protection hidden="1"/>
    </xf>
    <xf numFmtId="164" fontId="6" fillId="3" borderId="33" xfId="0" applyNumberFormat="1" applyFont="1" applyFill="1" applyBorder="1" applyAlignment="1" applyProtection="1">
      <alignment horizontal="center" vertical="center" wrapText="1"/>
      <protection hidden="1"/>
    </xf>
    <xf numFmtId="164" fontId="7" fillId="8" borderId="3" xfId="0" applyNumberFormat="1" applyFont="1" applyFill="1" applyBorder="1" applyAlignment="1" applyProtection="1">
      <alignment horizontal="center" vertical="center" wrapText="1"/>
      <protection locked="0"/>
    </xf>
    <xf numFmtId="0" fontId="2" fillId="4" borderId="1" xfId="0" applyFont="1" applyFill="1" applyBorder="1" applyAlignment="1" applyProtection="1">
      <alignment horizontal="center" vertical="center" wrapText="1"/>
      <protection hidden="1"/>
    </xf>
    <xf numFmtId="0" fontId="4" fillId="2" borderId="0" xfId="0" applyFont="1" applyFill="1" applyAlignment="1" applyProtection="1">
      <alignment horizontal="left" vertical="center" wrapText="1"/>
      <protection hidden="1"/>
    </xf>
    <xf numFmtId="0" fontId="4" fillId="2" borderId="33" xfId="0" applyFont="1" applyFill="1" applyBorder="1" applyAlignment="1" applyProtection="1">
      <alignment horizontal="left" vertical="center" wrapText="1"/>
      <protection hidden="1"/>
    </xf>
    <xf numFmtId="0" fontId="11" fillId="5" borderId="23" xfId="3" applyFont="1" applyFill="1" applyBorder="1" applyAlignment="1" applyProtection="1">
      <alignment horizontal="center" vertical="center" wrapText="1"/>
      <protection hidden="1"/>
    </xf>
    <xf numFmtId="0" fontId="11" fillId="5" borderId="25" xfId="3" applyFont="1" applyFill="1" applyBorder="1" applyAlignment="1" applyProtection="1">
      <alignment horizontal="center" vertical="center" wrapText="1"/>
      <protection hidden="1"/>
    </xf>
    <xf numFmtId="0" fontId="11" fillId="5" borderId="4" xfId="3" applyFont="1" applyFill="1" applyBorder="1" applyAlignment="1" applyProtection="1">
      <alignment horizontal="center" vertical="center" wrapText="1"/>
      <protection hidden="1"/>
    </xf>
    <xf numFmtId="0" fontId="11" fillId="5" borderId="5" xfId="3" applyFont="1" applyFill="1" applyBorder="1" applyAlignment="1" applyProtection="1">
      <alignment horizontal="center" vertical="center" wrapText="1"/>
      <protection hidden="1"/>
    </xf>
    <xf numFmtId="0" fontId="11" fillId="5" borderId="6" xfId="3" applyFont="1" applyFill="1" applyBorder="1" applyAlignment="1" applyProtection="1">
      <alignment horizontal="center" vertical="center" wrapText="1"/>
      <protection hidden="1"/>
    </xf>
    <xf numFmtId="0" fontId="11" fillId="5" borderId="24" xfId="3" applyFont="1" applyFill="1" applyBorder="1" applyAlignment="1" applyProtection="1">
      <alignment horizontal="center" vertical="center" wrapText="1"/>
      <protection hidden="1"/>
    </xf>
    <xf numFmtId="0" fontId="11" fillId="5" borderId="28" xfId="3" applyFont="1" applyFill="1" applyBorder="1" applyAlignment="1" applyProtection="1">
      <alignment horizontal="center" vertical="center" wrapText="1"/>
      <protection hidden="1"/>
    </xf>
    <xf numFmtId="0" fontId="9" fillId="2" borderId="0" xfId="3" applyFont="1" applyFill="1" applyAlignment="1" applyProtection="1">
      <alignment horizontal="left" vertical="center" wrapText="1"/>
      <protection hidden="1"/>
    </xf>
    <xf numFmtId="0" fontId="11" fillId="5" borderId="19" xfId="3" applyFont="1" applyFill="1" applyBorder="1" applyAlignment="1" applyProtection="1">
      <alignment horizontal="center" vertical="center" wrapText="1"/>
      <protection hidden="1"/>
    </xf>
    <xf numFmtId="0" fontId="11" fillId="5" borderId="20" xfId="3" applyFont="1" applyFill="1" applyBorder="1" applyAlignment="1" applyProtection="1">
      <alignment horizontal="center" vertical="center" wrapText="1"/>
      <protection hidden="1"/>
    </xf>
    <xf numFmtId="0" fontId="11" fillId="5" borderId="21" xfId="3" applyFont="1" applyFill="1" applyBorder="1" applyAlignment="1" applyProtection="1">
      <alignment horizontal="center" vertical="center" wrapText="1"/>
      <protection hidden="1"/>
    </xf>
  </cellXfs>
  <cellStyles count="6">
    <cellStyle name="Čiarka" xfId="1" builtinId="3"/>
    <cellStyle name="Čiarka 2" xfId="4" xr:uid="{00000000-0005-0000-0000-000001000000}"/>
    <cellStyle name="Nadpis tabuľky amortizácie" xfId="5" xr:uid="{00000000-0005-0000-0000-000002000000}"/>
    <cellStyle name="Normálna" xfId="0" builtinId="0"/>
    <cellStyle name="Normálna 2" xfId="3" xr:uid="{00000000-0005-0000-0000-000003000000}"/>
    <cellStyle name="Percentá" xfId="2" builtinId="5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G27"/>
  <sheetViews>
    <sheetView tabSelected="1" view="pageBreakPreview" zoomScaleNormal="116" zoomScaleSheetLayoutView="100" workbookViewId="0"/>
  </sheetViews>
  <sheetFormatPr baseColWidth="10" defaultColWidth="11" defaultRowHeight="16" x14ac:dyDescent="0.2"/>
  <cols>
    <col min="1" max="1" width="11" style="2"/>
    <col min="2" max="2" width="32.1640625" style="2" customWidth="1"/>
    <col min="3" max="3" width="15.83203125" style="2" customWidth="1"/>
    <col min="4" max="4" width="41" style="2" customWidth="1"/>
    <col min="5" max="5" width="16.6640625" style="2" bestFit="1" customWidth="1"/>
    <col min="6" max="6" width="20.5" style="2" customWidth="1"/>
    <col min="7" max="16384" width="11" style="2"/>
  </cols>
  <sheetData>
    <row r="2" spans="2:7" ht="24" x14ac:dyDescent="0.3">
      <c r="B2" s="75" t="s">
        <v>83</v>
      </c>
      <c r="C2" s="75"/>
      <c r="D2" s="75"/>
      <c r="E2" s="75"/>
      <c r="F2" s="75"/>
    </row>
    <row r="3" spans="2:7" ht="59" customHeight="1" x14ac:dyDescent="0.2">
      <c r="B3" s="80" t="s">
        <v>0</v>
      </c>
      <c r="C3" s="80"/>
      <c r="D3" s="1" t="s">
        <v>82</v>
      </c>
      <c r="E3" s="82" t="s">
        <v>79</v>
      </c>
      <c r="F3" s="82"/>
    </row>
    <row r="4" spans="2:7" ht="25" x14ac:dyDescent="0.2">
      <c r="B4" s="80"/>
      <c r="C4" s="80"/>
      <c r="D4" s="83">
        <f>E11+E12</f>
        <v>1072.5424849376491</v>
      </c>
      <c r="E4" s="3" t="s">
        <v>77</v>
      </c>
      <c r="F4" s="3" t="s">
        <v>78</v>
      </c>
    </row>
    <row r="5" spans="2:7" ht="31" customHeight="1" thickBot="1" x14ac:dyDescent="0.25">
      <c r="B5" s="80"/>
      <c r="C5" s="80"/>
      <c r="D5" s="84"/>
      <c r="E5" s="4">
        <f>SUM('Tabuľka splátok a odpisov'!L4:L363)</f>
        <v>7328.4639999999908</v>
      </c>
      <c r="F5" s="4">
        <f>SUM('Tabuľka splátok a odpisov'!L4:L363)+SUM('Tabuľka splátok a odpisov'!M4:M363)</f>
        <v>8794.1567999999916</v>
      </c>
      <c r="G5" s="5"/>
    </row>
    <row r="6" spans="2:7" ht="34" x14ac:dyDescent="0.2">
      <c r="B6" s="6" t="s">
        <v>72</v>
      </c>
      <c r="C6" s="6" t="s">
        <v>1</v>
      </c>
      <c r="D6" s="6" t="s">
        <v>5</v>
      </c>
      <c r="E6" s="86" t="s">
        <v>71</v>
      </c>
      <c r="F6" s="86"/>
    </row>
    <row r="7" spans="2:7" ht="17" x14ac:dyDescent="0.2">
      <c r="B7" s="7" t="s">
        <v>73</v>
      </c>
      <c r="C7" s="12">
        <v>0</v>
      </c>
      <c r="D7" s="7" t="s">
        <v>75</v>
      </c>
      <c r="E7" s="78">
        <f>(C7+E10)*0.2</f>
        <v>9336.4078554014286</v>
      </c>
      <c r="F7" s="78"/>
    </row>
    <row r="8" spans="2:7" ht="30" customHeight="1" x14ac:dyDescent="0.2">
      <c r="B8" s="7" t="s">
        <v>51</v>
      </c>
      <c r="C8" s="12">
        <v>36642.32</v>
      </c>
      <c r="D8" s="7" t="s">
        <v>6</v>
      </c>
      <c r="E8" s="77">
        <f>SUM('Tabuľka splátok a odpisov'!F4:F363)</f>
        <v>36642.319999999985</v>
      </c>
      <c r="F8" s="77"/>
    </row>
    <row r="9" spans="2:7" ht="30" customHeight="1" x14ac:dyDescent="0.2">
      <c r="B9" s="8" t="s">
        <v>13</v>
      </c>
      <c r="C9" s="13">
        <v>0.12422</v>
      </c>
      <c r="D9" s="8" t="s">
        <v>60</v>
      </c>
      <c r="E9" s="77">
        <f>SUM('Tabuľka splátok a odpisov'!E4:E363)</f>
        <v>10039.719277007156</v>
      </c>
      <c r="F9" s="77"/>
    </row>
    <row r="10" spans="2:7" ht="30" customHeight="1" x14ac:dyDescent="0.2">
      <c r="B10" s="8" t="s">
        <v>2</v>
      </c>
      <c r="C10" s="14">
        <v>48</v>
      </c>
      <c r="D10" s="8" t="s">
        <v>61</v>
      </c>
      <c r="E10" s="77">
        <f>E8+E9</f>
        <v>46682.039277007141</v>
      </c>
      <c r="F10" s="77"/>
    </row>
    <row r="11" spans="2:7" ht="30" customHeight="1" x14ac:dyDescent="0.2">
      <c r="B11" s="8" t="s">
        <v>3</v>
      </c>
      <c r="C11" s="15">
        <f ca="1">TODAY()</f>
        <v>44364</v>
      </c>
      <c r="D11" s="8" t="s">
        <v>62</v>
      </c>
      <c r="E11" s="77">
        <f>IFERROR(PMT(C9/12,C10,-C8,0,0),0)</f>
        <v>972.54248493764896</v>
      </c>
      <c r="F11" s="77"/>
    </row>
    <row r="12" spans="2:7" ht="30" customHeight="1" x14ac:dyDescent="0.2">
      <c r="B12" s="8" t="s">
        <v>63</v>
      </c>
      <c r="C12" s="15">
        <v>44362</v>
      </c>
      <c r="D12" s="8" t="s">
        <v>69</v>
      </c>
      <c r="E12" s="85">
        <v>100</v>
      </c>
      <c r="F12" s="85"/>
      <c r="G12" s="9"/>
    </row>
    <row r="13" spans="2:7" ht="30" customHeight="1" x14ac:dyDescent="0.2">
      <c r="B13" s="8" t="s">
        <v>4</v>
      </c>
      <c r="C13" s="16">
        <v>5</v>
      </c>
      <c r="D13" s="8" t="s">
        <v>64</v>
      </c>
      <c r="E13" s="77">
        <f>E11+E12</f>
        <v>1072.5424849376491</v>
      </c>
      <c r="F13" s="77"/>
    </row>
    <row r="14" spans="2:7" ht="30" customHeight="1" x14ac:dyDescent="0.2">
      <c r="B14" s="8" t="s">
        <v>7</v>
      </c>
      <c r="C14" s="16" t="s">
        <v>16</v>
      </c>
      <c r="D14" s="8" t="s">
        <v>70</v>
      </c>
      <c r="E14" s="77">
        <f>SUM('Tabuľka splátok a odpisov'!H4:H363)</f>
        <v>51482.039277007192</v>
      </c>
      <c r="F14" s="77"/>
      <c r="G14" s="9"/>
    </row>
    <row r="15" spans="2:7" x14ac:dyDescent="0.2">
      <c r="B15" s="10"/>
      <c r="C15" s="10"/>
      <c r="D15" s="10"/>
      <c r="E15" s="10"/>
      <c r="F15" s="10"/>
    </row>
    <row r="16" spans="2:7" ht="16" customHeight="1" x14ac:dyDescent="0.2">
      <c r="B16" s="81" t="s">
        <v>81</v>
      </c>
      <c r="C16" s="81"/>
      <c r="D16" s="81"/>
      <c r="E16" s="81"/>
      <c r="F16" s="81"/>
    </row>
    <row r="17" spans="2:6" ht="16" customHeight="1" x14ac:dyDescent="0.2">
      <c r="B17" s="11"/>
      <c r="C17" s="11"/>
      <c r="D17" s="11"/>
      <c r="E17" s="11"/>
      <c r="F17" s="11"/>
    </row>
    <row r="18" spans="2:6" ht="16" customHeight="1" x14ac:dyDescent="0.2">
      <c r="B18" s="11"/>
      <c r="C18" s="11"/>
      <c r="D18" s="11"/>
      <c r="E18" s="11"/>
      <c r="F18" s="11"/>
    </row>
    <row r="19" spans="2:6" x14ac:dyDescent="0.2">
      <c r="B19" s="76" t="s">
        <v>8</v>
      </c>
      <c r="C19" s="76"/>
      <c r="D19" s="76"/>
      <c r="E19" s="76"/>
      <c r="F19" s="76"/>
    </row>
    <row r="20" spans="2:6" ht="28" customHeight="1" x14ac:dyDescent="0.2">
      <c r="B20" s="79" t="s">
        <v>84</v>
      </c>
      <c r="C20" s="79"/>
      <c r="D20" s="79"/>
      <c r="E20" s="79"/>
      <c r="F20" s="79"/>
    </row>
    <row r="21" spans="2:6" x14ac:dyDescent="0.2">
      <c r="B21" s="79" t="s">
        <v>9</v>
      </c>
      <c r="C21" s="79"/>
      <c r="D21" s="79"/>
      <c r="E21" s="79"/>
      <c r="F21" s="79"/>
    </row>
    <row r="22" spans="2:6" x14ac:dyDescent="0.2">
      <c r="B22" s="79" t="s">
        <v>10</v>
      </c>
      <c r="C22" s="79"/>
      <c r="D22" s="79"/>
      <c r="E22" s="79"/>
      <c r="F22" s="79"/>
    </row>
    <row r="23" spans="2:6" ht="39" customHeight="1" x14ac:dyDescent="0.2">
      <c r="B23" s="79" t="s">
        <v>11</v>
      </c>
      <c r="C23" s="79"/>
      <c r="D23" s="79"/>
      <c r="E23" s="79"/>
      <c r="F23" s="79"/>
    </row>
    <row r="24" spans="2:6" x14ac:dyDescent="0.2">
      <c r="B24" s="79" t="s">
        <v>12</v>
      </c>
      <c r="C24" s="79"/>
      <c r="D24" s="79"/>
      <c r="E24" s="79"/>
      <c r="F24" s="79"/>
    </row>
    <row r="25" spans="2:6" ht="59" customHeight="1" x14ac:dyDescent="0.2">
      <c r="B25" s="79" t="s">
        <v>68</v>
      </c>
      <c r="C25" s="79"/>
      <c r="D25" s="79"/>
      <c r="E25" s="79"/>
      <c r="F25" s="79"/>
    </row>
    <row r="26" spans="2:6" ht="33" customHeight="1" x14ac:dyDescent="0.2">
      <c r="B26" s="79" t="s">
        <v>76</v>
      </c>
      <c r="C26" s="79"/>
      <c r="D26" s="79"/>
      <c r="E26" s="79"/>
      <c r="F26" s="79"/>
    </row>
    <row r="27" spans="2:6" x14ac:dyDescent="0.2">
      <c r="B27" s="79" t="s">
        <v>74</v>
      </c>
      <c r="C27" s="79"/>
      <c r="D27" s="79"/>
      <c r="E27" s="79"/>
      <c r="F27" s="79"/>
    </row>
  </sheetData>
  <sheetProtection algorithmName="SHA-512" hashValue="G7eljySLy6vBqnvjkXR4LuAtYkOSZjM1U7F4PCvOfshAZGZiVi116rRrnHV0zsSCY4AgpMmMK/3ECefp8nMI8w==" saltValue="aZGypbrWn27dRQzsKDt19g==" spinCount="100000" sheet="1" objects="1" scenarios="1"/>
  <mergeCells count="23">
    <mergeCell ref="B27:F27"/>
    <mergeCell ref="B24:F24"/>
    <mergeCell ref="B19:F19"/>
    <mergeCell ref="B3:C5"/>
    <mergeCell ref="B25:F25"/>
    <mergeCell ref="B21:F21"/>
    <mergeCell ref="B22:F22"/>
    <mergeCell ref="B23:F23"/>
    <mergeCell ref="B16:F16"/>
    <mergeCell ref="B26:F26"/>
    <mergeCell ref="E3:F3"/>
    <mergeCell ref="D4:D5"/>
    <mergeCell ref="E14:F14"/>
    <mergeCell ref="E13:F13"/>
    <mergeCell ref="E12:F12"/>
    <mergeCell ref="E6:F6"/>
    <mergeCell ref="B2:F2"/>
    <mergeCell ref="B20:F20"/>
    <mergeCell ref="E11:F11"/>
    <mergeCell ref="E10:F10"/>
    <mergeCell ref="E9:F9"/>
    <mergeCell ref="E8:F8"/>
    <mergeCell ref="E7:F7"/>
  </mergeCells>
  <conditionalFormatting sqref="C7:C14 E12">
    <cfRule type="cellIs" dxfId="0" priority="1" operator="equal">
      <formula>""</formula>
    </cfRule>
  </conditionalFormatting>
  <dataValidations count="14">
    <dataValidation allowBlank="1" showInputMessage="1" showErrorMessage="1" prompt="Podrobnosti o leasingu, resp. predmete leasingu sa nachádzajú v tomto stĺpci (bunka B5 až bunka B12)." sqref="B6" xr:uid="{00000000-0002-0000-0000-000000000000}"/>
    <dataValidation allowBlank="1" showInputMessage="1" showErrorMessage="1" prompt="V tomto stĺpci zadajte do buniek C5 až C12 podrobností o leasingu, resp. predmete leasingu." sqref="C6" xr:uid="{00000000-0002-0000-0000-000001000000}"/>
    <dataValidation allowBlank="1" showInputMessage="1" showErrorMessage="1" prompt="V tomto stĺpci sa v bunke D4 až D11 nachádzajú kľúčové štatistiky o leasingu." sqref="D7" xr:uid="{00000000-0002-0000-0000-000002000000}"/>
    <dataValidation allowBlank="1" showInputMessage="1" showErrorMessage="1" prompt="Do tejto bunky zadajte celkovú výšku istiny._x000a_Ide o hodnotu obstarávacej ceny, prípadne o hodnotu obstarávacej ceny zníženú o akontáciu (ak relevantné)._x000a_Hodnota sa uvádza na úrovni základu dane, t.j. bez DPH a to aj v prípade, ak subjekt nie je platcom DPH" sqref="C8" xr:uid="{00000000-0002-0000-0000-000003000000}"/>
    <dataValidation allowBlank="1" showInputMessage="1" showErrorMessage="1" prompt="Do tejto bunky zadajte úrokovú sadzbu" sqref="C9" xr:uid="{00000000-0002-0000-0000-000004000000}"/>
    <dataValidation allowBlank="1" showInputMessage="1" showErrorMessage="1" prompt="Zadajte trvanie leasingu (v mesiacoch). Platné hodnoty sú od 1 do 360 (30 rokov). Trvanie leasingu nemôže byť kratšie ako 60 % doby uplatniteľných daňových odpisov predmetu leasingu." sqref="C10" xr:uid="{00000000-0002-0000-0000-000005000000}"/>
    <dataValidation allowBlank="1" showInputMessage="1" showErrorMessage="1" prompt="Do tejto bunky zadajte dátum začatia leasingu (podpis leasingovej zmluvy)." sqref="C11" xr:uid="{00000000-0002-0000-0000-000006000000}"/>
    <dataValidation allowBlank="1" showInputMessage="1" showErrorMessage="1" prompt="Do tejto bunky zadajte výšku mesačnej platby poistného alebo iné poplatky nezahrnuté v obstarávacej cene." sqref="E12" xr:uid="{00000000-0002-0000-0000-000007000000}"/>
    <dataValidation allowBlank="1" showInputMessage="1" showErrorMessage="1" prompt="Do tejto bunky zadajte dátum prvej splátky leasingu. Predpokladá sa, že dátum prvej splátky leasingu časovo súvisí s predchádzajúcim kaledárnym mesiacom._x000a_Každá ďalšia splátka je splatnou vždy za predchádzajúci mesiac leasingu." sqref="C12" xr:uid="{00000000-0002-0000-0000-000008000000}"/>
    <dataValidation allowBlank="1" showInputMessage="1" showErrorMessage="1" prompt="Do tejto bunky zadajte hodnotu &quot;nultej splátky&quot; akontácie, ak je to relevantné." sqref="C7" xr:uid="{00000000-0002-0000-0000-000009000000}"/>
    <dataValidation allowBlank="1" showInputMessage="1" showErrorMessage="1" prompt="Hodnota DPH súvisiaca s predmetom leasingu._x000a_Ide o hodnotu DPH, ktorú fakturuje prenajímateľ." sqref="E7" xr:uid="{00000000-0002-0000-0000-00000A000000}"/>
    <dataValidation allowBlank="1" showInputMessage="1" showErrorMessage="1" prompt="Mesačná splátka leasingu sa vypočíta automaticky na základe podrobností o leasingu a kľúčových štatistík." sqref="E5 D4" xr:uid="{00000000-0002-0000-0000-00000B000000}"/>
    <dataValidation allowBlank="1" showInputMessage="1" showErrorMessage="1" prompt="V tomto stĺpci sa v bunke D5 až D12 nachádzajú kľúčové štatistiky o leasingu." sqref="D6" xr:uid="{00000000-0002-0000-0000-00000C000000}"/>
    <dataValidation allowBlank="1" showInputMessage="1" showErrorMessage="1" prompt="Celkové sumy v tomto stĺpci sa vypočítajú automaticky (s výnimkou bunky E10, do ktorej údaje zadáva žiadateľ)." sqref="E6:F6" xr:uid="{00000000-0002-0000-0000-00000D000000}"/>
  </dataValidations>
  <pageMargins left="0.7" right="0.7" top="0.75" bottom="0.75" header="0.3" footer="0.3"/>
  <pageSetup paperSize="9" scale="60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prompt="Z roletového menu vyberte príslušnú metódu daňového odpisu v súlade so zákonom o dani z príjmov._x000a_Zrýchlený odpis je možné uplatniť len v prípadoch, ak je predmet leasingu zaradený do 2. alebo 3. odpisovej skupiny._x000a_" xr:uid="{00000000-0002-0000-0000-00000E000000}">
          <x14:formula1>
            <xm:f>'Tabuľka - odpisy'!$L$2:$L$3</xm:f>
          </x14:formula1>
          <xm:sqref>C14</xm:sqref>
        </x14:dataValidation>
        <x14:dataValidation type="list" allowBlank="1" showInputMessage="1" showErrorMessage="1" prompt="Z roletového menu vyberte príslušnú odpisovú skupinu, do ktorej je zaradený predmet leasingu podľa zákona o dani z príjmov." xr:uid="{00000000-0002-0000-0000-00000F000000}">
          <x14:formula1>
            <xm:f>'Tabuľka - odpisy'!$B$9:$B$15</xm:f>
          </x14:formula1>
          <xm:sqref>C13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364"/>
  <sheetViews>
    <sheetView view="pageBreakPreview" zoomScaleNormal="100" zoomScaleSheetLayoutView="100" workbookViewId="0"/>
  </sheetViews>
  <sheetFormatPr baseColWidth="10" defaultColWidth="11" defaultRowHeight="16" x14ac:dyDescent="0.2"/>
  <cols>
    <col min="1" max="2" width="11" style="2"/>
    <col min="3" max="4" width="13.83203125" style="2" bestFit="1" customWidth="1"/>
    <col min="5" max="6" width="11.33203125" style="2" bestFit="1" customWidth="1"/>
    <col min="7" max="7" width="10.33203125" style="2" bestFit="1" customWidth="1"/>
    <col min="8" max="8" width="11.33203125" style="2" bestFit="1" customWidth="1"/>
    <col min="9" max="9" width="13.83203125" style="2" bestFit="1" customWidth="1"/>
    <col min="10" max="10" width="11.83203125" style="2" bestFit="1" customWidth="1"/>
    <col min="11" max="11" width="11.33203125" style="2" bestFit="1" customWidth="1"/>
    <col min="12" max="12" width="15.5" style="2" customWidth="1"/>
    <col min="13" max="13" width="13.83203125" style="2" customWidth="1"/>
    <col min="14" max="16384" width="11" style="2"/>
  </cols>
  <sheetData>
    <row r="1" spans="2:13" ht="24" customHeight="1" x14ac:dyDescent="0.2">
      <c r="B1" s="87" t="s">
        <v>52</v>
      </c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</row>
    <row r="2" spans="2:13" ht="17" customHeight="1" thickBot="1" x14ac:dyDescent="0.25"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</row>
    <row r="3" spans="2:13" ht="85" x14ac:dyDescent="0.2">
      <c r="B3" s="6" t="s">
        <v>53</v>
      </c>
      <c r="C3" s="6" t="s">
        <v>54</v>
      </c>
      <c r="D3" s="6" t="s">
        <v>65</v>
      </c>
      <c r="E3" s="6" t="s">
        <v>55</v>
      </c>
      <c r="F3" s="6" t="s">
        <v>56</v>
      </c>
      <c r="G3" s="6" t="s">
        <v>57</v>
      </c>
      <c r="H3" s="6" t="s">
        <v>64</v>
      </c>
      <c r="I3" s="6" t="s">
        <v>66</v>
      </c>
      <c r="J3" s="6" t="s">
        <v>58</v>
      </c>
      <c r="K3" s="6" t="s">
        <v>59</v>
      </c>
      <c r="L3" s="6" t="s">
        <v>67</v>
      </c>
      <c r="M3" s="6" t="s">
        <v>80</v>
      </c>
    </row>
    <row r="4" spans="2:13" x14ac:dyDescent="0.2">
      <c r="B4" s="2">
        <f>IF(ROWS($B$4:B4)&lt;='Leasingová kalkulačka'!$C$10,ROWS($B$4:B4),"")</f>
        <v>1</v>
      </c>
      <c r="C4" s="17">
        <f>IF(B4="","",EDATE('Leasingová kalkulačka'!$C$12,B4-1))</f>
        <v>44362</v>
      </c>
      <c r="D4" s="5">
        <f>IF(B4="","",'Leasingová kalkulačka'!$C$8)</f>
        <v>36642.32</v>
      </c>
      <c r="E4" s="5">
        <f>IF(B4="","",-IPMT('Leasingová kalkulačka'!$C$9/12,B4,'Leasingová kalkulačka'!$C$10,'Leasingová kalkulačka'!$C$8,0,0))</f>
        <v>379.30908253333337</v>
      </c>
      <c r="F4" s="5">
        <f>IF(B4="","",-PPMT('Leasingová kalkulačka'!$C$9/12,B4,'Leasingová kalkulačka'!$C$10,'Leasingová kalkulačka'!$C$8,0,0))</f>
        <v>593.23340240431571</v>
      </c>
      <c r="G4" s="5">
        <f>IF(B4="","",'Leasingová kalkulačka'!$E$12)</f>
        <v>100</v>
      </c>
      <c r="H4" s="5">
        <f>IF(B4="","",SUM(E4:G4))</f>
        <v>1072.5424849376491</v>
      </c>
      <c r="I4" s="5">
        <f>IF(B4="","",D4-F4)</f>
        <v>36049.086597595684</v>
      </c>
      <c r="J4" s="2">
        <f>IF(B4="","",'Leasingová kalkulačka'!$C$10-'Tabuľka splátok a odpisov'!B4)</f>
        <v>47</v>
      </c>
      <c r="K4" s="18">
        <f>IF(B4="","",'Tabuľka - odpisy'!L46)</f>
        <v>152.67633333333333</v>
      </c>
      <c r="L4" s="5">
        <f>IF(B4="","",MIN(F4,K4))</f>
        <v>152.67633333333333</v>
      </c>
      <c r="M4" s="5">
        <f>IF(B4="","",L4*0.2)</f>
        <v>30.535266666666669</v>
      </c>
    </row>
    <row r="5" spans="2:13" x14ac:dyDescent="0.2">
      <c r="B5" s="2">
        <f>IF(ROWS($B$4:B5)&lt;='Leasingová kalkulačka'!$C$10,ROWS($B$4:B5),"")</f>
        <v>2</v>
      </c>
      <c r="C5" s="17">
        <f>IF(B5="","",EDATE('Leasingová kalkulačka'!$C$12,B5-1))</f>
        <v>44392</v>
      </c>
      <c r="D5" s="5">
        <f>IF(B5="","",I4)</f>
        <v>36049.086597595684</v>
      </c>
      <c r="E5" s="5">
        <f>IF(B5="","",-IPMT('Leasingová kalkulačka'!$C$9/12,B5,'Leasingová kalkulačka'!$C$10,'Leasingová kalkulačka'!$C$8,0,0))</f>
        <v>373.16812809611127</v>
      </c>
      <c r="F5" s="5">
        <f>IF(B5="","",-PPMT('Leasingová kalkulačka'!$C$9/12,B5,'Leasingová kalkulačka'!$C$10,'Leasingová kalkulačka'!$C$8,0,0))</f>
        <v>599.37435684153763</v>
      </c>
      <c r="G5" s="5">
        <f>IF(B5="","",'Leasingová kalkulačka'!$E$12)</f>
        <v>100</v>
      </c>
      <c r="H5" s="5">
        <f>IF(B5="","",SUM(E5:G5))</f>
        <v>1072.5424849376489</v>
      </c>
      <c r="I5" s="5">
        <f>IF(B5="","",D5-F5)</f>
        <v>35449.712240754146</v>
      </c>
      <c r="J5" s="2">
        <f>IF(B5="","",'Leasingová kalkulačka'!$C$10-'Tabuľka splátok a odpisov'!B5)</f>
        <v>46</v>
      </c>
      <c r="K5" s="18">
        <f>IF(B5="","",'Tabuľka - odpisy'!L47)</f>
        <v>152.67633333333333</v>
      </c>
      <c r="L5" s="5">
        <f>IF(B5="","",MIN(F5,K5))</f>
        <v>152.67633333333333</v>
      </c>
      <c r="M5" s="5">
        <f t="shared" ref="M5:M68" si="0">IF(B5="","",L5*0.2)</f>
        <v>30.535266666666669</v>
      </c>
    </row>
    <row r="6" spans="2:13" x14ac:dyDescent="0.2">
      <c r="B6" s="2">
        <f>IF(ROWS($B$4:B6)&lt;='Leasingová kalkulačka'!$C$10,ROWS($B$4:B6),"")</f>
        <v>3</v>
      </c>
      <c r="C6" s="17">
        <f>IF(B6="","",EDATE('Leasingová kalkulačka'!$C$12,B6-1))</f>
        <v>44423</v>
      </c>
      <c r="D6" s="5">
        <f t="shared" ref="D6:D69" si="1">IF(B6="","",I5)</f>
        <v>35449.712240754146</v>
      </c>
      <c r="E6" s="5">
        <f>IF(B6="","",-IPMT('Leasingová kalkulačka'!$C$9/12,B6,'Leasingová kalkulačka'!$C$10,'Leasingová kalkulačka'!$C$8,0,0))</f>
        <v>366.96360454553997</v>
      </c>
      <c r="F6" s="5">
        <f>IF(B6="","",-PPMT('Leasingová kalkulačka'!$C$9/12,B6,'Leasingová kalkulačka'!$C$10,'Leasingová kalkulačka'!$C$8,0,0))</f>
        <v>605.578880392109</v>
      </c>
      <c r="G6" s="5">
        <f>IF(B6="","",'Leasingová kalkulačka'!$E$12)</f>
        <v>100</v>
      </c>
      <c r="H6" s="5">
        <f t="shared" ref="H6:H69" si="2">IF(B6="","",SUM(E6:G6))</f>
        <v>1072.5424849376491</v>
      </c>
      <c r="I6" s="5">
        <f t="shared" ref="I6:I69" si="3">IF(B6="","",D6-F6)</f>
        <v>34844.133360362037</v>
      </c>
      <c r="J6" s="2">
        <f>IF(B6="","",'Leasingová kalkulačka'!$C$10-'Tabuľka splátok a odpisov'!B6)</f>
        <v>45</v>
      </c>
      <c r="K6" s="18">
        <f>IF(B6="","",'Tabuľka - odpisy'!L48)</f>
        <v>152.67633333333333</v>
      </c>
      <c r="L6" s="5">
        <f t="shared" ref="L6:L69" si="4">IF(B6="","",MIN(F6,K6))</f>
        <v>152.67633333333333</v>
      </c>
      <c r="M6" s="5">
        <f t="shared" si="0"/>
        <v>30.535266666666669</v>
      </c>
    </row>
    <row r="7" spans="2:13" x14ac:dyDescent="0.2">
      <c r="B7" s="2">
        <f>IF(ROWS($B$4:B7)&lt;='Leasingová kalkulačka'!$C$10,ROWS($B$4:B7),"")</f>
        <v>4</v>
      </c>
      <c r="C7" s="17">
        <f>IF(B7="","",EDATE('Leasingová kalkulačka'!$C$12,B7-1))</f>
        <v>44454</v>
      </c>
      <c r="D7" s="5">
        <f t="shared" si="1"/>
        <v>34844.133360362037</v>
      </c>
      <c r="E7" s="5">
        <f>IF(B7="","",-IPMT('Leasingová kalkulačka'!$C$9/12,B7,'Leasingová kalkulačka'!$C$10,'Leasingová kalkulačka'!$C$8,0,0))</f>
        <v>360.69485383534771</v>
      </c>
      <c r="F7" s="5">
        <f>IF(B7="","",-PPMT('Leasingová kalkulačka'!$C$9/12,B7,'Leasingová kalkulačka'!$C$10,'Leasingová kalkulačka'!$C$8,0,0))</f>
        <v>611.84763110230142</v>
      </c>
      <c r="G7" s="5">
        <f>IF(B7="","",'Leasingová kalkulačka'!$E$12)</f>
        <v>100</v>
      </c>
      <c r="H7" s="5">
        <f t="shared" si="2"/>
        <v>1072.5424849376491</v>
      </c>
      <c r="I7" s="5">
        <f t="shared" si="3"/>
        <v>34232.285729259733</v>
      </c>
      <c r="J7" s="2">
        <f>IF(B7="","",'Leasingová kalkulačka'!$C$10-'Tabuľka splátok a odpisov'!B7)</f>
        <v>44</v>
      </c>
      <c r="K7" s="18">
        <f>IF(B7="","",'Tabuľka - odpisy'!L49)</f>
        <v>152.67633333333333</v>
      </c>
      <c r="L7" s="5">
        <f t="shared" si="4"/>
        <v>152.67633333333333</v>
      </c>
      <c r="M7" s="5">
        <f t="shared" si="0"/>
        <v>30.535266666666669</v>
      </c>
    </row>
    <row r="8" spans="2:13" x14ac:dyDescent="0.2">
      <c r="B8" s="2">
        <f>IF(ROWS($B$4:B8)&lt;='Leasingová kalkulačka'!$C$10,ROWS($B$4:B8),"")</f>
        <v>5</v>
      </c>
      <c r="C8" s="17">
        <f>IF(B8="","",EDATE('Leasingová kalkulačka'!$C$12,B8-1))</f>
        <v>44484</v>
      </c>
      <c r="D8" s="5">
        <f t="shared" si="1"/>
        <v>34232.285729259733</v>
      </c>
      <c r="E8" s="5">
        <f>IF(B8="","",-IPMT('Leasingová kalkulačka'!$C$9/12,B8,'Leasingová kalkulačka'!$C$10,'Leasingová kalkulačka'!$C$8,0,0))</f>
        <v>354.36121110738696</v>
      </c>
      <c r="F8" s="5">
        <f>IF(B8="","",-PPMT('Leasingová kalkulačka'!$C$9/12,B8,'Leasingová kalkulačka'!$C$10,'Leasingová kalkulačka'!$C$8,0,0))</f>
        <v>618.18127383026194</v>
      </c>
      <c r="G8" s="5">
        <f>IF(B8="","",'Leasingová kalkulačka'!$E$12)</f>
        <v>100</v>
      </c>
      <c r="H8" s="5">
        <f t="shared" si="2"/>
        <v>1072.5424849376489</v>
      </c>
      <c r="I8" s="5">
        <f t="shared" si="3"/>
        <v>33614.104455429471</v>
      </c>
      <c r="J8" s="2">
        <f>IF(B8="","",'Leasingová kalkulačka'!$C$10-'Tabuľka splátok a odpisov'!B8)</f>
        <v>43</v>
      </c>
      <c r="K8" s="18">
        <f>IF(B8="","",'Tabuľka - odpisy'!L50)</f>
        <v>152.67633333333333</v>
      </c>
      <c r="L8" s="5">
        <f t="shared" si="4"/>
        <v>152.67633333333333</v>
      </c>
      <c r="M8" s="5">
        <f t="shared" si="0"/>
        <v>30.535266666666669</v>
      </c>
    </row>
    <row r="9" spans="2:13" x14ac:dyDescent="0.2">
      <c r="B9" s="2">
        <f>IF(ROWS($B$4:B9)&lt;='Leasingová kalkulačka'!$C$10,ROWS($B$4:B9),"")</f>
        <v>6</v>
      </c>
      <c r="C9" s="17">
        <f>IF(B9="","",EDATE('Leasingová kalkulačka'!$C$12,B9-1))</f>
        <v>44515</v>
      </c>
      <c r="D9" s="5">
        <f t="shared" si="1"/>
        <v>33614.104455429471</v>
      </c>
      <c r="E9" s="5">
        <f>IF(B9="","",-IPMT('Leasingová kalkulačka'!$C$9/12,B9,'Leasingová kalkulačka'!$C$10,'Leasingová kalkulačka'!$C$8,0,0))</f>
        <v>347.96200462112074</v>
      </c>
      <c r="F9" s="5">
        <f>IF(B9="","",-PPMT('Leasingová kalkulačka'!$C$9/12,B9,'Leasingová kalkulačka'!$C$10,'Leasingová kalkulačka'!$C$8,0,0))</f>
        <v>624.58048031652822</v>
      </c>
      <c r="G9" s="5">
        <f>IF(B9="","",'Leasingová kalkulačka'!$E$12)</f>
        <v>100</v>
      </c>
      <c r="H9" s="5">
        <f t="shared" si="2"/>
        <v>1072.5424849376491</v>
      </c>
      <c r="I9" s="5">
        <f t="shared" si="3"/>
        <v>32989.523975112941</v>
      </c>
      <c r="J9" s="2">
        <f>IF(B9="","",'Leasingová kalkulačka'!$C$10-'Tabuľka splátok a odpisov'!B9)</f>
        <v>42</v>
      </c>
      <c r="K9" s="18">
        <f>IF(B9="","",'Tabuľka - odpisy'!L51)</f>
        <v>152.67633333333333</v>
      </c>
      <c r="L9" s="5">
        <f t="shared" si="4"/>
        <v>152.67633333333333</v>
      </c>
      <c r="M9" s="5">
        <f t="shared" si="0"/>
        <v>30.535266666666669</v>
      </c>
    </row>
    <row r="10" spans="2:13" x14ac:dyDescent="0.2">
      <c r="B10" s="2">
        <f>IF(ROWS($B$4:B10)&lt;='Leasingová kalkulačka'!$C$10,ROWS($B$4:B10),"")</f>
        <v>7</v>
      </c>
      <c r="C10" s="17">
        <f>IF(B10="","",EDATE('Leasingová kalkulačka'!$C$12,B10-1))</f>
        <v>44545</v>
      </c>
      <c r="D10" s="5">
        <f t="shared" si="1"/>
        <v>32989.523975112941</v>
      </c>
      <c r="E10" s="5">
        <f>IF(B10="","",-IPMT('Leasingová kalkulačka'!$C$9/12,B10,'Leasingová kalkulačka'!$C$10,'Leasingová kalkulačka'!$C$8,0,0))</f>
        <v>341.49655568237739</v>
      </c>
      <c r="F10" s="5">
        <f>IF(B10="","",-PPMT('Leasingová kalkulačka'!$C$9/12,B10,'Leasingová kalkulačka'!$C$10,'Leasingová kalkulačka'!$C$8,0,0))</f>
        <v>631.04592925527152</v>
      </c>
      <c r="G10" s="5">
        <f>IF(B10="","",'Leasingová kalkulačka'!$E$12)</f>
        <v>100</v>
      </c>
      <c r="H10" s="5">
        <f t="shared" si="2"/>
        <v>1072.5424849376489</v>
      </c>
      <c r="I10" s="5">
        <f t="shared" si="3"/>
        <v>32358.478045857668</v>
      </c>
      <c r="J10" s="2">
        <f>IF(B10="","",'Leasingová kalkulačka'!$C$10-'Tabuľka splátok a odpisov'!B10)</f>
        <v>41</v>
      </c>
      <c r="K10" s="18">
        <f>IF(B10="","",'Tabuľka - odpisy'!L52)</f>
        <v>152.67633333333333</v>
      </c>
      <c r="L10" s="5">
        <f t="shared" si="4"/>
        <v>152.67633333333333</v>
      </c>
      <c r="M10" s="5">
        <f t="shared" si="0"/>
        <v>30.535266666666669</v>
      </c>
    </row>
    <row r="11" spans="2:13" x14ac:dyDescent="0.2">
      <c r="B11" s="2">
        <f>IF(ROWS($B$4:B11)&lt;='Leasingová kalkulačka'!$C$10,ROWS($B$4:B11),"")</f>
        <v>8</v>
      </c>
      <c r="C11" s="17">
        <f>IF(B11="","",EDATE('Leasingová kalkulačka'!$C$12,B11-1))</f>
        <v>44576</v>
      </c>
      <c r="D11" s="5">
        <f t="shared" si="1"/>
        <v>32358.478045857668</v>
      </c>
      <c r="E11" s="5">
        <f>IF(B11="","",-IPMT('Leasingová kalkulačka'!$C$9/12,B11,'Leasingová kalkulačka'!$C$10,'Leasingová kalkulačka'!$C$8,0,0))</f>
        <v>334.96417857136993</v>
      </c>
      <c r="F11" s="5">
        <f>IF(B11="","",-PPMT('Leasingová kalkulačka'!$C$9/12,B11,'Leasingová kalkulačka'!$C$10,'Leasingová kalkulačka'!$C$8,0,0))</f>
        <v>637.57830636627898</v>
      </c>
      <c r="G11" s="5">
        <f>IF(B11="","",'Leasingová kalkulačka'!$E$12)</f>
        <v>100</v>
      </c>
      <c r="H11" s="5">
        <f t="shared" si="2"/>
        <v>1072.5424849376489</v>
      </c>
      <c r="I11" s="5">
        <f t="shared" si="3"/>
        <v>31720.899739491389</v>
      </c>
      <c r="J11" s="2">
        <f>IF(B11="","",'Leasingová kalkulačka'!$C$10-'Tabuľka splátok a odpisov'!B11)</f>
        <v>40</v>
      </c>
      <c r="K11" s="18">
        <f>IF(B11="","",'Tabuľka - odpisy'!L53)</f>
        <v>152.67633333333333</v>
      </c>
      <c r="L11" s="5">
        <f t="shared" si="4"/>
        <v>152.67633333333333</v>
      </c>
      <c r="M11" s="5">
        <f t="shared" si="0"/>
        <v>30.535266666666669</v>
      </c>
    </row>
    <row r="12" spans="2:13" x14ac:dyDescent="0.2">
      <c r="B12" s="2">
        <f>IF(ROWS($B$4:B12)&lt;='Leasingová kalkulačka'!$C$10,ROWS($B$4:B12),"")</f>
        <v>9</v>
      </c>
      <c r="C12" s="17">
        <f>IF(B12="","",EDATE('Leasingová kalkulačka'!$C$12,B12-1))</f>
        <v>44607</v>
      </c>
      <c r="D12" s="5">
        <f t="shared" si="1"/>
        <v>31720.899739491389</v>
      </c>
      <c r="E12" s="5">
        <f>IF(B12="","",-IPMT('Leasingová kalkulačka'!$C$9/12,B12,'Leasingová kalkulačka'!$C$10,'Leasingová kalkulačka'!$C$8,0,0))</f>
        <v>328.36418046996835</v>
      </c>
      <c r="F12" s="5">
        <f>IF(B12="","",-PPMT('Leasingová kalkulačka'!$C$9/12,B12,'Leasingová kalkulačka'!$C$10,'Leasingová kalkulačka'!$C$8,0,0))</f>
        <v>644.17830446768062</v>
      </c>
      <c r="G12" s="5">
        <f>IF(B12="","",'Leasingová kalkulačka'!$E$12)</f>
        <v>100</v>
      </c>
      <c r="H12" s="5">
        <f t="shared" si="2"/>
        <v>1072.5424849376491</v>
      </c>
      <c r="I12" s="5">
        <f t="shared" si="3"/>
        <v>31076.721435023708</v>
      </c>
      <c r="J12" s="2">
        <f>IF(B12="","",'Leasingová kalkulačka'!$C$10-'Tabuľka splátok a odpisov'!B12)</f>
        <v>39</v>
      </c>
      <c r="K12" s="18">
        <f>IF(B12="","",'Tabuľka - odpisy'!L54)</f>
        <v>152.67633333333333</v>
      </c>
      <c r="L12" s="5">
        <f t="shared" si="4"/>
        <v>152.67633333333333</v>
      </c>
      <c r="M12" s="5">
        <f t="shared" si="0"/>
        <v>30.535266666666669</v>
      </c>
    </row>
    <row r="13" spans="2:13" x14ac:dyDescent="0.2">
      <c r="B13" s="2">
        <f>IF(ROWS($B$4:B13)&lt;='Leasingová kalkulačka'!$C$10,ROWS($B$4:B13),"")</f>
        <v>10</v>
      </c>
      <c r="C13" s="17">
        <f>IF(B13="","",EDATE('Leasingová kalkulačka'!$C$12,B13-1))</f>
        <v>44635</v>
      </c>
      <c r="D13" s="5">
        <f t="shared" si="1"/>
        <v>31076.721435023708</v>
      </c>
      <c r="E13" s="5">
        <f>IF(B13="","",-IPMT('Leasingová kalkulačka'!$C$9/12,B13,'Leasingová kalkulačka'!$C$10,'Leasingová kalkulačka'!$C$8,0,0))</f>
        <v>321.69586138822041</v>
      </c>
      <c r="F13" s="5">
        <f>IF(B13="","",-PPMT('Leasingová kalkulačka'!$C$9/12,B13,'Leasingová kalkulačka'!$C$10,'Leasingová kalkulačka'!$C$8,0,0))</f>
        <v>650.8466235494285</v>
      </c>
      <c r="G13" s="5">
        <f>IF(B13="","",'Leasingová kalkulačka'!$E$12)</f>
        <v>100</v>
      </c>
      <c r="H13" s="5">
        <f t="shared" si="2"/>
        <v>1072.5424849376489</v>
      </c>
      <c r="I13" s="5">
        <f t="shared" si="3"/>
        <v>30425.874811474281</v>
      </c>
      <c r="J13" s="2">
        <f>IF(B13="","",'Leasingová kalkulačka'!$C$10-'Tabuľka splátok a odpisov'!B13)</f>
        <v>38</v>
      </c>
      <c r="K13" s="18">
        <f>IF(B13="","",'Tabuľka - odpisy'!L55)</f>
        <v>152.67633333333333</v>
      </c>
      <c r="L13" s="5">
        <f t="shared" si="4"/>
        <v>152.67633333333333</v>
      </c>
      <c r="M13" s="5">
        <f t="shared" si="0"/>
        <v>30.535266666666669</v>
      </c>
    </row>
    <row r="14" spans="2:13" x14ac:dyDescent="0.2">
      <c r="B14" s="2">
        <f>IF(ROWS($B$4:B14)&lt;='Leasingová kalkulačka'!$C$10,ROWS($B$4:B14),"")</f>
        <v>11</v>
      </c>
      <c r="C14" s="17">
        <f>IF(B14="","",EDATE('Leasingová kalkulačka'!$C$12,B14-1))</f>
        <v>44666</v>
      </c>
      <c r="D14" s="5">
        <f t="shared" si="1"/>
        <v>30425.874811474281</v>
      </c>
      <c r="E14" s="5">
        <f>IF(B14="","",-IPMT('Leasingová kalkulačka'!$C$9/12,B14,'Leasingová kalkulačka'!$C$10,'Leasingová kalkulačka'!$C$8,0,0))</f>
        <v>314.95851409011118</v>
      </c>
      <c r="F14" s="5">
        <f>IF(B14="","",-PPMT('Leasingová kalkulačka'!$C$9/12,B14,'Leasingová kalkulačka'!$C$10,'Leasingová kalkulačka'!$C$8,0,0))</f>
        <v>657.58397084753767</v>
      </c>
      <c r="G14" s="5">
        <f>IF(B14="","",'Leasingová kalkulačka'!$E$12)</f>
        <v>100</v>
      </c>
      <c r="H14" s="5">
        <f t="shared" si="2"/>
        <v>1072.5424849376489</v>
      </c>
      <c r="I14" s="5">
        <f t="shared" si="3"/>
        <v>29768.290840626745</v>
      </c>
      <c r="J14" s="2">
        <f>IF(B14="","",'Leasingová kalkulačka'!$C$10-'Tabuľka splátok a odpisov'!B14)</f>
        <v>37</v>
      </c>
      <c r="K14" s="18">
        <f>IF(B14="","",'Tabuľka - odpisy'!L56)</f>
        <v>152.67633333333333</v>
      </c>
      <c r="L14" s="5">
        <f t="shared" si="4"/>
        <v>152.67633333333333</v>
      </c>
      <c r="M14" s="5">
        <f t="shared" si="0"/>
        <v>30.535266666666669</v>
      </c>
    </row>
    <row r="15" spans="2:13" x14ac:dyDescent="0.2">
      <c r="B15" s="2">
        <f>IF(ROWS($B$4:B15)&lt;='Leasingová kalkulačka'!$C$10,ROWS($B$4:B15),"")</f>
        <v>12</v>
      </c>
      <c r="C15" s="17">
        <f>IF(B15="","",EDATE('Leasingová kalkulačka'!$C$12,B15-1))</f>
        <v>44696</v>
      </c>
      <c r="D15" s="5">
        <f t="shared" si="1"/>
        <v>29768.290840626745</v>
      </c>
      <c r="E15" s="5">
        <f>IF(B15="","",-IPMT('Leasingová kalkulačka'!$C$9/12,B15,'Leasingová kalkulačka'!$C$10,'Leasingová kalkulačka'!$C$8,0,0))</f>
        <v>308.15142401855451</v>
      </c>
      <c r="F15" s="5">
        <f>IF(B15="","",-PPMT('Leasingová kalkulačka'!$C$9/12,B15,'Leasingová kalkulačka'!$C$10,'Leasingová kalkulačka'!$C$8,0,0))</f>
        <v>664.39106091909446</v>
      </c>
      <c r="G15" s="5">
        <f>IF(B15="","",'Leasingová kalkulačka'!$E$12)</f>
        <v>100</v>
      </c>
      <c r="H15" s="5">
        <f t="shared" si="2"/>
        <v>1072.5424849376491</v>
      </c>
      <c r="I15" s="5">
        <f t="shared" si="3"/>
        <v>29103.899779707652</v>
      </c>
      <c r="J15" s="2">
        <f>IF(B15="","",'Leasingová kalkulačka'!$C$10-'Tabuľka splátok a odpisov'!B15)</f>
        <v>36</v>
      </c>
      <c r="K15" s="18">
        <f>IF(B15="","",'Tabuľka - odpisy'!L57)</f>
        <v>152.67633333333333</v>
      </c>
      <c r="L15" s="5">
        <f t="shared" si="4"/>
        <v>152.67633333333333</v>
      </c>
      <c r="M15" s="5">
        <f t="shared" si="0"/>
        <v>30.535266666666669</v>
      </c>
    </row>
    <row r="16" spans="2:13" x14ac:dyDescent="0.2">
      <c r="B16" s="2">
        <f>IF(ROWS($B$4:B16)&lt;='Leasingová kalkulačka'!$C$10,ROWS($B$4:B16),"")</f>
        <v>13</v>
      </c>
      <c r="C16" s="17">
        <f>IF(B16="","",EDATE('Leasingová kalkulačka'!$C$12,B16-1))</f>
        <v>44727</v>
      </c>
      <c r="D16" s="5">
        <f t="shared" si="1"/>
        <v>29103.899779707652</v>
      </c>
      <c r="E16" s="5">
        <f>IF(B16="","",-IPMT('Leasingová kalkulačka'!$C$9/12,B16,'Leasingová kalkulačka'!$C$10,'Leasingová kalkulačka'!$C$8,0,0))</f>
        <v>301.27386921960698</v>
      </c>
      <c r="F16" s="5">
        <f>IF(B16="","",-PPMT('Leasingová kalkulačka'!$C$9/12,B16,'Leasingová kalkulačka'!$C$10,'Leasingová kalkulačka'!$C$8,0,0))</f>
        <v>671.26861571804193</v>
      </c>
      <c r="G16" s="5">
        <f>IF(B16="","",'Leasingová kalkulačka'!$E$12)</f>
        <v>100</v>
      </c>
      <c r="H16" s="5">
        <f t="shared" si="2"/>
        <v>1072.5424849376489</v>
      </c>
      <c r="I16" s="5">
        <f t="shared" si="3"/>
        <v>28432.631163989608</v>
      </c>
      <c r="J16" s="2">
        <f>IF(B16="","",'Leasingová kalkulačka'!$C$10-'Tabuľka splátok a odpisov'!B16)</f>
        <v>35</v>
      </c>
      <c r="K16" s="18">
        <f>IF(B16="","",'Tabuľka - odpisy'!L58)</f>
        <v>152.67633333333333</v>
      </c>
      <c r="L16" s="5">
        <f t="shared" si="4"/>
        <v>152.67633333333333</v>
      </c>
      <c r="M16" s="5">
        <f t="shared" si="0"/>
        <v>30.535266666666669</v>
      </c>
    </row>
    <row r="17" spans="2:13" x14ac:dyDescent="0.2">
      <c r="B17" s="2">
        <f>IF(ROWS($B$4:B17)&lt;='Leasingová kalkulačka'!$C$10,ROWS($B$4:B17),"")</f>
        <v>14</v>
      </c>
      <c r="C17" s="17">
        <f>IF(B17="","",EDATE('Leasingová kalkulačka'!$C$12,B17-1))</f>
        <v>44757</v>
      </c>
      <c r="D17" s="5">
        <f t="shared" si="1"/>
        <v>28432.631163989608</v>
      </c>
      <c r="E17" s="5">
        <f>IF(B17="","",-IPMT('Leasingová kalkulačka'!$C$9/12,B17,'Leasingová kalkulačka'!$C$10,'Leasingová kalkulačka'!$C$8,0,0))</f>
        <v>294.32512026589905</v>
      </c>
      <c r="F17" s="5">
        <f>IF(B17="","",-PPMT('Leasingová kalkulačka'!$C$9/12,B17,'Leasingová kalkulačka'!$C$10,'Leasingová kalkulačka'!$C$8,0,0))</f>
        <v>678.21736467174992</v>
      </c>
      <c r="G17" s="5">
        <f>IF(B17="","",'Leasingová kalkulačka'!$E$12)</f>
        <v>100</v>
      </c>
      <c r="H17" s="5">
        <f t="shared" si="2"/>
        <v>1072.5424849376491</v>
      </c>
      <c r="I17" s="5">
        <f t="shared" si="3"/>
        <v>27754.413799317859</v>
      </c>
      <c r="J17" s="2">
        <f>IF(B17="","",'Leasingová kalkulačka'!$C$10-'Tabuľka splátok a odpisov'!B17)</f>
        <v>34</v>
      </c>
      <c r="K17" s="18">
        <f>IF(B17="","",'Tabuľka - odpisy'!L59)</f>
        <v>152.67633333333333</v>
      </c>
      <c r="L17" s="5">
        <f t="shared" si="4"/>
        <v>152.67633333333333</v>
      </c>
      <c r="M17" s="5">
        <f t="shared" si="0"/>
        <v>30.535266666666669</v>
      </c>
    </row>
    <row r="18" spans="2:13" x14ac:dyDescent="0.2">
      <c r="B18" s="2">
        <f>IF(ROWS($B$4:B18)&lt;='Leasingová kalkulačka'!$C$10,ROWS($B$4:B18),"")</f>
        <v>15</v>
      </c>
      <c r="C18" s="17">
        <f>IF(B18="","",EDATE('Leasingová kalkulačka'!$C$12,B18-1))</f>
        <v>44788</v>
      </c>
      <c r="D18" s="5">
        <f t="shared" si="1"/>
        <v>27754.413799317859</v>
      </c>
      <c r="E18" s="5">
        <f>IF(B18="","",-IPMT('Leasingová kalkulačka'!$C$9/12,B18,'Leasingová kalkulačka'!$C$10,'Leasingová kalkulačka'!$C$8,0,0))</f>
        <v>287.30444017927198</v>
      </c>
      <c r="F18" s="5">
        <f>IF(B18="","",-PPMT('Leasingová kalkulačka'!$C$9/12,B18,'Leasingová kalkulačka'!$C$10,'Leasingová kalkulačka'!$C$8,0,0))</f>
        <v>685.23804475837687</v>
      </c>
      <c r="G18" s="5">
        <f>IF(B18="","",'Leasingová kalkulačka'!$E$12)</f>
        <v>100</v>
      </c>
      <c r="H18" s="5">
        <f t="shared" si="2"/>
        <v>1072.5424849376489</v>
      </c>
      <c r="I18" s="5">
        <f t="shared" si="3"/>
        <v>27069.175754559481</v>
      </c>
      <c r="J18" s="2">
        <f>IF(B18="","",'Leasingová kalkulačka'!$C$10-'Tabuľka splátok a odpisov'!B18)</f>
        <v>33</v>
      </c>
      <c r="K18" s="18">
        <f>IF(B18="","",'Tabuľka - odpisy'!L60)</f>
        <v>152.67633333333333</v>
      </c>
      <c r="L18" s="5">
        <f t="shared" si="4"/>
        <v>152.67633333333333</v>
      </c>
      <c r="M18" s="5">
        <f t="shared" si="0"/>
        <v>30.535266666666669</v>
      </c>
    </row>
    <row r="19" spans="2:13" x14ac:dyDescent="0.2">
      <c r="B19" s="2">
        <f>IF(ROWS($B$4:B19)&lt;='Leasingová kalkulačka'!$C$10,ROWS($B$4:B19),"")</f>
        <v>16</v>
      </c>
      <c r="C19" s="17">
        <f>IF(B19="","",EDATE('Leasingová kalkulačka'!$C$12,B19-1))</f>
        <v>44819</v>
      </c>
      <c r="D19" s="5">
        <f t="shared" si="1"/>
        <v>27069.175754559481</v>
      </c>
      <c r="E19" s="5">
        <f>IF(B19="","",-IPMT('Leasingová kalkulačka'!$C$9/12,B19,'Leasingová kalkulačka'!$C$10,'Leasingová kalkulačka'!$C$8,0,0))</f>
        <v>280.21108435261482</v>
      </c>
      <c r="F19" s="5">
        <f>IF(B19="","",-PPMT('Leasingová kalkulačka'!$C$9/12,B19,'Leasingová kalkulačka'!$C$10,'Leasingová kalkulačka'!$C$8,0,0))</f>
        <v>692.33140058503409</v>
      </c>
      <c r="G19" s="5">
        <f>IF(B19="","",'Leasingová kalkulačka'!$E$12)</f>
        <v>100</v>
      </c>
      <c r="H19" s="5">
        <f t="shared" si="2"/>
        <v>1072.5424849376489</v>
      </c>
      <c r="I19" s="5">
        <f t="shared" si="3"/>
        <v>26376.844353974448</v>
      </c>
      <c r="J19" s="2">
        <f>IF(B19="","",'Leasingová kalkulačka'!$C$10-'Tabuľka splátok a odpisov'!B19)</f>
        <v>32</v>
      </c>
      <c r="K19" s="18">
        <f>IF(B19="","",'Tabuľka - odpisy'!L61)</f>
        <v>152.67633333333333</v>
      </c>
      <c r="L19" s="5">
        <f t="shared" si="4"/>
        <v>152.67633333333333</v>
      </c>
      <c r="M19" s="5">
        <f t="shared" si="0"/>
        <v>30.535266666666669</v>
      </c>
    </row>
    <row r="20" spans="2:13" x14ac:dyDescent="0.2">
      <c r="B20" s="2">
        <f>IF(ROWS($B$4:B20)&lt;='Leasingová kalkulačka'!$C$10,ROWS($B$4:B20),"")</f>
        <v>17</v>
      </c>
      <c r="C20" s="17">
        <f>IF(B20="","",EDATE('Leasingová kalkulačka'!$C$12,B20-1))</f>
        <v>44849</v>
      </c>
      <c r="D20" s="5">
        <f t="shared" si="1"/>
        <v>26376.844353974448</v>
      </c>
      <c r="E20" s="5">
        <f>IF(B20="","",-IPMT('Leasingová kalkulačka'!$C$9/12,B20,'Leasingová kalkulačka'!$C$10,'Leasingová kalkulačka'!$C$8,0,0))</f>
        <v>273.04430047089215</v>
      </c>
      <c r="F20" s="5">
        <f>IF(B20="","",-PPMT('Leasingová kalkulačka'!$C$9/12,B20,'Leasingová kalkulačka'!$C$10,'Leasingová kalkulačka'!$C$8,0,0))</f>
        <v>699.49818446675681</v>
      </c>
      <c r="G20" s="5">
        <f>IF(B20="","",'Leasingová kalkulačka'!$E$12)</f>
        <v>100</v>
      </c>
      <c r="H20" s="5">
        <f t="shared" si="2"/>
        <v>1072.5424849376491</v>
      </c>
      <c r="I20" s="5">
        <f t="shared" si="3"/>
        <v>25677.346169507691</v>
      </c>
      <c r="J20" s="2">
        <f>IF(B20="","",'Leasingová kalkulačka'!$C$10-'Tabuľka splátok a odpisov'!B20)</f>
        <v>31</v>
      </c>
      <c r="K20" s="18">
        <f>IF(B20="","",'Tabuľka - odpisy'!L62)</f>
        <v>152.67633333333333</v>
      </c>
      <c r="L20" s="5">
        <f t="shared" si="4"/>
        <v>152.67633333333333</v>
      </c>
      <c r="M20" s="5">
        <f t="shared" si="0"/>
        <v>30.535266666666669</v>
      </c>
    </row>
    <row r="21" spans="2:13" x14ac:dyDescent="0.2">
      <c r="B21" s="2">
        <f>IF(ROWS($B$4:B21)&lt;='Leasingová kalkulačka'!$C$10,ROWS($B$4:B21),"")</f>
        <v>18</v>
      </c>
      <c r="C21" s="17">
        <f>IF(B21="","",EDATE('Leasingová kalkulačka'!$C$12,B21-1))</f>
        <v>44880</v>
      </c>
      <c r="D21" s="5">
        <f t="shared" si="1"/>
        <v>25677.346169507691</v>
      </c>
      <c r="E21" s="5">
        <f>IF(B21="","",-IPMT('Leasingová kalkulačka'!$C$9/12,B21,'Leasingová kalkulačka'!$C$10,'Leasingová kalkulačka'!$C$8,0,0))</f>
        <v>265.80332843135369</v>
      </c>
      <c r="F21" s="5">
        <f>IF(B21="","",-PPMT('Leasingová kalkulačka'!$C$9/12,B21,'Leasingová kalkulačka'!$C$10,'Leasingová kalkulačka'!$C$8,0,0))</f>
        <v>706.73915650629522</v>
      </c>
      <c r="G21" s="5">
        <f>IF(B21="","",'Leasingová kalkulačka'!$E$12)</f>
        <v>100</v>
      </c>
      <c r="H21" s="5">
        <f t="shared" si="2"/>
        <v>1072.5424849376489</v>
      </c>
      <c r="I21" s="5">
        <f t="shared" si="3"/>
        <v>24970.607013001398</v>
      </c>
      <c r="J21" s="2">
        <f>IF(B21="","",'Leasingová kalkulačka'!$C$10-'Tabuľka splátok a odpisov'!B21)</f>
        <v>30</v>
      </c>
      <c r="K21" s="18">
        <f>IF(B21="","",'Tabuľka - odpisy'!L63)</f>
        <v>152.67633333333333</v>
      </c>
      <c r="L21" s="5">
        <f t="shared" si="4"/>
        <v>152.67633333333333</v>
      </c>
      <c r="M21" s="5">
        <f t="shared" si="0"/>
        <v>30.535266666666669</v>
      </c>
    </row>
    <row r="22" spans="2:13" x14ac:dyDescent="0.2">
      <c r="B22" s="2">
        <f>IF(ROWS($B$4:B22)&lt;='Leasingová kalkulačka'!$C$10,ROWS($B$4:B22),"")</f>
        <v>19</v>
      </c>
      <c r="C22" s="17">
        <f>IF(B22="","",EDATE('Leasingová kalkulačka'!$C$12,B22-1))</f>
        <v>44910</v>
      </c>
      <c r="D22" s="5">
        <f t="shared" si="1"/>
        <v>24970.607013001398</v>
      </c>
      <c r="E22" s="5">
        <f>IF(B22="","",-IPMT('Leasingová kalkulačka'!$C$9/12,B22,'Leasingová kalkulačka'!$C$10,'Leasingová kalkulačka'!$C$8,0,0))</f>
        <v>258.48740026291938</v>
      </c>
      <c r="F22" s="5">
        <f>IF(B22="","",-PPMT('Leasingová kalkulačka'!$C$9/12,B22,'Leasingová kalkulačka'!$C$10,'Leasingová kalkulačka'!$C$8,0,0))</f>
        <v>714.05508467472941</v>
      </c>
      <c r="G22" s="5">
        <f>IF(B22="","",'Leasingová kalkulačka'!$E$12)</f>
        <v>100</v>
      </c>
      <c r="H22" s="5">
        <f t="shared" si="2"/>
        <v>1072.5424849376489</v>
      </c>
      <c r="I22" s="5">
        <f t="shared" si="3"/>
        <v>24256.551928326669</v>
      </c>
      <c r="J22" s="2">
        <f>IF(B22="","",'Leasingová kalkulačka'!$C$10-'Tabuľka splátok a odpisov'!B22)</f>
        <v>29</v>
      </c>
      <c r="K22" s="18">
        <f>IF(B22="","",'Tabuľka - odpisy'!L64)</f>
        <v>152.67633333333333</v>
      </c>
      <c r="L22" s="5">
        <f t="shared" si="4"/>
        <v>152.67633333333333</v>
      </c>
      <c r="M22" s="5">
        <f t="shared" si="0"/>
        <v>30.535266666666669</v>
      </c>
    </row>
    <row r="23" spans="2:13" x14ac:dyDescent="0.2">
      <c r="B23" s="2">
        <f>IF(ROWS($B$4:B23)&lt;='Leasingová kalkulačka'!$C$10,ROWS($B$4:B23),"")</f>
        <v>20</v>
      </c>
      <c r="C23" s="17">
        <f>IF(B23="","",EDATE('Leasingová kalkulačka'!$C$12,B23-1))</f>
        <v>44941</v>
      </c>
      <c r="D23" s="5">
        <f t="shared" si="1"/>
        <v>24256.551928326669</v>
      </c>
      <c r="E23" s="5">
        <f>IF(B23="","",-IPMT('Leasingová kalkulačka'!$C$9/12,B23,'Leasingová kalkulačka'!$C$10,'Leasingová kalkulačka'!$C$8,0,0))</f>
        <v>251.09574004472816</v>
      </c>
      <c r="F23" s="5">
        <f>IF(B23="","",-PPMT('Leasingová kalkulačka'!$C$9/12,B23,'Leasingová kalkulačka'!$C$10,'Leasingová kalkulačka'!$C$8,0,0))</f>
        <v>721.44674489292072</v>
      </c>
      <c r="G23" s="5">
        <f>IF(B23="","",'Leasingová kalkulačka'!$E$12)</f>
        <v>100</v>
      </c>
      <c r="H23" s="5">
        <f t="shared" si="2"/>
        <v>1072.5424849376489</v>
      </c>
      <c r="I23" s="5">
        <f t="shared" si="3"/>
        <v>23535.105183433749</v>
      </c>
      <c r="J23" s="2">
        <f>IF(B23="","",'Leasingová kalkulačka'!$C$10-'Tabuľka splátok a odpisov'!B23)</f>
        <v>28</v>
      </c>
      <c r="K23" s="18">
        <f>IF(B23="","",'Tabuľka - odpisy'!L65)</f>
        <v>152.67633333333333</v>
      </c>
      <c r="L23" s="5">
        <f t="shared" si="4"/>
        <v>152.67633333333333</v>
      </c>
      <c r="M23" s="5">
        <f t="shared" si="0"/>
        <v>30.535266666666669</v>
      </c>
    </row>
    <row r="24" spans="2:13" x14ac:dyDescent="0.2">
      <c r="B24" s="2">
        <f>IF(ROWS($B$4:B24)&lt;='Leasingová kalkulačka'!$C$10,ROWS($B$4:B24),"")</f>
        <v>21</v>
      </c>
      <c r="C24" s="17">
        <f>IF(B24="","",EDATE('Leasingová kalkulačka'!$C$12,B24-1))</f>
        <v>44972</v>
      </c>
      <c r="D24" s="5">
        <f t="shared" si="1"/>
        <v>23535.105183433749</v>
      </c>
      <c r="E24" s="5">
        <f>IF(B24="","",-IPMT('Leasingová kalkulačka'!$C$9/12,B24,'Leasingová kalkulačka'!$C$10,'Leasingová kalkulačka'!$C$8,0,0))</f>
        <v>243.62756382384495</v>
      </c>
      <c r="F24" s="5">
        <f>IF(B24="","",-PPMT('Leasingová kalkulačka'!$C$9/12,B24,'Leasingová kalkulačka'!$C$10,'Leasingová kalkulačka'!$C$8,0,0))</f>
        <v>728.91492111380398</v>
      </c>
      <c r="G24" s="5">
        <f>IF(B24="","",'Leasingová kalkulačka'!$E$12)</f>
        <v>100</v>
      </c>
      <c r="H24" s="5">
        <f t="shared" si="2"/>
        <v>1072.5424849376491</v>
      </c>
      <c r="I24" s="5">
        <f t="shared" si="3"/>
        <v>22806.190262319946</v>
      </c>
      <c r="J24" s="2">
        <f>IF(B24="","",'Leasingová kalkulačka'!$C$10-'Tabuľka splátok a odpisov'!B24)</f>
        <v>27</v>
      </c>
      <c r="K24" s="18">
        <f>IF(B24="","",'Tabuľka - odpisy'!L66)</f>
        <v>152.67633333333333</v>
      </c>
      <c r="L24" s="5">
        <f t="shared" si="4"/>
        <v>152.67633333333333</v>
      </c>
      <c r="M24" s="5">
        <f t="shared" si="0"/>
        <v>30.535266666666669</v>
      </c>
    </row>
    <row r="25" spans="2:13" x14ac:dyDescent="0.2">
      <c r="B25" s="2">
        <f>IF(ROWS($B$4:B25)&lt;='Leasingová kalkulačka'!$C$10,ROWS($B$4:B25),"")</f>
        <v>22</v>
      </c>
      <c r="C25" s="17">
        <f>IF(B25="","",EDATE('Leasingová kalkulačka'!$C$12,B25-1))</f>
        <v>45000</v>
      </c>
      <c r="D25" s="5">
        <f t="shared" si="1"/>
        <v>22806.190262319946</v>
      </c>
      <c r="E25" s="5">
        <f>IF(B25="","",-IPMT('Leasingová kalkulačka'!$C$9/12,B25,'Leasingová kalkulačka'!$C$10,'Leasingová kalkulačka'!$C$8,0,0))</f>
        <v>236.08207953211524</v>
      </c>
      <c r="F25" s="5">
        <f>IF(B25="","",-PPMT('Leasingová kalkulačka'!$C$9/12,B25,'Leasingová kalkulačka'!$C$10,'Leasingová kalkulačka'!$C$8,0,0))</f>
        <v>736.46040540553372</v>
      </c>
      <c r="G25" s="5">
        <f>IF(B25="","",'Leasingová kalkulačka'!$E$12)</f>
        <v>100</v>
      </c>
      <c r="H25" s="5">
        <f t="shared" si="2"/>
        <v>1072.5424849376491</v>
      </c>
      <c r="I25" s="5">
        <f t="shared" si="3"/>
        <v>22069.729856914411</v>
      </c>
      <c r="J25" s="2">
        <f>IF(B25="","",'Leasingová kalkulačka'!$C$10-'Tabuľka splátok a odpisov'!B25)</f>
        <v>26</v>
      </c>
      <c r="K25" s="18">
        <f>IF(B25="","",'Tabuľka - odpisy'!L67)</f>
        <v>152.67633333333333</v>
      </c>
      <c r="L25" s="5">
        <f t="shared" si="4"/>
        <v>152.67633333333333</v>
      </c>
      <c r="M25" s="5">
        <f t="shared" si="0"/>
        <v>30.535266666666669</v>
      </c>
    </row>
    <row r="26" spans="2:13" x14ac:dyDescent="0.2">
      <c r="B26" s="2">
        <f>IF(ROWS($B$4:B26)&lt;='Leasingová kalkulačka'!$C$10,ROWS($B$4:B26),"")</f>
        <v>23</v>
      </c>
      <c r="C26" s="17">
        <f>IF(B26="","",EDATE('Leasingová kalkulačka'!$C$12,B26-1))</f>
        <v>45031</v>
      </c>
      <c r="D26" s="5">
        <f t="shared" si="1"/>
        <v>22069.729856914411</v>
      </c>
      <c r="E26" s="5">
        <f>IF(B26="","",-IPMT('Leasingová kalkulačka'!$C$9/12,B26,'Leasingová kalkulačka'!$C$10,'Leasingová kalkulačka'!$C$8,0,0))</f>
        <v>228.45848690215894</v>
      </c>
      <c r="F26" s="5">
        <f>IF(B26="","",-PPMT('Leasingová kalkulačka'!$C$9/12,B26,'Leasingová kalkulačka'!$C$10,'Leasingová kalkulačka'!$C$8,0,0))</f>
        <v>744.08399803549003</v>
      </c>
      <c r="G26" s="5">
        <f>IF(B26="","",'Leasingová kalkulačka'!$E$12)</f>
        <v>100</v>
      </c>
      <c r="H26" s="5">
        <f t="shared" si="2"/>
        <v>1072.5424849376491</v>
      </c>
      <c r="I26" s="5">
        <f t="shared" si="3"/>
        <v>21325.645858878921</v>
      </c>
      <c r="J26" s="2">
        <f>IF(B26="","",'Leasingová kalkulačka'!$C$10-'Tabuľka splátok a odpisov'!B26)</f>
        <v>25</v>
      </c>
      <c r="K26" s="18">
        <f>IF(B26="","",'Tabuľka - odpisy'!L68)</f>
        <v>152.67633333333333</v>
      </c>
      <c r="L26" s="5">
        <f t="shared" si="4"/>
        <v>152.67633333333333</v>
      </c>
      <c r="M26" s="5">
        <f t="shared" si="0"/>
        <v>30.535266666666669</v>
      </c>
    </row>
    <row r="27" spans="2:13" x14ac:dyDescent="0.2">
      <c r="B27" s="2">
        <f>IF(ROWS($B$4:B27)&lt;='Leasingová kalkulačka'!$C$10,ROWS($B$4:B27),"")</f>
        <v>24</v>
      </c>
      <c r="C27" s="17">
        <f>IF(B27="","",EDATE('Leasingová kalkulačka'!$C$12,B27-1))</f>
        <v>45061</v>
      </c>
      <c r="D27" s="5">
        <f t="shared" si="1"/>
        <v>21325.645858878921</v>
      </c>
      <c r="E27" s="5">
        <f>IF(B27="","",-IPMT('Leasingová kalkulačka'!$C$9/12,B27,'Leasingová kalkulačka'!$C$10,'Leasingová kalkulačka'!$C$8,0,0))</f>
        <v>220.7559773824949</v>
      </c>
      <c r="F27" s="5">
        <f>IF(B27="","",-PPMT('Leasingová kalkulačka'!$C$9/12,B27,'Leasingová kalkulačka'!$C$10,'Leasingová kalkulačka'!$C$8,0,0))</f>
        <v>751.78650755515412</v>
      </c>
      <c r="G27" s="5">
        <f>IF(B27="","",'Leasingová kalkulačka'!$E$12)</f>
        <v>100</v>
      </c>
      <c r="H27" s="5">
        <f t="shared" si="2"/>
        <v>1072.5424849376491</v>
      </c>
      <c r="I27" s="5">
        <f t="shared" si="3"/>
        <v>20573.859351323768</v>
      </c>
      <c r="J27" s="2">
        <f>IF(B27="","",'Leasingová kalkulačka'!$C$10-'Tabuľka splátok a odpisov'!B27)</f>
        <v>24</v>
      </c>
      <c r="K27" s="18">
        <f>IF(B27="","",'Tabuľka - odpisy'!L69)</f>
        <v>152.67633333333333</v>
      </c>
      <c r="L27" s="5">
        <f t="shared" si="4"/>
        <v>152.67633333333333</v>
      </c>
      <c r="M27" s="5">
        <f t="shared" si="0"/>
        <v>30.535266666666669</v>
      </c>
    </row>
    <row r="28" spans="2:13" x14ac:dyDescent="0.2">
      <c r="B28" s="2">
        <f>IF(ROWS($B$4:B28)&lt;='Leasingová kalkulačka'!$C$10,ROWS($B$4:B28),"")</f>
        <v>25</v>
      </c>
      <c r="C28" s="17">
        <f>IF(B28="","",EDATE('Leasingová kalkulačka'!$C$12,B28-1))</f>
        <v>45092</v>
      </c>
      <c r="D28" s="5">
        <f t="shared" si="1"/>
        <v>20573.859351323768</v>
      </c>
      <c r="E28" s="5">
        <f>IF(B28="","",-IPMT('Leasingová kalkulačka'!$C$9/12,B28,'Leasingová kalkulačka'!$C$10,'Leasingová kalkulačka'!$C$8,0,0))</f>
        <v>212.97373405178644</v>
      </c>
      <c r="F28" s="5">
        <f>IF(B28="","",-PPMT('Leasingová kalkulačka'!$C$9/12,B28,'Leasingová kalkulačka'!$C$10,'Leasingová kalkulačka'!$C$8,0,0))</f>
        <v>759.56875088586253</v>
      </c>
      <c r="G28" s="5">
        <f>IF(B28="","",'Leasingová kalkulačka'!$E$12)</f>
        <v>100</v>
      </c>
      <c r="H28" s="5">
        <f t="shared" si="2"/>
        <v>1072.5424849376491</v>
      </c>
      <c r="I28" s="5">
        <f t="shared" si="3"/>
        <v>19814.290600437907</v>
      </c>
      <c r="J28" s="2">
        <f>IF(B28="","",'Leasingová kalkulačka'!$C$10-'Tabuľka splátok a odpisov'!B28)</f>
        <v>23</v>
      </c>
      <c r="K28" s="18">
        <f>IF(B28="","",'Tabuľka - odpisy'!L70)</f>
        <v>152.67633333333333</v>
      </c>
      <c r="L28" s="5">
        <f t="shared" si="4"/>
        <v>152.67633333333333</v>
      </c>
      <c r="M28" s="5">
        <f t="shared" si="0"/>
        <v>30.535266666666669</v>
      </c>
    </row>
    <row r="29" spans="2:13" x14ac:dyDescent="0.2">
      <c r="B29" s="2">
        <f>IF(ROWS($B$4:B29)&lt;='Leasingová kalkulačka'!$C$10,ROWS($B$4:B29),"")</f>
        <v>26</v>
      </c>
      <c r="C29" s="17">
        <f>IF(B29="","",EDATE('Leasingová kalkulačka'!$C$12,B29-1))</f>
        <v>45122</v>
      </c>
      <c r="D29" s="5">
        <f t="shared" si="1"/>
        <v>19814.290600437907</v>
      </c>
      <c r="E29" s="5">
        <f>IF(B29="","",-IPMT('Leasingová kalkulačka'!$C$9/12,B29,'Leasingová kalkulačka'!$C$10,'Leasingová kalkulačka'!$C$8,0,0))</f>
        <v>205.11093153219963</v>
      </c>
      <c r="F29" s="5">
        <f>IF(B29="","",-PPMT('Leasingová kalkulačka'!$C$9/12,B29,'Leasingová kalkulačka'!$C$10,'Leasingová kalkulačka'!$C$8,0,0))</f>
        <v>767.43155340544934</v>
      </c>
      <c r="G29" s="5">
        <f>IF(B29="","",'Leasingová kalkulačka'!$E$12)</f>
        <v>100</v>
      </c>
      <c r="H29" s="5">
        <f t="shared" si="2"/>
        <v>1072.5424849376491</v>
      </c>
      <c r="I29" s="5">
        <f t="shared" si="3"/>
        <v>19046.85904703246</v>
      </c>
      <c r="J29" s="2">
        <f>IF(B29="","",'Leasingová kalkulačka'!$C$10-'Tabuľka splátok a odpisov'!B29)</f>
        <v>22</v>
      </c>
      <c r="K29" s="18">
        <f>IF(B29="","",'Tabuľka - odpisy'!L71)</f>
        <v>152.67633333333333</v>
      </c>
      <c r="L29" s="5">
        <f t="shared" si="4"/>
        <v>152.67633333333333</v>
      </c>
      <c r="M29" s="5">
        <f t="shared" si="0"/>
        <v>30.535266666666669</v>
      </c>
    </row>
    <row r="30" spans="2:13" x14ac:dyDescent="0.2">
      <c r="B30" s="2">
        <f>IF(ROWS($B$4:B30)&lt;='Leasingová kalkulačka'!$C$10,ROWS($B$4:B30),"")</f>
        <v>27</v>
      </c>
      <c r="C30" s="17">
        <f>IF(B30="","",EDATE('Leasingová kalkulačka'!$C$12,B30-1))</f>
        <v>45153</v>
      </c>
      <c r="D30" s="5">
        <f t="shared" si="1"/>
        <v>19046.85904703246</v>
      </c>
      <c r="E30" s="5">
        <f>IF(B30="","",-IPMT('Leasingová kalkulačka'!$C$9/12,B30,'Leasingová kalkulačka'!$C$10,'Leasingová kalkulačka'!$C$8,0,0))</f>
        <v>197.1667359018642</v>
      </c>
      <c r="F30" s="5">
        <f>IF(B30="","",-PPMT('Leasingová kalkulačka'!$C$9/12,B30,'Leasingová kalkulačka'!$C$10,'Leasingová kalkulačka'!$C$8,0,0))</f>
        <v>775.37574903578468</v>
      </c>
      <c r="G30" s="5">
        <f>IF(B30="","",'Leasingová kalkulačka'!$E$12)</f>
        <v>100</v>
      </c>
      <c r="H30" s="5">
        <f t="shared" si="2"/>
        <v>1072.5424849376489</v>
      </c>
      <c r="I30" s="5">
        <f t="shared" si="3"/>
        <v>18271.483297996674</v>
      </c>
      <c r="J30" s="2">
        <f>IF(B30="","",'Leasingová kalkulačka'!$C$10-'Tabuľka splátok a odpisov'!B30)</f>
        <v>21</v>
      </c>
      <c r="K30" s="18">
        <f>IF(B30="","",'Tabuľka - odpisy'!L72)</f>
        <v>152.67633333333333</v>
      </c>
      <c r="L30" s="5">
        <f t="shared" si="4"/>
        <v>152.67633333333333</v>
      </c>
      <c r="M30" s="5">
        <f t="shared" si="0"/>
        <v>30.535266666666669</v>
      </c>
    </row>
    <row r="31" spans="2:13" x14ac:dyDescent="0.2">
      <c r="B31" s="2">
        <f>IF(ROWS($B$4:B31)&lt;='Leasingová kalkulačka'!$C$10,ROWS($B$4:B31),"")</f>
        <v>28</v>
      </c>
      <c r="C31" s="17">
        <f>IF(B31="","",EDATE('Leasingová kalkulačka'!$C$12,B31-1))</f>
        <v>45184</v>
      </c>
      <c r="D31" s="5">
        <f t="shared" si="1"/>
        <v>18271.483297996674</v>
      </c>
      <c r="E31" s="5">
        <f>IF(B31="","",-IPMT('Leasingová kalkulačka'!$C$9/12,B31,'Leasingová kalkulačka'!$C$10,'Leasingová kalkulačka'!$C$8,0,0))</f>
        <v>189.1403046064288</v>
      </c>
      <c r="F31" s="5">
        <f>IF(B31="","",-PPMT('Leasingová kalkulačka'!$C$9/12,B31,'Leasingová kalkulačka'!$C$10,'Leasingová kalkulačka'!$C$8,0,0))</f>
        <v>783.40218033122017</v>
      </c>
      <c r="G31" s="5">
        <f>IF(B31="","",'Leasingová kalkulačka'!$E$12)</f>
        <v>100</v>
      </c>
      <c r="H31" s="5">
        <f t="shared" si="2"/>
        <v>1072.5424849376491</v>
      </c>
      <c r="I31" s="5">
        <f t="shared" si="3"/>
        <v>17488.081117665453</v>
      </c>
      <c r="J31" s="2">
        <f>IF(B31="","",'Leasingová kalkulačka'!$C$10-'Tabuľka splátok a odpisov'!B31)</f>
        <v>20</v>
      </c>
      <c r="K31" s="18">
        <f>IF(B31="","",'Tabuľka - odpisy'!L73)</f>
        <v>152.67633333333333</v>
      </c>
      <c r="L31" s="5">
        <f t="shared" si="4"/>
        <v>152.67633333333333</v>
      </c>
      <c r="M31" s="5">
        <f t="shared" si="0"/>
        <v>30.535266666666669</v>
      </c>
    </row>
    <row r="32" spans="2:13" x14ac:dyDescent="0.2">
      <c r="B32" s="2">
        <f>IF(ROWS($B$4:B32)&lt;='Leasingová kalkulačka'!$C$10,ROWS($B$4:B32),"")</f>
        <v>29</v>
      </c>
      <c r="C32" s="17">
        <f>IF(B32="","",EDATE('Leasingová kalkulačka'!$C$12,B32-1))</f>
        <v>45214</v>
      </c>
      <c r="D32" s="5">
        <f t="shared" si="1"/>
        <v>17488.081117665453</v>
      </c>
      <c r="E32" s="5">
        <f>IF(B32="","",-IPMT('Leasingová kalkulačka'!$C$9/12,B32,'Leasingová kalkulačka'!$C$10,'Leasingová kalkulačka'!$C$8,0,0))</f>
        <v>181.03078636970011</v>
      </c>
      <c r="F32" s="5">
        <f>IF(B32="","",-PPMT('Leasingová kalkulačka'!$C$9/12,B32,'Leasingová kalkulačka'!$C$10,'Leasingová kalkulačka'!$C$8,0,0))</f>
        <v>791.51169856794888</v>
      </c>
      <c r="G32" s="5">
        <f>IF(B32="","",'Leasingová kalkulačka'!$E$12)</f>
        <v>100</v>
      </c>
      <c r="H32" s="5">
        <f t="shared" si="2"/>
        <v>1072.5424849376491</v>
      </c>
      <c r="I32" s="5">
        <f t="shared" si="3"/>
        <v>16696.569419097505</v>
      </c>
      <c r="J32" s="2">
        <f>IF(B32="","",'Leasingová kalkulačka'!$C$10-'Tabuľka splátok a odpisov'!B32)</f>
        <v>19</v>
      </c>
      <c r="K32" s="18">
        <f>IF(B32="","",'Tabuľka - odpisy'!L74)</f>
        <v>152.67633333333333</v>
      </c>
      <c r="L32" s="5">
        <f t="shared" si="4"/>
        <v>152.67633333333333</v>
      </c>
      <c r="M32" s="5">
        <f t="shared" si="0"/>
        <v>30.535266666666669</v>
      </c>
    </row>
    <row r="33" spans="2:13" x14ac:dyDescent="0.2">
      <c r="B33" s="2">
        <f>IF(ROWS($B$4:B33)&lt;='Leasingová kalkulačka'!$C$10,ROWS($B$4:B33),"")</f>
        <v>30</v>
      </c>
      <c r="C33" s="17">
        <f>IF(B33="","",EDATE('Leasingová kalkulačka'!$C$12,B33-1))</f>
        <v>45245</v>
      </c>
      <c r="D33" s="5">
        <f t="shared" si="1"/>
        <v>16696.569419097505</v>
      </c>
      <c r="E33" s="5">
        <f>IF(B33="","",-IPMT('Leasingová kalkulačka'!$C$9/12,B33,'Leasingová kalkulačka'!$C$10,'Leasingová kalkulačka'!$C$8,0,0))</f>
        <v>172.8373211033576</v>
      </c>
      <c r="F33" s="5">
        <f>IF(B33="","",-PPMT('Leasingová kalkulačka'!$C$9/12,B33,'Leasingová kalkulačka'!$C$10,'Leasingová kalkulačka'!$C$8,0,0))</f>
        <v>799.7051638342914</v>
      </c>
      <c r="G33" s="5">
        <f>IF(B33="","",'Leasingová kalkulačka'!$E$12)</f>
        <v>100</v>
      </c>
      <c r="H33" s="5">
        <f t="shared" si="2"/>
        <v>1072.5424849376491</v>
      </c>
      <c r="I33" s="5">
        <f t="shared" si="3"/>
        <v>15896.864255263214</v>
      </c>
      <c r="J33" s="2">
        <f>IF(B33="","",'Leasingová kalkulačka'!$C$10-'Tabuľka splátok a odpisov'!B33)</f>
        <v>18</v>
      </c>
      <c r="K33" s="18">
        <f>IF(B33="","",'Tabuľka - odpisy'!L75)</f>
        <v>152.67633333333333</v>
      </c>
      <c r="L33" s="5">
        <f t="shared" si="4"/>
        <v>152.67633333333333</v>
      </c>
      <c r="M33" s="5">
        <f t="shared" si="0"/>
        <v>30.535266666666669</v>
      </c>
    </row>
    <row r="34" spans="2:13" x14ac:dyDescent="0.2">
      <c r="B34" s="2">
        <f>IF(ROWS($B$4:B34)&lt;='Leasingová kalkulačka'!$C$10,ROWS($B$4:B34),"")</f>
        <v>31</v>
      </c>
      <c r="C34" s="17">
        <f>IF(B34="","",EDATE('Leasingová kalkulačka'!$C$12,B34-1))</f>
        <v>45275</v>
      </c>
      <c r="D34" s="5">
        <f t="shared" si="1"/>
        <v>15896.864255263214</v>
      </c>
      <c r="E34" s="5">
        <f>IF(B34="","",-IPMT('Leasingová kalkulačka'!$C$9/12,B34,'Leasingová kalkulačka'!$C$10,'Leasingová kalkulačka'!$C$8,0,0))</f>
        <v>164.55903981573294</v>
      </c>
      <c r="F34" s="5">
        <f>IF(B34="","",-PPMT('Leasingová kalkulačka'!$C$9/12,B34,'Leasingová kalkulačka'!$C$10,'Leasingová kalkulačka'!$C$8,0,0))</f>
        <v>807.98344512191613</v>
      </c>
      <c r="G34" s="5">
        <f>IF(B34="","",'Leasingová kalkulačka'!$E$12)</f>
        <v>100</v>
      </c>
      <c r="H34" s="5">
        <f t="shared" si="2"/>
        <v>1072.5424849376491</v>
      </c>
      <c r="I34" s="5">
        <f t="shared" si="3"/>
        <v>15088.880810141298</v>
      </c>
      <c r="J34" s="2">
        <f>IF(B34="","",'Leasingová kalkulačka'!$C$10-'Tabuľka splátok a odpisov'!B34)</f>
        <v>17</v>
      </c>
      <c r="K34" s="18">
        <f>IF(B34="","",'Tabuľka - odpisy'!L76)</f>
        <v>152.67633333333333</v>
      </c>
      <c r="L34" s="5">
        <f t="shared" si="4"/>
        <v>152.67633333333333</v>
      </c>
      <c r="M34" s="5">
        <f t="shared" si="0"/>
        <v>30.535266666666669</v>
      </c>
    </row>
    <row r="35" spans="2:13" x14ac:dyDescent="0.2">
      <c r="B35" s="2">
        <f>IF(ROWS($B$4:B35)&lt;='Leasingová kalkulačka'!$C$10,ROWS($B$4:B35),"")</f>
        <v>32</v>
      </c>
      <c r="C35" s="17">
        <f>IF(B35="","",EDATE('Leasingová kalkulačka'!$C$12,B35-1))</f>
        <v>45306</v>
      </c>
      <c r="D35" s="5">
        <f t="shared" si="1"/>
        <v>15088.880810141298</v>
      </c>
      <c r="E35" s="5">
        <f>IF(B35="","",-IPMT('Leasingová kalkulačka'!$C$9/12,B35,'Leasingová kalkulačka'!$C$10,'Leasingová kalkulačka'!$C$8,0,0))</f>
        <v>156.19506451964588</v>
      </c>
      <c r="F35" s="5">
        <f>IF(B35="","",-PPMT('Leasingová kalkulačka'!$C$9/12,B35,'Leasingová kalkulačka'!$C$10,'Leasingová kalkulačka'!$C$8,0,0))</f>
        <v>816.34742041800303</v>
      </c>
      <c r="G35" s="5">
        <f>IF(B35="","",'Leasingová kalkulačka'!$E$12)</f>
        <v>100</v>
      </c>
      <c r="H35" s="5">
        <f t="shared" si="2"/>
        <v>1072.5424849376489</v>
      </c>
      <c r="I35" s="5">
        <f t="shared" si="3"/>
        <v>14272.533389723294</v>
      </c>
      <c r="J35" s="2">
        <f>IF(B35="","",'Leasingová kalkulačka'!$C$10-'Tabuľka splátok a odpisov'!B35)</f>
        <v>16</v>
      </c>
      <c r="K35" s="18">
        <f>IF(B35="","",'Tabuľka - odpisy'!L77)</f>
        <v>152.67633333333333</v>
      </c>
      <c r="L35" s="5">
        <f t="shared" si="4"/>
        <v>152.67633333333333</v>
      </c>
      <c r="M35" s="5">
        <f t="shared" si="0"/>
        <v>30.535266666666669</v>
      </c>
    </row>
    <row r="36" spans="2:13" x14ac:dyDescent="0.2">
      <c r="B36" s="2">
        <f>IF(ROWS($B$4:B36)&lt;='Leasingová kalkulačka'!$C$10,ROWS($B$4:B36),"")</f>
        <v>33</v>
      </c>
      <c r="C36" s="17">
        <f>IF(B36="","",EDATE('Leasingová kalkulačka'!$C$12,B36-1))</f>
        <v>45337</v>
      </c>
      <c r="D36" s="5">
        <f t="shared" si="1"/>
        <v>14272.533389723294</v>
      </c>
      <c r="E36" s="5">
        <f>IF(B36="","",-IPMT('Leasingová kalkulačka'!$C$9/12,B36,'Leasingová kalkulačka'!$C$10,'Leasingová kalkulačka'!$C$8,0,0))</f>
        <v>147.74450813928553</v>
      </c>
      <c r="F36" s="5">
        <f>IF(B36="","",-PPMT('Leasingová kalkulačka'!$C$9/12,B36,'Leasingová kalkulačka'!$C$10,'Leasingová kalkulačka'!$C$8,0,0))</f>
        <v>824.79797679836338</v>
      </c>
      <c r="G36" s="5">
        <f>IF(B36="","",'Leasingová kalkulačka'!$E$12)</f>
        <v>100</v>
      </c>
      <c r="H36" s="5">
        <f t="shared" si="2"/>
        <v>1072.5424849376489</v>
      </c>
      <c r="I36" s="5">
        <f t="shared" si="3"/>
        <v>13447.735412924931</v>
      </c>
      <c r="J36" s="2">
        <f>IF(B36="","",'Leasingová kalkulačka'!$C$10-'Tabuľka splátok a odpisov'!B36)</f>
        <v>15</v>
      </c>
      <c r="K36" s="18">
        <f>IF(B36="","",'Tabuľka - odpisy'!L78)</f>
        <v>152.67633333333333</v>
      </c>
      <c r="L36" s="5">
        <f t="shared" si="4"/>
        <v>152.67633333333333</v>
      </c>
      <c r="M36" s="5">
        <f t="shared" si="0"/>
        <v>30.535266666666669</v>
      </c>
    </row>
    <row r="37" spans="2:13" x14ac:dyDescent="0.2">
      <c r="B37" s="2">
        <f>IF(ROWS($B$4:B37)&lt;='Leasingová kalkulačka'!$C$10,ROWS($B$4:B37),"")</f>
        <v>34</v>
      </c>
      <c r="C37" s="17">
        <f>IF(B37="","",EDATE('Leasingová kalkulačka'!$C$12,B37-1))</f>
        <v>45366</v>
      </c>
      <c r="D37" s="5">
        <f t="shared" si="1"/>
        <v>13447.735412924931</v>
      </c>
      <c r="E37" s="5">
        <f>IF(B37="","",-IPMT('Leasingová kalkulačka'!$C$9/12,B37,'Leasingová kalkulačka'!$C$10,'Leasingová kalkulačka'!$C$8,0,0))</f>
        <v>139.2064744161278</v>
      </c>
      <c r="F37" s="5">
        <f>IF(B37="","",-PPMT('Leasingová kalkulačka'!$C$9/12,B37,'Leasingová kalkulačka'!$C$10,'Leasingová kalkulačka'!$C$8,0,0))</f>
        <v>833.33601052152119</v>
      </c>
      <c r="G37" s="5">
        <f>IF(B37="","",'Leasingová kalkulačka'!$E$12)</f>
        <v>100</v>
      </c>
      <c r="H37" s="5">
        <f t="shared" si="2"/>
        <v>1072.5424849376491</v>
      </c>
      <c r="I37" s="5">
        <f t="shared" si="3"/>
        <v>12614.399402403409</v>
      </c>
      <c r="J37" s="2">
        <f>IF(B37="","",'Leasingová kalkulačka'!$C$10-'Tabuľka splátok a odpisov'!B37)</f>
        <v>14</v>
      </c>
      <c r="K37" s="18">
        <f>IF(B37="","",'Tabuľka - odpisy'!L79)</f>
        <v>152.67633333333333</v>
      </c>
      <c r="L37" s="5">
        <f t="shared" si="4"/>
        <v>152.67633333333333</v>
      </c>
      <c r="M37" s="5">
        <f t="shared" si="0"/>
        <v>30.535266666666669</v>
      </c>
    </row>
    <row r="38" spans="2:13" x14ac:dyDescent="0.2">
      <c r="B38" s="2">
        <f>IF(ROWS($B$4:B38)&lt;='Leasingová kalkulačka'!$C$10,ROWS($B$4:B38),"")</f>
        <v>35</v>
      </c>
      <c r="C38" s="17">
        <f>IF(B38="","",EDATE('Leasingová kalkulačka'!$C$12,B38-1))</f>
        <v>45397</v>
      </c>
      <c r="D38" s="5">
        <f t="shared" si="1"/>
        <v>12614.399402403409</v>
      </c>
      <c r="E38" s="5">
        <f>IF(B38="","",-IPMT('Leasingová kalkulačka'!$C$9/12,B38,'Leasingová kalkulačka'!$C$10,'Leasingová kalkulačka'!$C$8,0,0))</f>
        <v>130.58005781387919</v>
      </c>
      <c r="F38" s="5">
        <f>IF(B38="","",-PPMT('Leasingová kalkulačka'!$C$9/12,B38,'Leasingová kalkulačka'!$C$10,'Leasingová kalkulačka'!$C$8,0,0))</f>
        <v>841.96242712376966</v>
      </c>
      <c r="G38" s="5">
        <f>IF(B38="","",'Leasingová kalkulačka'!$E$12)</f>
        <v>100</v>
      </c>
      <c r="H38" s="5">
        <f t="shared" si="2"/>
        <v>1072.5424849376489</v>
      </c>
      <c r="I38" s="5">
        <f t="shared" si="3"/>
        <v>11772.436975279639</v>
      </c>
      <c r="J38" s="2">
        <f>IF(B38="","",'Leasingová kalkulačka'!$C$10-'Tabuľka splátok a odpisov'!B38)</f>
        <v>13</v>
      </c>
      <c r="K38" s="18">
        <f>IF(B38="","",'Tabuľka - odpisy'!L80)</f>
        <v>152.67633333333333</v>
      </c>
      <c r="L38" s="5">
        <f t="shared" si="4"/>
        <v>152.67633333333333</v>
      </c>
      <c r="M38" s="5">
        <f t="shared" si="0"/>
        <v>30.535266666666669</v>
      </c>
    </row>
    <row r="39" spans="2:13" x14ac:dyDescent="0.2">
      <c r="B39" s="2">
        <f>IF(ROWS($B$4:B39)&lt;='Leasingová kalkulačka'!$C$10,ROWS($B$4:B39),"")</f>
        <v>36</v>
      </c>
      <c r="C39" s="17">
        <f>IF(B39="","",EDATE('Leasingová kalkulačka'!$C$12,B39-1))</f>
        <v>45427</v>
      </c>
      <c r="D39" s="5">
        <f t="shared" si="1"/>
        <v>11772.436975279639</v>
      </c>
      <c r="E39" s="5">
        <f>IF(B39="","",-IPMT('Leasingová kalkulačka'!$C$9/12,B39,'Leasingová kalkulačka'!$C$10,'Leasingová kalkulačka'!$C$8,0,0))</f>
        <v>121.86434342243631</v>
      </c>
      <c r="F39" s="5">
        <f>IF(B39="","",-PPMT('Leasingová kalkulačka'!$C$9/12,B39,'Leasingová kalkulačka'!$C$10,'Leasingová kalkulačka'!$C$8,0,0))</f>
        <v>850.67814151521259</v>
      </c>
      <c r="G39" s="5">
        <f>IF(B39="","",'Leasingová kalkulačka'!$E$12)</f>
        <v>100</v>
      </c>
      <c r="H39" s="5">
        <f t="shared" si="2"/>
        <v>1072.5424849376489</v>
      </c>
      <c r="I39" s="5">
        <f t="shared" si="3"/>
        <v>10921.758833764427</v>
      </c>
      <c r="J39" s="2">
        <f>IF(B39="","",'Leasingová kalkulačka'!$C$10-'Tabuľka splátok a odpisov'!B39)</f>
        <v>12</v>
      </c>
      <c r="K39" s="18">
        <f>IF(B39="","",'Tabuľka - odpisy'!L81)</f>
        <v>152.67633333333333</v>
      </c>
      <c r="L39" s="5">
        <f t="shared" si="4"/>
        <v>152.67633333333333</v>
      </c>
      <c r="M39" s="5">
        <f t="shared" si="0"/>
        <v>30.535266666666669</v>
      </c>
    </row>
    <row r="40" spans="2:13" x14ac:dyDescent="0.2">
      <c r="B40" s="2">
        <f>IF(ROWS($B$4:B40)&lt;='Leasingová kalkulačka'!$C$10,ROWS($B$4:B40),"")</f>
        <v>37</v>
      </c>
      <c r="C40" s="17">
        <f>IF(B40="","",EDATE('Leasingová kalkulačka'!$C$12,B40-1))</f>
        <v>45458</v>
      </c>
      <c r="D40" s="5">
        <f t="shared" si="1"/>
        <v>10921.758833764427</v>
      </c>
      <c r="E40" s="5">
        <f>IF(B40="","",-IPMT('Leasingová kalkulačka'!$C$9/12,B40,'Leasingová kalkulačka'!$C$10,'Leasingová kalkulačka'!$C$8,0,0))</f>
        <v>113.05840686085133</v>
      </c>
      <c r="F40" s="5">
        <f>IF(B40="","",-PPMT('Leasingová kalkulačka'!$C$9/12,B40,'Leasingová kalkulačka'!$C$10,'Leasingová kalkulačka'!$C$8,0,0))</f>
        <v>859.48407807679769</v>
      </c>
      <c r="G40" s="5">
        <f>IF(B40="","",'Leasingová kalkulačka'!$E$12)</f>
        <v>100</v>
      </c>
      <c r="H40" s="5">
        <f t="shared" si="2"/>
        <v>1072.5424849376491</v>
      </c>
      <c r="I40" s="5">
        <f t="shared" si="3"/>
        <v>10062.274755687629</v>
      </c>
      <c r="J40" s="2">
        <f>IF(B40="","",'Leasingová kalkulačka'!$C$10-'Tabuľka splátok a odpisov'!B40)</f>
        <v>11</v>
      </c>
      <c r="K40" s="18">
        <f>IF(B40="","",'Tabuľka - odpisy'!L82)</f>
        <v>152.67633333333333</v>
      </c>
      <c r="L40" s="5">
        <f t="shared" si="4"/>
        <v>152.67633333333333</v>
      </c>
      <c r="M40" s="5">
        <f t="shared" si="0"/>
        <v>30.535266666666669</v>
      </c>
    </row>
    <row r="41" spans="2:13" x14ac:dyDescent="0.2">
      <c r="B41" s="2">
        <f>IF(ROWS($B$4:B41)&lt;='Leasingová kalkulačka'!$C$10,ROWS($B$4:B41),"")</f>
        <v>38</v>
      </c>
      <c r="C41" s="17">
        <f>IF(B41="","",EDATE('Leasingová kalkulačka'!$C$12,B41-1))</f>
        <v>45488</v>
      </c>
      <c r="D41" s="5">
        <f t="shared" si="1"/>
        <v>10062.274755687629</v>
      </c>
      <c r="E41" s="5">
        <f>IF(B41="","",-IPMT('Leasingová kalkulačka'!$C$9/12,B41,'Leasingová kalkulačka'!$C$10,'Leasingová kalkulačka'!$C$8,0,0))</f>
        <v>104.161314179293</v>
      </c>
      <c r="F41" s="5">
        <f>IF(B41="","",-PPMT('Leasingová kalkulačka'!$C$9/12,B41,'Leasingová kalkulačka'!$C$10,'Leasingová kalkulačka'!$C$8,0,0))</f>
        <v>868.38117075835601</v>
      </c>
      <c r="G41" s="5">
        <f>IF(B41="","",'Leasingová kalkulačka'!$E$12)</f>
        <v>100</v>
      </c>
      <c r="H41" s="5">
        <f t="shared" si="2"/>
        <v>1072.5424849376491</v>
      </c>
      <c r="I41" s="5">
        <f t="shared" si="3"/>
        <v>9193.8935849292739</v>
      </c>
      <c r="J41" s="2">
        <f>IF(B41="","",'Leasingová kalkulačka'!$C$10-'Tabuľka splátok a odpisov'!B41)</f>
        <v>10</v>
      </c>
      <c r="K41" s="18">
        <f>IF(B41="","",'Tabuľka - odpisy'!L83)</f>
        <v>152.67633333333333</v>
      </c>
      <c r="L41" s="5">
        <f t="shared" si="4"/>
        <v>152.67633333333333</v>
      </c>
      <c r="M41" s="5">
        <f t="shared" si="0"/>
        <v>30.535266666666669</v>
      </c>
    </row>
    <row r="42" spans="2:13" x14ac:dyDescent="0.2">
      <c r="B42" s="2">
        <f>IF(ROWS($B$4:B42)&lt;='Leasingová kalkulačka'!$C$10,ROWS($B$4:B42),"")</f>
        <v>39</v>
      </c>
      <c r="C42" s="17">
        <f>IF(B42="","",EDATE('Leasingová kalkulačka'!$C$12,B42-1))</f>
        <v>45519</v>
      </c>
      <c r="D42" s="5">
        <f t="shared" si="1"/>
        <v>9193.8935849292739</v>
      </c>
      <c r="E42" s="5">
        <f>IF(B42="","",-IPMT('Leasingová kalkulačka'!$C$9/12,B42,'Leasingová kalkulačka'!$C$10,'Leasingová kalkulačka'!$C$8,0,0))</f>
        <v>95.172121759992763</v>
      </c>
      <c r="F42" s="5">
        <f>IF(B42="","",-PPMT('Leasingová kalkulačka'!$C$9/12,B42,'Leasingová kalkulačka'!$C$10,'Leasingová kalkulačka'!$C$8,0,0))</f>
        <v>877.37036317765626</v>
      </c>
      <c r="G42" s="5">
        <f>IF(B42="","",'Leasingová kalkulačka'!$E$12)</f>
        <v>100</v>
      </c>
      <c r="H42" s="5">
        <f t="shared" si="2"/>
        <v>1072.5424849376491</v>
      </c>
      <c r="I42" s="5">
        <f t="shared" si="3"/>
        <v>8316.5232217516168</v>
      </c>
      <c r="J42" s="2">
        <f>IF(B42="","",'Leasingová kalkulačka'!$C$10-'Tabuľka splátok a odpisov'!B42)</f>
        <v>9</v>
      </c>
      <c r="K42" s="18">
        <f>IF(B42="","",'Tabuľka - odpisy'!L84)</f>
        <v>152.67633333333333</v>
      </c>
      <c r="L42" s="5">
        <f t="shared" si="4"/>
        <v>152.67633333333333</v>
      </c>
      <c r="M42" s="5">
        <f t="shared" si="0"/>
        <v>30.535266666666669</v>
      </c>
    </row>
    <row r="43" spans="2:13" x14ac:dyDescent="0.2">
      <c r="B43" s="2">
        <f>IF(ROWS($B$4:B43)&lt;='Leasingová kalkulačka'!$C$10,ROWS($B$4:B43),"")</f>
        <v>40</v>
      </c>
      <c r="C43" s="17">
        <f>IF(B43="","",EDATE('Leasingová kalkulačka'!$C$12,B43-1))</f>
        <v>45550</v>
      </c>
      <c r="D43" s="5">
        <f t="shared" si="1"/>
        <v>8316.5232217516168</v>
      </c>
      <c r="E43" s="5">
        <f>IF(B43="","",-IPMT('Leasingová kalkulačka'!$C$9/12,B43,'Leasingová kalkulačka'!$C$10,'Leasingová kalkulačka'!$C$8,0,0))</f>
        <v>86.089876217165397</v>
      </c>
      <c r="F43" s="5">
        <f>IF(B43="","",-PPMT('Leasingová kalkulačka'!$C$9/12,B43,'Leasingová kalkulačka'!$C$10,'Leasingová kalkulačka'!$C$8,0,0))</f>
        <v>886.45260872048357</v>
      </c>
      <c r="G43" s="5">
        <f>IF(B43="","",'Leasingová kalkulačka'!$E$12)</f>
        <v>100</v>
      </c>
      <c r="H43" s="5">
        <f t="shared" si="2"/>
        <v>1072.5424849376491</v>
      </c>
      <c r="I43" s="5">
        <f t="shared" si="3"/>
        <v>7430.0706130311337</v>
      </c>
      <c r="J43" s="2">
        <f>IF(B43="","",'Leasingová kalkulačka'!$C$10-'Tabuľka splátok a odpisov'!B43)</f>
        <v>8</v>
      </c>
      <c r="K43" s="18">
        <f>IF(B43="","",'Tabuľka - odpisy'!L85)</f>
        <v>152.67633333333333</v>
      </c>
      <c r="L43" s="5">
        <f t="shared" si="4"/>
        <v>152.67633333333333</v>
      </c>
      <c r="M43" s="5">
        <f t="shared" si="0"/>
        <v>30.535266666666669</v>
      </c>
    </row>
    <row r="44" spans="2:13" x14ac:dyDescent="0.2">
      <c r="B44" s="2">
        <f>IF(ROWS($B$4:B44)&lt;='Leasingová kalkulačka'!$C$10,ROWS($B$4:B44),"")</f>
        <v>41</v>
      </c>
      <c r="C44" s="17">
        <f>IF(B44="","",EDATE('Leasingová kalkulačka'!$C$12,B44-1))</f>
        <v>45580</v>
      </c>
      <c r="D44" s="5">
        <f t="shared" si="1"/>
        <v>7430.0706130311337</v>
      </c>
      <c r="E44" s="5">
        <f>IF(B44="","",-IPMT('Leasingová kalkulačka'!$C$9/12,B44,'Leasingová kalkulačka'!$C$10,'Leasingová kalkulačka'!$C$8,0,0))</f>
        <v>76.913614295893851</v>
      </c>
      <c r="F44" s="5">
        <f>IF(B44="","",-PPMT('Leasingová kalkulačka'!$C$9/12,B44,'Leasingová kalkulačka'!$C$10,'Leasingová kalkulačka'!$C$8,0,0))</f>
        <v>895.62887064175504</v>
      </c>
      <c r="G44" s="5">
        <f>IF(B44="","",'Leasingová kalkulačka'!$E$12)</f>
        <v>100</v>
      </c>
      <c r="H44" s="5">
        <f t="shared" si="2"/>
        <v>1072.5424849376489</v>
      </c>
      <c r="I44" s="5">
        <f t="shared" si="3"/>
        <v>6534.4417423893783</v>
      </c>
      <c r="J44" s="2">
        <f>IF(B44="","",'Leasingová kalkulačka'!$C$10-'Tabuľka splátok a odpisov'!B44)</f>
        <v>7</v>
      </c>
      <c r="K44" s="18">
        <f>IF(B44="","",'Tabuľka - odpisy'!L86)</f>
        <v>152.67633333333333</v>
      </c>
      <c r="L44" s="5">
        <f t="shared" si="4"/>
        <v>152.67633333333333</v>
      </c>
      <c r="M44" s="5">
        <f t="shared" si="0"/>
        <v>30.535266666666669</v>
      </c>
    </row>
    <row r="45" spans="2:13" x14ac:dyDescent="0.2">
      <c r="B45" s="2">
        <f>IF(ROWS($B$4:B45)&lt;='Leasingová kalkulačka'!$C$10,ROWS($B$4:B45),"")</f>
        <v>42</v>
      </c>
      <c r="C45" s="17">
        <f>IF(B45="","",EDATE('Leasingová kalkulačka'!$C$12,B45-1))</f>
        <v>45611</v>
      </c>
      <c r="D45" s="5">
        <f t="shared" si="1"/>
        <v>6534.4417423893783</v>
      </c>
      <c r="E45" s="5">
        <f>IF(B45="","",-IPMT('Leasingová kalkulačka'!$C$9/12,B45,'Leasingová kalkulačka'!$C$10,'Leasingová kalkulačka'!$C$8,0,0))</f>
        <v>67.642362769967292</v>
      </c>
      <c r="F45" s="5">
        <f>IF(B45="","",-PPMT('Leasingová kalkulačka'!$C$9/12,B45,'Leasingová kalkulačka'!$C$10,'Leasingová kalkulačka'!$C$8,0,0))</f>
        <v>904.90012216768162</v>
      </c>
      <c r="G45" s="5">
        <f>IF(B45="","",'Leasingová kalkulačka'!$E$12)</f>
        <v>100</v>
      </c>
      <c r="H45" s="5">
        <f t="shared" si="2"/>
        <v>1072.5424849376489</v>
      </c>
      <c r="I45" s="5">
        <f t="shared" si="3"/>
        <v>5629.5416202216966</v>
      </c>
      <c r="J45" s="2">
        <f>IF(B45="","",'Leasingová kalkulačka'!$C$10-'Tabuľka splátok a odpisov'!B45)</f>
        <v>6</v>
      </c>
      <c r="K45" s="18">
        <f>IF(B45="","",'Tabuľka - odpisy'!L87)</f>
        <v>152.67633333333333</v>
      </c>
      <c r="L45" s="5">
        <f t="shared" si="4"/>
        <v>152.67633333333333</v>
      </c>
      <c r="M45" s="5">
        <f t="shared" si="0"/>
        <v>30.535266666666669</v>
      </c>
    </row>
    <row r="46" spans="2:13" x14ac:dyDescent="0.2">
      <c r="B46" s="2">
        <f>IF(ROWS($B$4:B46)&lt;='Leasingová kalkulačka'!$C$10,ROWS($B$4:B46),"")</f>
        <v>43</v>
      </c>
      <c r="C46" s="17">
        <f>IF(B46="","",EDATE('Leasingová kalkulačka'!$C$12,B46-1))</f>
        <v>45641</v>
      </c>
      <c r="D46" s="5">
        <f t="shared" si="1"/>
        <v>5629.5416202216966</v>
      </c>
      <c r="E46" s="5">
        <f>IF(B46="","",-IPMT('Leasingová kalkulačka'!$C$9/12,B46,'Leasingová kalkulačka'!$C$10,'Leasingová kalkulačka'!$C$8,0,0))</f>
        <v>58.275138338661506</v>
      </c>
      <c r="F46" s="5">
        <f>IF(B46="","",-PPMT('Leasingová kalkulačka'!$C$9/12,B46,'Leasingová kalkulačka'!$C$10,'Leasingová kalkulačka'!$C$8,0,0))</f>
        <v>914.2673465989875</v>
      </c>
      <c r="G46" s="5">
        <f>IF(B46="","",'Leasingová kalkulačka'!$E$12)</f>
        <v>100</v>
      </c>
      <c r="H46" s="5">
        <f t="shared" si="2"/>
        <v>1072.5424849376491</v>
      </c>
      <c r="I46" s="5">
        <f t="shared" si="3"/>
        <v>4715.2742736227092</v>
      </c>
      <c r="J46" s="2">
        <f>IF(B46="","",'Leasingová kalkulačka'!$C$10-'Tabuľka splátok a odpisov'!B46)</f>
        <v>5</v>
      </c>
      <c r="K46" s="18">
        <f>IF(B46="","",'Tabuľka - odpisy'!L88)</f>
        <v>152.67633333333333</v>
      </c>
      <c r="L46" s="5">
        <f t="shared" si="4"/>
        <v>152.67633333333333</v>
      </c>
      <c r="M46" s="5">
        <f t="shared" si="0"/>
        <v>30.535266666666669</v>
      </c>
    </row>
    <row r="47" spans="2:13" x14ac:dyDescent="0.2">
      <c r="B47" s="2">
        <f>IF(ROWS($B$4:B47)&lt;='Leasingová kalkulačka'!$C$10,ROWS($B$4:B47),"")</f>
        <v>44</v>
      </c>
      <c r="C47" s="17">
        <f>IF(B47="","",EDATE('Leasingová kalkulačka'!$C$12,B47-1))</f>
        <v>45672</v>
      </c>
      <c r="D47" s="5">
        <f t="shared" si="1"/>
        <v>4715.2742736227092</v>
      </c>
      <c r="E47" s="5">
        <f>IF(B47="","",-IPMT('Leasingová kalkulačka'!$C$9/12,B47,'Leasingová kalkulačka'!$C$10,'Leasingová kalkulačka'!$C$8,0,0))</f>
        <v>48.810947522450988</v>
      </c>
      <c r="F47" s="5">
        <f>IF(B47="","",-PPMT('Leasingová kalkulačka'!$C$9/12,B47,'Leasingová kalkulačka'!$C$10,'Leasingová kalkulačka'!$C$8,0,0))</f>
        <v>923.73153741519798</v>
      </c>
      <c r="G47" s="5">
        <f>IF(B47="","",'Leasingová kalkulačka'!$E$12)</f>
        <v>100</v>
      </c>
      <c r="H47" s="5">
        <f t="shared" si="2"/>
        <v>1072.5424849376491</v>
      </c>
      <c r="I47" s="5">
        <f t="shared" si="3"/>
        <v>3791.5427362075111</v>
      </c>
      <c r="J47" s="2">
        <f>IF(B47="","",'Leasingová kalkulačka'!$C$10-'Tabuľka splátok a odpisov'!B47)</f>
        <v>4</v>
      </c>
      <c r="K47" s="18">
        <f>IF(B47="","",'Tabuľka - odpisy'!L89)</f>
        <v>152.67633333333333</v>
      </c>
      <c r="L47" s="5">
        <f t="shared" si="4"/>
        <v>152.67633333333333</v>
      </c>
      <c r="M47" s="5">
        <f t="shared" si="0"/>
        <v>30.535266666666669</v>
      </c>
    </row>
    <row r="48" spans="2:13" x14ac:dyDescent="0.2">
      <c r="B48" s="2">
        <f>IF(ROWS($B$4:B48)&lt;='Leasingová kalkulačka'!$C$10,ROWS($B$4:B48),"")</f>
        <v>45</v>
      </c>
      <c r="C48" s="17">
        <f>IF(B48="","",EDATE('Leasingová kalkulačka'!$C$12,B48-1))</f>
        <v>45703</v>
      </c>
      <c r="D48" s="5">
        <f t="shared" si="1"/>
        <v>3791.5427362075111</v>
      </c>
      <c r="E48" s="5">
        <f>IF(B48="","",-IPMT('Leasingová kalkulačka'!$C$9/12,B48,'Leasingová kalkulačka'!$C$10,'Leasingová kalkulačka'!$C$8,0,0))</f>
        <v>39.248786557641324</v>
      </c>
      <c r="F48" s="5">
        <f>IF(B48="","",-PPMT('Leasingová kalkulačka'!$C$9/12,B48,'Leasingová kalkulačka'!$C$10,'Leasingová kalkulačka'!$C$8,0,0))</f>
        <v>933.29369838000764</v>
      </c>
      <c r="G48" s="5">
        <f>IF(B48="","",'Leasingová kalkulačka'!$E$12)</f>
        <v>100</v>
      </c>
      <c r="H48" s="5">
        <f t="shared" si="2"/>
        <v>1072.5424849376491</v>
      </c>
      <c r="I48" s="5">
        <f t="shared" si="3"/>
        <v>2858.2490378275033</v>
      </c>
      <c r="J48" s="2">
        <f>IF(B48="","",'Leasingová kalkulačka'!$C$10-'Tabuľka splátok a odpisov'!B48)</f>
        <v>3</v>
      </c>
      <c r="K48" s="18">
        <f>IF(B48="","",'Tabuľka - odpisy'!L90)</f>
        <v>152.67633333333333</v>
      </c>
      <c r="L48" s="5">
        <f t="shared" si="4"/>
        <v>152.67633333333333</v>
      </c>
      <c r="M48" s="5">
        <f t="shared" si="0"/>
        <v>30.535266666666669</v>
      </c>
    </row>
    <row r="49" spans="2:13" x14ac:dyDescent="0.2">
      <c r="B49" s="2">
        <f>IF(ROWS($B$4:B49)&lt;='Leasingová kalkulačka'!$C$10,ROWS($B$4:B49),"")</f>
        <v>46</v>
      </c>
      <c r="C49" s="17">
        <f>IF(B49="","",EDATE('Leasingová kalkulačka'!$C$12,B49-1))</f>
        <v>45731</v>
      </c>
      <c r="D49" s="5">
        <f t="shared" si="1"/>
        <v>2858.2490378275033</v>
      </c>
      <c r="E49" s="5">
        <f>IF(B49="","",-IPMT('Leasingová kalkulačka'!$C$9/12,B49,'Leasingová kalkulačka'!$C$10,'Leasingová kalkulačka'!$C$8,0,0))</f>
        <v>29.587641289910945</v>
      </c>
      <c r="F49" s="5">
        <f>IF(B49="","",-PPMT('Leasingová kalkulačka'!$C$9/12,B49,'Leasingová kalkulačka'!$C$10,'Leasingová kalkulačka'!$C$8,0,0))</f>
        <v>942.95484364773802</v>
      </c>
      <c r="G49" s="5">
        <f>IF(B49="","",'Leasingová kalkulačka'!$E$12)</f>
        <v>100</v>
      </c>
      <c r="H49" s="5">
        <f t="shared" si="2"/>
        <v>1072.5424849376491</v>
      </c>
      <c r="I49" s="5">
        <f t="shared" si="3"/>
        <v>1915.2941941797653</v>
      </c>
      <c r="J49" s="2">
        <f>IF(B49="","",'Leasingová kalkulačka'!$C$10-'Tabuľka splátok a odpisov'!B49)</f>
        <v>2</v>
      </c>
      <c r="K49" s="18">
        <f>IF(B49="","",'Tabuľka - odpisy'!L91)</f>
        <v>152.67633333333333</v>
      </c>
      <c r="L49" s="5">
        <f t="shared" si="4"/>
        <v>152.67633333333333</v>
      </c>
      <c r="M49" s="5">
        <f t="shared" si="0"/>
        <v>30.535266666666669</v>
      </c>
    </row>
    <row r="50" spans="2:13" x14ac:dyDescent="0.2">
      <c r="B50" s="2">
        <f>IF(ROWS($B$4:B50)&lt;='Leasingová kalkulačka'!$C$10,ROWS($B$4:B50),"")</f>
        <v>47</v>
      </c>
      <c r="C50" s="17">
        <f>IF(B50="","",EDATE('Leasingová kalkulačka'!$C$12,B50-1))</f>
        <v>45762</v>
      </c>
      <c r="D50" s="5">
        <f t="shared" si="1"/>
        <v>1915.2941941797653</v>
      </c>
      <c r="E50" s="5">
        <f>IF(B50="","",-IPMT('Leasingová kalkulačka'!$C$9/12,B50,'Leasingová kalkulačka'!$C$10,'Leasingová kalkulačka'!$C$8,0,0))</f>
        <v>19.826487066750783</v>
      </c>
      <c r="F50" s="5">
        <f>IF(B50="","",-PPMT('Leasingová kalkulačka'!$C$9/12,B50,'Leasingová kalkulačka'!$C$10,'Leasingová kalkulačka'!$C$8,0,0))</f>
        <v>952.71599787089826</v>
      </c>
      <c r="G50" s="5">
        <f>IF(B50="","",'Leasingová kalkulačka'!$E$12)</f>
        <v>100</v>
      </c>
      <c r="H50" s="5">
        <f t="shared" si="2"/>
        <v>1072.5424849376491</v>
      </c>
      <c r="I50" s="5">
        <f t="shared" si="3"/>
        <v>962.57819630886706</v>
      </c>
      <c r="J50" s="2">
        <f>IF(B50="","",'Leasingová kalkulačka'!$C$10-'Tabuľka splátok a odpisov'!B50)</f>
        <v>1</v>
      </c>
      <c r="K50" s="18">
        <f>IF(B50="","",'Tabuľka - odpisy'!L92)</f>
        <v>152.67633333333333</v>
      </c>
      <c r="L50" s="5">
        <f t="shared" si="4"/>
        <v>152.67633333333333</v>
      </c>
      <c r="M50" s="5">
        <f t="shared" si="0"/>
        <v>30.535266666666669</v>
      </c>
    </row>
    <row r="51" spans="2:13" x14ac:dyDescent="0.2">
      <c r="B51" s="2">
        <f>IF(ROWS($B$4:B51)&lt;='Leasingová kalkulačka'!$C$10,ROWS($B$4:B51),"")</f>
        <v>48</v>
      </c>
      <c r="C51" s="17">
        <f>IF(B51="","",EDATE('Leasingová kalkulačka'!$C$12,B51-1))</f>
        <v>45792</v>
      </c>
      <c r="D51" s="5">
        <f t="shared" si="1"/>
        <v>962.57819630886706</v>
      </c>
      <c r="E51" s="5">
        <f>IF(B51="","",-IPMT('Leasingová kalkulačka'!$C$9/12,B51,'Leasingová kalkulačka'!$C$10,'Leasingová kalkulačka'!$C$8,0,0))</f>
        <v>9.9642886287905323</v>
      </c>
      <c r="F51" s="5">
        <f>IF(B51="","",-PPMT('Leasingová kalkulačka'!$C$9/12,B51,'Leasingová kalkulačka'!$C$10,'Leasingová kalkulačka'!$C$8,0,0))</f>
        <v>962.57819630885854</v>
      </c>
      <c r="G51" s="5">
        <f>IF(B51="","",'Leasingová kalkulačka'!$E$12)</f>
        <v>100</v>
      </c>
      <c r="H51" s="5">
        <f t="shared" si="2"/>
        <v>1072.5424849376491</v>
      </c>
      <c r="I51" s="5">
        <f t="shared" si="3"/>
        <v>8.5265128291212022E-12</v>
      </c>
      <c r="J51" s="2">
        <f>IF(B51="","",'Leasingová kalkulačka'!$C$10-'Tabuľka splátok a odpisov'!B51)</f>
        <v>0</v>
      </c>
      <c r="K51" s="18">
        <f>IF(B51="","",'Tabuľka - odpisy'!L93)</f>
        <v>152.67633333333333</v>
      </c>
      <c r="L51" s="5">
        <f t="shared" si="4"/>
        <v>152.67633333333333</v>
      </c>
      <c r="M51" s="5">
        <f t="shared" si="0"/>
        <v>30.535266666666669</v>
      </c>
    </row>
    <row r="52" spans="2:13" x14ac:dyDescent="0.2">
      <c r="B52" s="2" t="str">
        <f>IF(ROWS($B$4:B52)&lt;='Leasingová kalkulačka'!$C$10,ROWS($B$4:B52),"")</f>
        <v/>
      </c>
      <c r="C52" s="17" t="str">
        <f>IF(B52="","",EDATE('Leasingová kalkulačka'!$C$12,B52-1))</f>
        <v/>
      </c>
      <c r="D52" s="5" t="str">
        <f t="shared" si="1"/>
        <v/>
      </c>
      <c r="E52" s="5" t="str">
        <f>IF(B52="","",-IPMT('Leasingová kalkulačka'!$C$9/12,B52,'Leasingová kalkulačka'!$C$10,'Leasingová kalkulačka'!$C$8,0,0))</f>
        <v/>
      </c>
      <c r="F52" s="5" t="str">
        <f>IF(B52="","",-PPMT('Leasingová kalkulačka'!$C$9/12,B52,'Leasingová kalkulačka'!$C$10,'Leasingová kalkulačka'!$C$8,0,0))</f>
        <v/>
      </c>
      <c r="G52" s="5" t="str">
        <f>IF(B52="","",'Leasingová kalkulačka'!$E$12)</f>
        <v/>
      </c>
      <c r="H52" s="5" t="str">
        <f t="shared" si="2"/>
        <v/>
      </c>
      <c r="I52" s="5" t="str">
        <f t="shared" si="3"/>
        <v/>
      </c>
      <c r="J52" s="2" t="str">
        <f>IF(B52="","",'Leasingová kalkulačka'!$C$10-'Tabuľka splátok a odpisov'!B52)</f>
        <v/>
      </c>
      <c r="K52" s="18" t="str">
        <f>IF(B52="","",'Tabuľka - odpisy'!L94)</f>
        <v/>
      </c>
      <c r="L52" s="5" t="str">
        <f t="shared" si="4"/>
        <v/>
      </c>
      <c r="M52" s="5" t="str">
        <f t="shared" si="0"/>
        <v/>
      </c>
    </row>
    <row r="53" spans="2:13" x14ac:dyDescent="0.2">
      <c r="B53" s="2" t="str">
        <f>IF(ROWS($B$4:B53)&lt;='Leasingová kalkulačka'!$C$10,ROWS($B$4:B53),"")</f>
        <v/>
      </c>
      <c r="C53" s="17" t="str">
        <f>IF(B53="","",EDATE('Leasingová kalkulačka'!$C$12,B53-1))</f>
        <v/>
      </c>
      <c r="D53" s="5" t="str">
        <f t="shared" si="1"/>
        <v/>
      </c>
      <c r="E53" s="5" t="str">
        <f>IF(B53="","",-IPMT('Leasingová kalkulačka'!$C$9/12,B53,'Leasingová kalkulačka'!$C$10,'Leasingová kalkulačka'!$C$8,0,0))</f>
        <v/>
      </c>
      <c r="F53" s="5" t="str">
        <f>IF(B53="","",-PPMT('Leasingová kalkulačka'!$C$9/12,B53,'Leasingová kalkulačka'!$C$10,'Leasingová kalkulačka'!$C$8,0,0))</f>
        <v/>
      </c>
      <c r="G53" s="5" t="str">
        <f>IF(B53="","",'Leasingová kalkulačka'!$E$12)</f>
        <v/>
      </c>
      <c r="H53" s="5" t="str">
        <f t="shared" si="2"/>
        <v/>
      </c>
      <c r="I53" s="5" t="str">
        <f t="shared" si="3"/>
        <v/>
      </c>
      <c r="J53" s="2" t="str">
        <f>IF(B53="","",'Leasingová kalkulačka'!$C$10-'Tabuľka splátok a odpisov'!B53)</f>
        <v/>
      </c>
      <c r="K53" s="18" t="str">
        <f>IF(B53="","",'Tabuľka - odpisy'!L95)</f>
        <v/>
      </c>
      <c r="L53" s="5" t="str">
        <f t="shared" si="4"/>
        <v/>
      </c>
      <c r="M53" s="5" t="str">
        <f t="shared" si="0"/>
        <v/>
      </c>
    </row>
    <row r="54" spans="2:13" x14ac:dyDescent="0.2">
      <c r="B54" s="2" t="str">
        <f>IF(ROWS($B$4:B54)&lt;='Leasingová kalkulačka'!$C$10,ROWS($B$4:B54),"")</f>
        <v/>
      </c>
      <c r="C54" s="17" t="str">
        <f>IF(B54="","",EDATE('Leasingová kalkulačka'!$C$12,B54-1))</f>
        <v/>
      </c>
      <c r="D54" s="5" t="str">
        <f t="shared" si="1"/>
        <v/>
      </c>
      <c r="E54" s="5" t="str">
        <f>IF(B54="","",-IPMT('Leasingová kalkulačka'!$C$9/12,B54,'Leasingová kalkulačka'!$C$10,'Leasingová kalkulačka'!$C$8,0,0))</f>
        <v/>
      </c>
      <c r="F54" s="5" t="str">
        <f>IF(B54="","",-PPMT('Leasingová kalkulačka'!$C$9/12,B54,'Leasingová kalkulačka'!$C$10,'Leasingová kalkulačka'!$C$8,0,0))</f>
        <v/>
      </c>
      <c r="G54" s="5" t="str">
        <f>IF(B54="","",'Leasingová kalkulačka'!$E$12)</f>
        <v/>
      </c>
      <c r="H54" s="5" t="str">
        <f t="shared" si="2"/>
        <v/>
      </c>
      <c r="I54" s="5" t="str">
        <f t="shared" si="3"/>
        <v/>
      </c>
      <c r="J54" s="2" t="str">
        <f>IF(B54="","",'Leasingová kalkulačka'!$C$10-'Tabuľka splátok a odpisov'!B54)</f>
        <v/>
      </c>
      <c r="K54" s="18" t="str">
        <f>IF(B54="","",'Tabuľka - odpisy'!L96)</f>
        <v/>
      </c>
      <c r="L54" s="5" t="str">
        <f t="shared" si="4"/>
        <v/>
      </c>
      <c r="M54" s="5" t="str">
        <f t="shared" si="0"/>
        <v/>
      </c>
    </row>
    <row r="55" spans="2:13" x14ac:dyDescent="0.2">
      <c r="B55" s="2" t="str">
        <f>IF(ROWS($B$4:B55)&lt;='Leasingová kalkulačka'!$C$10,ROWS($B$4:B55),"")</f>
        <v/>
      </c>
      <c r="C55" s="17" t="str">
        <f>IF(B55="","",EDATE('Leasingová kalkulačka'!$C$12,B55-1))</f>
        <v/>
      </c>
      <c r="D55" s="5" t="str">
        <f t="shared" si="1"/>
        <v/>
      </c>
      <c r="E55" s="5" t="str">
        <f>IF(B55="","",-IPMT('Leasingová kalkulačka'!$C$9/12,B55,'Leasingová kalkulačka'!$C$10,'Leasingová kalkulačka'!$C$8,0,0))</f>
        <v/>
      </c>
      <c r="F55" s="5" t="str">
        <f>IF(B55="","",-PPMT('Leasingová kalkulačka'!$C$9/12,B55,'Leasingová kalkulačka'!$C$10,'Leasingová kalkulačka'!$C$8,0,0))</f>
        <v/>
      </c>
      <c r="G55" s="5" t="str">
        <f>IF(B55="","",'Leasingová kalkulačka'!$E$12)</f>
        <v/>
      </c>
      <c r="H55" s="5" t="str">
        <f t="shared" si="2"/>
        <v/>
      </c>
      <c r="I55" s="5" t="str">
        <f t="shared" si="3"/>
        <v/>
      </c>
      <c r="J55" s="2" t="str">
        <f>IF(B55="","",'Leasingová kalkulačka'!$C$10-'Tabuľka splátok a odpisov'!B55)</f>
        <v/>
      </c>
      <c r="K55" s="18" t="str">
        <f>IF(B55="","",'Tabuľka - odpisy'!L97)</f>
        <v/>
      </c>
      <c r="L55" s="5" t="str">
        <f t="shared" si="4"/>
        <v/>
      </c>
      <c r="M55" s="5" t="str">
        <f t="shared" si="0"/>
        <v/>
      </c>
    </row>
    <row r="56" spans="2:13" x14ac:dyDescent="0.2">
      <c r="B56" s="2" t="str">
        <f>IF(ROWS($B$4:B56)&lt;='Leasingová kalkulačka'!$C$10,ROWS($B$4:B56),"")</f>
        <v/>
      </c>
      <c r="C56" s="17" t="str">
        <f>IF(B56="","",EDATE('Leasingová kalkulačka'!$C$12,B56-1))</f>
        <v/>
      </c>
      <c r="D56" s="5" t="str">
        <f t="shared" si="1"/>
        <v/>
      </c>
      <c r="E56" s="5" t="str">
        <f>IF(B56="","",-IPMT('Leasingová kalkulačka'!$C$9/12,B56,'Leasingová kalkulačka'!$C$10,'Leasingová kalkulačka'!$C$8,0,0))</f>
        <v/>
      </c>
      <c r="F56" s="5" t="str">
        <f>IF(B56="","",-PPMT('Leasingová kalkulačka'!$C$9/12,B56,'Leasingová kalkulačka'!$C$10,'Leasingová kalkulačka'!$C$8,0,0))</f>
        <v/>
      </c>
      <c r="G56" s="5" t="str">
        <f>IF(B56="","",'Leasingová kalkulačka'!$E$12)</f>
        <v/>
      </c>
      <c r="H56" s="5" t="str">
        <f t="shared" si="2"/>
        <v/>
      </c>
      <c r="I56" s="5" t="str">
        <f t="shared" si="3"/>
        <v/>
      </c>
      <c r="J56" s="2" t="str">
        <f>IF(B56="","",'Leasingová kalkulačka'!$C$10-'Tabuľka splátok a odpisov'!B56)</f>
        <v/>
      </c>
      <c r="K56" s="18" t="str">
        <f>IF(B56="","",'Tabuľka - odpisy'!L98)</f>
        <v/>
      </c>
      <c r="L56" s="5" t="str">
        <f t="shared" si="4"/>
        <v/>
      </c>
      <c r="M56" s="5" t="str">
        <f t="shared" si="0"/>
        <v/>
      </c>
    </row>
    <row r="57" spans="2:13" x14ac:dyDescent="0.2">
      <c r="B57" s="2" t="str">
        <f>IF(ROWS($B$4:B57)&lt;='Leasingová kalkulačka'!$C$10,ROWS($B$4:B57),"")</f>
        <v/>
      </c>
      <c r="C57" s="17" t="str">
        <f>IF(B57="","",EDATE('Leasingová kalkulačka'!$C$12,B57-1))</f>
        <v/>
      </c>
      <c r="D57" s="5" t="str">
        <f t="shared" si="1"/>
        <v/>
      </c>
      <c r="E57" s="5" t="str">
        <f>IF(B57="","",-IPMT('Leasingová kalkulačka'!$C$9/12,B57,'Leasingová kalkulačka'!$C$10,'Leasingová kalkulačka'!$C$8,0,0))</f>
        <v/>
      </c>
      <c r="F57" s="5" t="str">
        <f>IF(B57="","",-PPMT('Leasingová kalkulačka'!$C$9/12,B57,'Leasingová kalkulačka'!$C$10,'Leasingová kalkulačka'!$C$8,0,0))</f>
        <v/>
      </c>
      <c r="G57" s="5" t="str">
        <f>IF(B57="","",'Leasingová kalkulačka'!$E$12)</f>
        <v/>
      </c>
      <c r="H57" s="5" t="str">
        <f t="shared" si="2"/>
        <v/>
      </c>
      <c r="I57" s="5" t="str">
        <f t="shared" si="3"/>
        <v/>
      </c>
      <c r="J57" s="2" t="str">
        <f>IF(B57="","",'Leasingová kalkulačka'!$C$10-'Tabuľka splátok a odpisov'!B57)</f>
        <v/>
      </c>
      <c r="K57" s="18" t="str">
        <f>IF(B57="","",'Tabuľka - odpisy'!L99)</f>
        <v/>
      </c>
      <c r="L57" s="5" t="str">
        <f t="shared" si="4"/>
        <v/>
      </c>
      <c r="M57" s="5" t="str">
        <f t="shared" si="0"/>
        <v/>
      </c>
    </row>
    <row r="58" spans="2:13" x14ac:dyDescent="0.2">
      <c r="B58" s="2" t="str">
        <f>IF(ROWS($B$4:B58)&lt;='Leasingová kalkulačka'!$C$10,ROWS($B$4:B58),"")</f>
        <v/>
      </c>
      <c r="C58" s="17" t="str">
        <f>IF(B58="","",EDATE('Leasingová kalkulačka'!$C$12,B58-1))</f>
        <v/>
      </c>
      <c r="D58" s="5" t="str">
        <f t="shared" si="1"/>
        <v/>
      </c>
      <c r="E58" s="5" t="str">
        <f>IF(B58="","",-IPMT('Leasingová kalkulačka'!$C$9/12,B58,'Leasingová kalkulačka'!$C$10,'Leasingová kalkulačka'!$C$8,0,0))</f>
        <v/>
      </c>
      <c r="F58" s="5" t="str">
        <f>IF(B58="","",-PPMT('Leasingová kalkulačka'!$C$9/12,B58,'Leasingová kalkulačka'!$C$10,'Leasingová kalkulačka'!$C$8,0,0))</f>
        <v/>
      </c>
      <c r="G58" s="5" t="str">
        <f>IF(B58="","",'Leasingová kalkulačka'!$E$12)</f>
        <v/>
      </c>
      <c r="H58" s="5" t="str">
        <f t="shared" si="2"/>
        <v/>
      </c>
      <c r="I58" s="5" t="str">
        <f t="shared" si="3"/>
        <v/>
      </c>
      <c r="J58" s="2" t="str">
        <f>IF(B58="","",'Leasingová kalkulačka'!$C$10-'Tabuľka splátok a odpisov'!B58)</f>
        <v/>
      </c>
      <c r="K58" s="18" t="str">
        <f>IF(B58="","",'Tabuľka - odpisy'!L100)</f>
        <v/>
      </c>
      <c r="L58" s="5" t="str">
        <f t="shared" si="4"/>
        <v/>
      </c>
      <c r="M58" s="5" t="str">
        <f t="shared" si="0"/>
        <v/>
      </c>
    </row>
    <row r="59" spans="2:13" x14ac:dyDescent="0.2">
      <c r="B59" s="2" t="str">
        <f>IF(ROWS($B$4:B59)&lt;='Leasingová kalkulačka'!$C$10,ROWS($B$4:B59),"")</f>
        <v/>
      </c>
      <c r="C59" s="17" t="str">
        <f>IF(B59="","",EDATE('Leasingová kalkulačka'!$C$12,B59-1))</f>
        <v/>
      </c>
      <c r="D59" s="5" t="str">
        <f t="shared" si="1"/>
        <v/>
      </c>
      <c r="E59" s="5" t="str">
        <f>IF(B59="","",-IPMT('Leasingová kalkulačka'!$C$9/12,B59,'Leasingová kalkulačka'!$C$10,'Leasingová kalkulačka'!$C$8,0,0))</f>
        <v/>
      </c>
      <c r="F59" s="5" t="str">
        <f>IF(B59="","",-PPMT('Leasingová kalkulačka'!$C$9/12,B59,'Leasingová kalkulačka'!$C$10,'Leasingová kalkulačka'!$C$8,0,0))</f>
        <v/>
      </c>
      <c r="G59" s="5" t="str">
        <f>IF(B59="","",'Leasingová kalkulačka'!$E$12)</f>
        <v/>
      </c>
      <c r="H59" s="5" t="str">
        <f t="shared" si="2"/>
        <v/>
      </c>
      <c r="I59" s="5" t="str">
        <f t="shared" si="3"/>
        <v/>
      </c>
      <c r="J59" s="2" t="str">
        <f>IF(B59="","",'Leasingová kalkulačka'!$C$10-'Tabuľka splátok a odpisov'!B59)</f>
        <v/>
      </c>
      <c r="K59" s="18" t="str">
        <f>IF(B59="","",'Tabuľka - odpisy'!L101)</f>
        <v/>
      </c>
      <c r="L59" s="5" t="str">
        <f t="shared" si="4"/>
        <v/>
      </c>
      <c r="M59" s="5" t="str">
        <f t="shared" si="0"/>
        <v/>
      </c>
    </row>
    <row r="60" spans="2:13" x14ac:dyDescent="0.2">
      <c r="B60" s="2" t="str">
        <f>IF(ROWS($B$4:B60)&lt;='Leasingová kalkulačka'!$C$10,ROWS($B$4:B60),"")</f>
        <v/>
      </c>
      <c r="C60" s="17" t="str">
        <f>IF(B60="","",EDATE('Leasingová kalkulačka'!$C$12,B60-1))</f>
        <v/>
      </c>
      <c r="D60" s="5" t="str">
        <f t="shared" si="1"/>
        <v/>
      </c>
      <c r="E60" s="5" t="str">
        <f>IF(B60="","",-IPMT('Leasingová kalkulačka'!$C$9/12,B60,'Leasingová kalkulačka'!$C$10,'Leasingová kalkulačka'!$C$8,0,0))</f>
        <v/>
      </c>
      <c r="F60" s="5" t="str">
        <f>IF(B60="","",-PPMT('Leasingová kalkulačka'!$C$9/12,B60,'Leasingová kalkulačka'!$C$10,'Leasingová kalkulačka'!$C$8,0,0))</f>
        <v/>
      </c>
      <c r="G60" s="5" t="str">
        <f>IF(B60="","",'Leasingová kalkulačka'!$E$12)</f>
        <v/>
      </c>
      <c r="H60" s="5" t="str">
        <f t="shared" si="2"/>
        <v/>
      </c>
      <c r="I60" s="5" t="str">
        <f t="shared" si="3"/>
        <v/>
      </c>
      <c r="J60" s="2" t="str">
        <f>IF(B60="","",'Leasingová kalkulačka'!$C$10-'Tabuľka splátok a odpisov'!B60)</f>
        <v/>
      </c>
      <c r="K60" s="18" t="str">
        <f>IF(B60="","",'Tabuľka - odpisy'!L102)</f>
        <v/>
      </c>
      <c r="L60" s="5" t="str">
        <f t="shared" si="4"/>
        <v/>
      </c>
      <c r="M60" s="5" t="str">
        <f t="shared" si="0"/>
        <v/>
      </c>
    </row>
    <row r="61" spans="2:13" x14ac:dyDescent="0.2">
      <c r="B61" s="2" t="str">
        <f>IF(ROWS($B$4:B61)&lt;='Leasingová kalkulačka'!$C$10,ROWS($B$4:B61),"")</f>
        <v/>
      </c>
      <c r="C61" s="17" t="str">
        <f>IF(B61="","",EDATE('Leasingová kalkulačka'!$C$12,B61-1))</f>
        <v/>
      </c>
      <c r="D61" s="5" t="str">
        <f t="shared" si="1"/>
        <v/>
      </c>
      <c r="E61" s="5" t="str">
        <f>IF(B61="","",-IPMT('Leasingová kalkulačka'!$C$9/12,B61,'Leasingová kalkulačka'!$C$10,'Leasingová kalkulačka'!$C$8,0,0))</f>
        <v/>
      </c>
      <c r="F61" s="5" t="str">
        <f>IF(B61="","",-PPMT('Leasingová kalkulačka'!$C$9/12,B61,'Leasingová kalkulačka'!$C$10,'Leasingová kalkulačka'!$C$8,0,0))</f>
        <v/>
      </c>
      <c r="G61" s="5" t="str">
        <f>IF(B61="","",'Leasingová kalkulačka'!$E$12)</f>
        <v/>
      </c>
      <c r="H61" s="5" t="str">
        <f t="shared" si="2"/>
        <v/>
      </c>
      <c r="I61" s="5" t="str">
        <f t="shared" si="3"/>
        <v/>
      </c>
      <c r="J61" s="2" t="str">
        <f>IF(B61="","",'Leasingová kalkulačka'!$C$10-'Tabuľka splátok a odpisov'!B61)</f>
        <v/>
      </c>
      <c r="K61" s="18" t="str">
        <f>IF(B61="","",'Tabuľka - odpisy'!L103)</f>
        <v/>
      </c>
      <c r="L61" s="5" t="str">
        <f t="shared" si="4"/>
        <v/>
      </c>
      <c r="M61" s="5" t="str">
        <f t="shared" si="0"/>
        <v/>
      </c>
    </row>
    <row r="62" spans="2:13" x14ac:dyDescent="0.2">
      <c r="B62" s="2" t="str">
        <f>IF(ROWS($B$4:B62)&lt;='Leasingová kalkulačka'!$C$10,ROWS($B$4:B62),"")</f>
        <v/>
      </c>
      <c r="C62" s="17" t="str">
        <f>IF(B62="","",EDATE('Leasingová kalkulačka'!$C$12,B62-1))</f>
        <v/>
      </c>
      <c r="D62" s="5" t="str">
        <f t="shared" si="1"/>
        <v/>
      </c>
      <c r="E62" s="5" t="str">
        <f>IF(B62="","",-IPMT('Leasingová kalkulačka'!$C$9/12,B62,'Leasingová kalkulačka'!$C$10,'Leasingová kalkulačka'!$C$8,0,0))</f>
        <v/>
      </c>
      <c r="F62" s="5" t="str">
        <f>IF(B62="","",-PPMT('Leasingová kalkulačka'!$C$9/12,B62,'Leasingová kalkulačka'!$C$10,'Leasingová kalkulačka'!$C$8,0,0))</f>
        <v/>
      </c>
      <c r="G62" s="5" t="str">
        <f>IF(B62="","",'Leasingová kalkulačka'!$E$12)</f>
        <v/>
      </c>
      <c r="H62" s="5" t="str">
        <f t="shared" si="2"/>
        <v/>
      </c>
      <c r="I62" s="5" t="str">
        <f t="shared" si="3"/>
        <v/>
      </c>
      <c r="J62" s="2" t="str">
        <f>IF(B62="","",'Leasingová kalkulačka'!$C$10-'Tabuľka splátok a odpisov'!B62)</f>
        <v/>
      </c>
      <c r="K62" s="18" t="str">
        <f>IF(B62="","",'Tabuľka - odpisy'!L104)</f>
        <v/>
      </c>
      <c r="L62" s="5" t="str">
        <f t="shared" si="4"/>
        <v/>
      </c>
      <c r="M62" s="5" t="str">
        <f t="shared" si="0"/>
        <v/>
      </c>
    </row>
    <row r="63" spans="2:13" x14ac:dyDescent="0.2">
      <c r="B63" s="2" t="str">
        <f>IF(ROWS($B$4:B63)&lt;='Leasingová kalkulačka'!$C$10,ROWS($B$4:B63),"")</f>
        <v/>
      </c>
      <c r="C63" s="17" t="str">
        <f>IF(B63="","",EDATE('Leasingová kalkulačka'!$C$12,B63-1))</f>
        <v/>
      </c>
      <c r="D63" s="5" t="str">
        <f t="shared" si="1"/>
        <v/>
      </c>
      <c r="E63" s="5" t="str">
        <f>IF(B63="","",-IPMT('Leasingová kalkulačka'!$C$9/12,B63,'Leasingová kalkulačka'!$C$10,'Leasingová kalkulačka'!$C$8,0,0))</f>
        <v/>
      </c>
      <c r="F63" s="5" t="str">
        <f>IF(B63="","",-PPMT('Leasingová kalkulačka'!$C$9/12,B63,'Leasingová kalkulačka'!$C$10,'Leasingová kalkulačka'!$C$8,0,0))</f>
        <v/>
      </c>
      <c r="G63" s="5" t="str">
        <f>IF(B63="","",'Leasingová kalkulačka'!$E$12)</f>
        <v/>
      </c>
      <c r="H63" s="5" t="str">
        <f t="shared" si="2"/>
        <v/>
      </c>
      <c r="I63" s="5" t="str">
        <f t="shared" si="3"/>
        <v/>
      </c>
      <c r="J63" s="2" t="str">
        <f>IF(B63="","",'Leasingová kalkulačka'!$C$10-'Tabuľka splátok a odpisov'!B63)</f>
        <v/>
      </c>
      <c r="K63" s="18" t="str">
        <f>IF(B63="","",'Tabuľka - odpisy'!L105)</f>
        <v/>
      </c>
      <c r="L63" s="5" t="str">
        <f t="shared" si="4"/>
        <v/>
      </c>
      <c r="M63" s="5" t="str">
        <f t="shared" si="0"/>
        <v/>
      </c>
    </row>
    <row r="64" spans="2:13" x14ac:dyDescent="0.2">
      <c r="B64" s="2" t="str">
        <f>IF(ROWS($B$4:B64)&lt;='Leasingová kalkulačka'!$C$10,ROWS($B$4:B64),"")</f>
        <v/>
      </c>
      <c r="C64" s="17" t="str">
        <f>IF(B64="","",EDATE('Leasingová kalkulačka'!$C$12,B64-1))</f>
        <v/>
      </c>
      <c r="D64" s="5" t="str">
        <f t="shared" si="1"/>
        <v/>
      </c>
      <c r="E64" s="5" t="str">
        <f>IF(B64="","",-IPMT('Leasingová kalkulačka'!$C$9/12,B64,'Leasingová kalkulačka'!$C$10,'Leasingová kalkulačka'!$C$8,0,0))</f>
        <v/>
      </c>
      <c r="F64" s="5" t="str">
        <f>IF(B64="","",-PPMT('Leasingová kalkulačka'!$C$9/12,B64,'Leasingová kalkulačka'!$C$10,'Leasingová kalkulačka'!$C$8,0,0))</f>
        <v/>
      </c>
      <c r="G64" s="5" t="str">
        <f>IF(B64="","",'Leasingová kalkulačka'!$E$12)</f>
        <v/>
      </c>
      <c r="H64" s="5" t="str">
        <f t="shared" si="2"/>
        <v/>
      </c>
      <c r="I64" s="5" t="str">
        <f t="shared" si="3"/>
        <v/>
      </c>
      <c r="J64" s="2" t="str">
        <f>IF(B64="","",'Leasingová kalkulačka'!$C$10-'Tabuľka splátok a odpisov'!B64)</f>
        <v/>
      </c>
      <c r="K64" s="18" t="str">
        <f>IF(B64="","",'Tabuľka - odpisy'!L106)</f>
        <v/>
      </c>
      <c r="L64" s="5" t="str">
        <f t="shared" si="4"/>
        <v/>
      </c>
      <c r="M64" s="5" t="str">
        <f t="shared" si="0"/>
        <v/>
      </c>
    </row>
    <row r="65" spans="2:13" x14ac:dyDescent="0.2">
      <c r="B65" s="2" t="str">
        <f>IF(ROWS($B$4:B65)&lt;='Leasingová kalkulačka'!$C$10,ROWS($B$4:B65),"")</f>
        <v/>
      </c>
      <c r="C65" s="17" t="str">
        <f>IF(B65="","",EDATE('Leasingová kalkulačka'!$C$12,B65-1))</f>
        <v/>
      </c>
      <c r="D65" s="5" t="str">
        <f t="shared" si="1"/>
        <v/>
      </c>
      <c r="E65" s="5" t="str">
        <f>IF(B65="","",-IPMT('Leasingová kalkulačka'!$C$9/12,B65,'Leasingová kalkulačka'!$C$10,'Leasingová kalkulačka'!$C$8,0,0))</f>
        <v/>
      </c>
      <c r="F65" s="5" t="str">
        <f>IF(B65="","",-PPMT('Leasingová kalkulačka'!$C$9/12,B65,'Leasingová kalkulačka'!$C$10,'Leasingová kalkulačka'!$C$8,0,0))</f>
        <v/>
      </c>
      <c r="G65" s="5" t="str">
        <f>IF(B65="","",'Leasingová kalkulačka'!$E$12)</f>
        <v/>
      </c>
      <c r="H65" s="5" t="str">
        <f t="shared" si="2"/>
        <v/>
      </c>
      <c r="I65" s="5" t="str">
        <f t="shared" si="3"/>
        <v/>
      </c>
      <c r="J65" s="2" t="str">
        <f>IF(B65="","",'Leasingová kalkulačka'!$C$10-'Tabuľka splátok a odpisov'!B65)</f>
        <v/>
      </c>
      <c r="K65" s="18" t="str">
        <f>IF(B65="","",'Tabuľka - odpisy'!L107)</f>
        <v/>
      </c>
      <c r="L65" s="5" t="str">
        <f t="shared" si="4"/>
        <v/>
      </c>
      <c r="M65" s="5" t="str">
        <f t="shared" si="0"/>
        <v/>
      </c>
    </row>
    <row r="66" spans="2:13" x14ac:dyDescent="0.2">
      <c r="B66" s="2" t="str">
        <f>IF(ROWS($B$4:B66)&lt;='Leasingová kalkulačka'!$C$10,ROWS($B$4:B66),"")</f>
        <v/>
      </c>
      <c r="C66" s="17" t="str">
        <f>IF(B66="","",EDATE('Leasingová kalkulačka'!$C$12,B66-1))</f>
        <v/>
      </c>
      <c r="D66" s="5" t="str">
        <f t="shared" si="1"/>
        <v/>
      </c>
      <c r="E66" s="5" t="str">
        <f>IF(B66="","",-IPMT('Leasingová kalkulačka'!$C$9/12,B66,'Leasingová kalkulačka'!$C$10,'Leasingová kalkulačka'!$C$8,0,0))</f>
        <v/>
      </c>
      <c r="F66" s="5" t="str">
        <f>IF(B66="","",-PPMT('Leasingová kalkulačka'!$C$9/12,B66,'Leasingová kalkulačka'!$C$10,'Leasingová kalkulačka'!$C$8,0,0))</f>
        <v/>
      </c>
      <c r="G66" s="5" t="str">
        <f>IF(B66="","",'Leasingová kalkulačka'!$E$12)</f>
        <v/>
      </c>
      <c r="H66" s="5" t="str">
        <f t="shared" si="2"/>
        <v/>
      </c>
      <c r="I66" s="5" t="str">
        <f t="shared" si="3"/>
        <v/>
      </c>
      <c r="J66" s="2" t="str">
        <f>IF(B66="","",'Leasingová kalkulačka'!$C$10-'Tabuľka splátok a odpisov'!B66)</f>
        <v/>
      </c>
      <c r="K66" s="18" t="str">
        <f>IF(B66="","",'Tabuľka - odpisy'!L108)</f>
        <v/>
      </c>
      <c r="L66" s="5" t="str">
        <f t="shared" si="4"/>
        <v/>
      </c>
      <c r="M66" s="5" t="str">
        <f t="shared" si="0"/>
        <v/>
      </c>
    </row>
    <row r="67" spans="2:13" x14ac:dyDescent="0.2">
      <c r="B67" s="2" t="str">
        <f>IF(ROWS($B$4:B67)&lt;='Leasingová kalkulačka'!$C$10,ROWS($B$4:B67),"")</f>
        <v/>
      </c>
      <c r="C67" s="17" t="str">
        <f>IF(B67="","",EDATE('Leasingová kalkulačka'!$C$12,B67-1))</f>
        <v/>
      </c>
      <c r="D67" s="5" t="str">
        <f t="shared" si="1"/>
        <v/>
      </c>
      <c r="E67" s="5" t="str">
        <f>IF(B67="","",-IPMT('Leasingová kalkulačka'!$C$9/12,B67,'Leasingová kalkulačka'!$C$10,'Leasingová kalkulačka'!$C$8,0,0))</f>
        <v/>
      </c>
      <c r="F67" s="5" t="str">
        <f>IF(B67="","",-PPMT('Leasingová kalkulačka'!$C$9/12,B67,'Leasingová kalkulačka'!$C$10,'Leasingová kalkulačka'!$C$8,0,0))</f>
        <v/>
      </c>
      <c r="G67" s="5" t="str">
        <f>IF(B67="","",'Leasingová kalkulačka'!$E$12)</f>
        <v/>
      </c>
      <c r="H67" s="5" t="str">
        <f t="shared" si="2"/>
        <v/>
      </c>
      <c r="I67" s="5" t="str">
        <f t="shared" si="3"/>
        <v/>
      </c>
      <c r="J67" s="2" t="str">
        <f>IF(B67="","",'Leasingová kalkulačka'!$C$10-'Tabuľka splátok a odpisov'!B67)</f>
        <v/>
      </c>
      <c r="K67" s="18" t="str">
        <f>IF(B67="","",'Tabuľka - odpisy'!L109)</f>
        <v/>
      </c>
      <c r="L67" s="5" t="str">
        <f t="shared" si="4"/>
        <v/>
      </c>
      <c r="M67" s="5" t="str">
        <f t="shared" si="0"/>
        <v/>
      </c>
    </row>
    <row r="68" spans="2:13" x14ac:dyDescent="0.2">
      <c r="B68" s="2" t="str">
        <f>IF(ROWS($B$4:B68)&lt;='Leasingová kalkulačka'!$C$10,ROWS($B$4:B68),"")</f>
        <v/>
      </c>
      <c r="C68" s="17" t="str">
        <f>IF(B68="","",EDATE('Leasingová kalkulačka'!$C$12,B68-1))</f>
        <v/>
      </c>
      <c r="D68" s="5" t="str">
        <f t="shared" si="1"/>
        <v/>
      </c>
      <c r="E68" s="5" t="str">
        <f>IF(B68="","",-IPMT('Leasingová kalkulačka'!$C$9/12,B68,'Leasingová kalkulačka'!$C$10,'Leasingová kalkulačka'!$C$8,0,0))</f>
        <v/>
      </c>
      <c r="F68" s="5" t="str">
        <f>IF(B68="","",-PPMT('Leasingová kalkulačka'!$C$9/12,B68,'Leasingová kalkulačka'!$C$10,'Leasingová kalkulačka'!$C$8,0,0))</f>
        <v/>
      </c>
      <c r="G68" s="5" t="str">
        <f>IF(B68="","",'Leasingová kalkulačka'!$E$12)</f>
        <v/>
      </c>
      <c r="H68" s="5" t="str">
        <f t="shared" si="2"/>
        <v/>
      </c>
      <c r="I68" s="5" t="str">
        <f t="shared" si="3"/>
        <v/>
      </c>
      <c r="J68" s="2" t="str">
        <f>IF(B68="","",'Leasingová kalkulačka'!$C$10-'Tabuľka splátok a odpisov'!B68)</f>
        <v/>
      </c>
      <c r="K68" s="18" t="str">
        <f>IF(B68="","",'Tabuľka - odpisy'!L110)</f>
        <v/>
      </c>
      <c r="L68" s="5" t="str">
        <f t="shared" si="4"/>
        <v/>
      </c>
      <c r="M68" s="5" t="str">
        <f t="shared" si="0"/>
        <v/>
      </c>
    </row>
    <row r="69" spans="2:13" x14ac:dyDescent="0.2">
      <c r="B69" s="2" t="str">
        <f>IF(ROWS($B$4:B69)&lt;='Leasingová kalkulačka'!$C$10,ROWS($B$4:B69),"")</f>
        <v/>
      </c>
      <c r="C69" s="17" t="str">
        <f>IF(B69="","",EDATE('Leasingová kalkulačka'!$C$12,B69-1))</f>
        <v/>
      </c>
      <c r="D69" s="5" t="str">
        <f t="shared" si="1"/>
        <v/>
      </c>
      <c r="E69" s="5" t="str">
        <f>IF(B69="","",-IPMT('Leasingová kalkulačka'!$C$9/12,B69,'Leasingová kalkulačka'!$C$10,'Leasingová kalkulačka'!$C$8,0,0))</f>
        <v/>
      </c>
      <c r="F69" s="5" t="str">
        <f>IF(B69="","",-PPMT('Leasingová kalkulačka'!$C$9/12,B69,'Leasingová kalkulačka'!$C$10,'Leasingová kalkulačka'!$C$8,0,0))</f>
        <v/>
      </c>
      <c r="G69" s="5" t="str">
        <f>IF(B69="","",'Leasingová kalkulačka'!$E$12)</f>
        <v/>
      </c>
      <c r="H69" s="5" t="str">
        <f t="shared" si="2"/>
        <v/>
      </c>
      <c r="I69" s="5" t="str">
        <f t="shared" si="3"/>
        <v/>
      </c>
      <c r="J69" s="2" t="str">
        <f>IF(B69="","",'Leasingová kalkulačka'!$C$10-'Tabuľka splátok a odpisov'!B69)</f>
        <v/>
      </c>
      <c r="K69" s="18" t="str">
        <f>IF(B69="","",'Tabuľka - odpisy'!L111)</f>
        <v/>
      </c>
      <c r="L69" s="5" t="str">
        <f t="shared" si="4"/>
        <v/>
      </c>
      <c r="M69" s="5" t="str">
        <f t="shared" ref="M69:M132" si="5">IF(B69="","",L69*0.2)</f>
        <v/>
      </c>
    </row>
    <row r="70" spans="2:13" x14ac:dyDescent="0.2">
      <c r="B70" s="2" t="str">
        <f>IF(ROWS($B$4:B70)&lt;='Leasingová kalkulačka'!$C$10,ROWS($B$4:B70),"")</f>
        <v/>
      </c>
      <c r="C70" s="17" t="str">
        <f>IF(B70="","",EDATE('Leasingová kalkulačka'!$C$12,B70-1))</f>
        <v/>
      </c>
      <c r="D70" s="5" t="str">
        <f t="shared" ref="D70:D133" si="6">IF(B70="","",I69)</f>
        <v/>
      </c>
      <c r="E70" s="5" t="str">
        <f>IF(B70="","",-IPMT('Leasingová kalkulačka'!$C$9/12,B70,'Leasingová kalkulačka'!$C$10,'Leasingová kalkulačka'!$C$8,0,0))</f>
        <v/>
      </c>
      <c r="F70" s="5" t="str">
        <f>IF(B70="","",-PPMT('Leasingová kalkulačka'!$C$9/12,B70,'Leasingová kalkulačka'!$C$10,'Leasingová kalkulačka'!$C$8,0,0))</f>
        <v/>
      </c>
      <c r="G70" s="5" t="str">
        <f>IF(B70="","",'Leasingová kalkulačka'!$E$12)</f>
        <v/>
      </c>
      <c r="H70" s="5" t="str">
        <f t="shared" ref="H70:H133" si="7">IF(B70="","",SUM(E70:G70))</f>
        <v/>
      </c>
      <c r="I70" s="5" t="str">
        <f t="shared" ref="I70:I133" si="8">IF(B70="","",D70-F70)</f>
        <v/>
      </c>
      <c r="J70" s="2" t="str">
        <f>IF(B70="","",'Leasingová kalkulačka'!$C$10-'Tabuľka splátok a odpisov'!B70)</f>
        <v/>
      </c>
      <c r="K70" s="18" t="str">
        <f>IF(B70="","",'Tabuľka - odpisy'!L112)</f>
        <v/>
      </c>
      <c r="L70" s="5" t="str">
        <f t="shared" ref="L70:L133" si="9">IF(B70="","",MIN(F70,K70))</f>
        <v/>
      </c>
      <c r="M70" s="5" t="str">
        <f t="shared" si="5"/>
        <v/>
      </c>
    </row>
    <row r="71" spans="2:13" x14ac:dyDescent="0.2">
      <c r="B71" s="2" t="str">
        <f>IF(ROWS($B$4:B71)&lt;='Leasingová kalkulačka'!$C$10,ROWS($B$4:B71),"")</f>
        <v/>
      </c>
      <c r="C71" s="17" t="str">
        <f>IF(B71="","",EDATE('Leasingová kalkulačka'!$C$12,B71-1))</f>
        <v/>
      </c>
      <c r="D71" s="5" t="str">
        <f t="shared" si="6"/>
        <v/>
      </c>
      <c r="E71" s="5" t="str">
        <f>IF(B71="","",-IPMT('Leasingová kalkulačka'!$C$9/12,B71,'Leasingová kalkulačka'!$C$10,'Leasingová kalkulačka'!$C$8,0,0))</f>
        <v/>
      </c>
      <c r="F71" s="5" t="str">
        <f>IF(B71="","",-PPMT('Leasingová kalkulačka'!$C$9/12,B71,'Leasingová kalkulačka'!$C$10,'Leasingová kalkulačka'!$C$8,0,0))</f>
        <v/>
      </c>
      <c r="G71" s="5" t="str">
        <f>IF(B71="","",'Leasingová kalkulačka'!$E$12)</f>
        <v/>
      </c>
      <c r="H71" s="5" t="str">
        <f t="shared" si="7"/>
        <v/>
      </c>
      <c r="I71" s="5" t="str">
        <f t="shared" si="8"/>
        <v/>
      </c>
      <c r="J71" s="2" t="str">
        <f>IF(B71="","",'Leasingová kalkulačka'!$C$10-'Tabuľka splátok a odpisov'!B71)</f>
        <v/>
      </c>
      <c r="K71" s="18" t="str">
        <f>IF(B71="","",'Tabuľka - odpisy'!L113)</f>
        <v/>
      </c>
      <c r="L71" s="5" t="str">
        <f t="shared" si="9"/>
        <v/>
      </c>
      <c r="M71" s="5" t="str">
        <f t="shared" si="5"/>
        <v/>
      </c>
    </row>
    <row r="72" spans="2:13" x14ac:dyDescent="0.2">
      <c r="B72" s="2" t="str">
        <f>IF(ROWS($B$4:B72)&lt;='Leasingová kalkulačka'!$C$10,ROWS($B$4:B72),"")</f>
        <v/>
      </c>
      <c r="C72" s="17" t="str">
        <f>IF(B72="","",EDATE('Leasingová kalkulačka'!$C$12,B72-1))</f>
        <v/>
      </c>
      <c r="D72" s="5" t="str">
        <f t="shared" si="6"/>
        <v/>
      </c>
      <c r="E72" s="5" t="str">
        <f>IF(B72="","",-IPMT('Leasingová kalkulačka'!$C$9/12,B72,'Leasingová kalkulačka'!$C$10,'Leasingová kalkulačka'!$C$8,0,0))</f>
        <v/>
      </c>
      <c r="F72" s="5" t="str">
        <f>IF(B72="","",-PPMT('Leasingová kalkulačka'!$C$9/12,B72,'Leasingová kalkulačka'!$C$10,'Leasingová kalkulačka'!$C$8,0,0))</f>
        <v/>
      </c>
      <c r="G72" s="5" t="str">
        <f>IF(B72="","",'Leasingová kalkulačka'!$E$12)</f>
        <v/>
      </c>
      <c r="H72" s="5" t="str">
        <f t="shared" si="7"/>
        <v/>
      </c>
      <c r="I72" s="5" t="str">
        <f t="shared" si="8"/>
        <v/>
      </c>
      <c r="J72" s="2" t="str">
        <f>IF(B72="","",'Leasingová kalkulačka'!$C$10-'Tabuľka splátok a odpisov'!B72)</f>
        <v/>
      </c>
      <c r="K72" s="18" t="str">
        <f>IF(B72="","",'Tabuľka - odpisy'!L114)</f>
        <v/>
      </c>
      <c r="L72" s="5" t="str">
        <f t="shared" si="9"/>
        <v/>
      </c>
      <c r="M72" s="5" t="str">
        <f t="shared" si="5"/>
        <v/>
      </c>
    </row>
    <row r="73" spans="2:13" x14ac:dyDescent="0.2">
      <c r="B73" s="2" t="str">
        <f>IF(ROWS($B$4:B73)&lt;='Leasingová kalkulačka'!$C$10,ROWS($B$4:B73),"")</f>
        <v/>
      </c>
      <c r="C73" s="17" t="str">
        <f>IF(B73="","",EDATE('Leasingová kalkulačka'!$C$12,B73-1))</f>
        <v/>
      </c>
      <c r="D73" s="5" t="str">
        <f t="shared" si="6"/>
        <v/>
      </c>
      <c r="E73" s="5" t="str">
        <f>IF(B73="","",-IPMT('Leasingová kalkulačka'!$C$9/12,B73,'Leasingová kalkulačka'!$C$10,'Leasingová kalkulačka'!$C$8,0,0))</f>
        <v/>
      </c>
      <c r="F73" s="5" t="str">
        <f>IF(B73="","",-PPMT('Leasingová kalkulačka'!$C$9/12,B73,'Leasingová kalkulačka'!$C$10,'Leasingová kalkulačka'!$C$8,0,0))</f>
        <v/>
      </c>
      <c r="G73" s="5" t="str">
        <f>IF(B73="","",'Leasingová kalkulačka'!$E$12)</f>
        <v/>
      </c>
      <c r="H73" s="5" t="str">
        <f t="shared" si="7"/>
        <v/>
      </c>
      <c r="I73" s="5" t="str">
        <f t="shared" si="8"/>
        <v/>
      </c>
      <c r="J73" s="2" t="str">
        <f>IF(B73="","",'Leasingová kalkulačka'!$C$10-'Tabuľka splátok a odpisov'!B73)</f>
        <v/>
      </c>
      <c r="K73" s="18" t="str">
        <f>IF(B73="","",'Tabuľka - odpisy'!L115)</f>
        <v/>
      </c>
      <c r="L73" s="5" t="str">
        <f t="shared" si="9"/>
        <v/>
      </c>
      <c r="M73" s="5" t="str">
        <f t="shared" si="5"/>
        <v/>
      </c>
    </row>
    <row r="74" spans="2:13" x14ac:dyDescent="0.2">
      <c r="B74" s="2" t="str">
        <f>IF(ROWS($B$4:B74)&lt;='Leasingová kalkulačka'!$C$10,ROWS($B$4:B74),"")</f>
        <v/>
      </c>
      <c r="C74" s="17" t="str">
        <f>IF(B74="","",EDATE('Leasingová kalkulačka'!$C$12,B74-1))</f>
        <v/>
      </c>
      <c r="D74" s="5" t="str">
        <f t="shared" si="6"/>
        <v/>
      </c>
      <c r="E74" s="5" t="str">
        <f>IF(B74="","",-IPMT('Leasingová kalkulačka'!$C$9/12,B74,'Leasingová kalkulačka'!$C$10,'Leasingová kalkulačka'!$C$8,0,0))</f>
        <v/>
      </c>
      <c r="F74" s="5" t="str">
        <f>IF(B74="","",-PPMT('Leasingová kalkulačka'!$C$9/12,B74,'Leasingová kalkulačka'!$C$10,'Leasingová kalkulačka'!$C$8,0,0))</f>
        <v/>
      </c>
      <c r="G74" s="5" t="str">
        <f>IF(B74="","",'Leasingová kalkulačka'!$E$12)</f>
        <v/>
      </c>
      <c r="H74" s="5" t="str">
        <f t="shared" si="7"/>
        <v/>
      </c>
      <c r="I74" s="5" t="str">
        <f t="shared" si="8"/>
        <v/>
      </c>
      <c r="J74" s="2" t="str">
        <f>IF(B74="","",'Leasingová kalkulačka'!$C$10-'Tabuľka splátok a odpisov'!B74)</f>
        <v/>
      </c>
      <c r="K74" s="18" t="str">
        <f>IF(B74="","",'Tabuľka - odpisy'!L116)</f>
        <v/>
      </c>
      <c r="L74" s="5" t="str">
        <f t="shared" si="9"/>
        <v/>
      </c>
      <c r="M74" s="5" t="str">
        <f t="shared" si="5"/>
        <v/>
      </c>
    </row>
    <row r="75" spans="2:13" x14ac:dyDescent="0.2">
      <c r="B75" s="2" t="str">
        <f>IF(ROWS($B$4:B75)&lt;='Leasingová kalkulačka'!$C$10,ROWS($B$4:B75),"")</f>
        <v/>
      </c>
      <c r="C75" s="17" t="str">
        <f>IF(B75="","",EDATE('Leasingová kalkulačka'!$C$12,B75-1))</f>
        <v/>
      </c>
      <c r="D75" s="5" t="str">
        <f t="shared" si="6"/>
        <v/>
      </c>
      <c r="E75" s="5" t="str">
        <f>IF(B75="","",-IPMT('Leasingová kalkulačka'!$C$9/12,B75,'Leasingová kalkulačka'!$C$10,'Leasingová kalkulačka'!$C$8,0,0))</f>
        <v/>
      </c>
      <c r="F75" s="5" t="str">
        <f>IF(B75="","",-PPMT('Leasingová kalkulačka'!$C$9/12,B75,'Leasingová kalkulačka'!$C$10,'Leasingová kalkulačka'!$C$8,0,0))</f>
        <v/>
      </c>
      <c r="G75" s="5" t="str">
        <f>IF(B75="","",'Leasingová kalkulačka'!$E$12)</f>
        <v/>
      </c>
      <c r="H75" s="5" t="str">
        <f t="shared" si="7"/>
        <v/>
      </c>
      <c r="I75" s="5" t="str">
        <f t="shared" si="8"/>
        <v/>
      </c>
      <c r="J75" s="2" t="str">
        <f>IF(B75="","",'Leasingová kalkulačka'!$C$10-'Tabuľka splátok a odpisov'!B75)</f>
        <v/>
      </c>
      <c r="K75" s="18" t="str">
        <f>IF(B75="","",'Tabuľka - odpisy'!L117)</f>
        <v/>
      </c>
      <c r="L75" s="5" t="str">
        <f t="shared" si="9"/>
        <v/>
      </c>
      <c r="M75" s="5" t="str">
        <f t="shared" si="5"/>
        <v/>
      </c>
    </row>
    <row r="76" spans="2:13" x14ac:dyDescent="0.2">
      <c r="B76" s="2" t="str">
        <f>IF(ROWS($B$4:B76)&lt;='Leasingová kalkulačka'!$C$10,ROWS($B$4:B76),"")</f>
        <v/>
      </c>
      <c r="C76" s="17" t="str">
        <f>IF(B76="","",EDATE('Leasingová kalkulačka'!$C$12,B76-1))</f>
        <v/>
      </c>
      <c r="D76" s="5" t="str">
        <f t="shared" si="6"/>
        <v/>
      </c>
      <c r="E76" s="5" t="str">
        <f>IF(B76="","",-IPMT('Leasingová kalkulačka'!$C$9/12,B76,'Leasingová kalkulačka'!$C$10,'Leasingová kalkulačka'!$C$8,0,0))</f>
        <v/>
      </c>
      <c r="F76" s="5" t="str">
        <f>IF(B76="","",-PPMT('Leasingová kalkulačka'!$C$9/12,B76,'Leasingová kalkulačka'!$C$10,'Leasingová kalkulačka'!$C$8,0,0))</f>
        <v/>
      </c>
      <c r="G76" s="5" t="str">
        <f>IF(B76="","",'Leasingová kalkulačka'!$E$12)</f>
        <v/>
      </c>
      <c r="H76" s="5" t="str">
        <f t="shared" si="7"/>
        <v/>
      </c>
      <c r="I76" s="5" t="str">
        <f t="shared" si="8"/>
        <v/>
      </c>
      <c r="J76" s="2" t="str">
        <f>IF(B76="","",'Leasingová kalkulačka'!$C$10-'Tabuľka splátok a odpisov'!B76)</f>
        <v/>
      </c>
      <c r="K76" s="18" t="str">
        <f>IF(B76="","",'Tabuľka - odpisy'!L118)</f>
        <v/>
      </c>
      <c r="L76" s="5" t="str">
        <f t="shared" si="9"/>
        <v/>
      </c>
      <c r="M76" s="5" t="str">
        <f t="shared" si="5"/>
        <v/>
      </c>
    </row>
    <row r="77" spans="2:13" x14ac:dyDescent="0.2">
      <c r="B77" s="2" t="str">
        <f>IF(ROWS($B$4:B77)&lt;='Leasingová kalkulačka'!$C$10,ROWS($B$4:B77),"")</f>
        <v/>
      </c>
      <c r="C77" s="17" t="str">
        <f>IF(B77="","",EDATE('Leasingová kalkulačka'!$C$12,B77-1))</f>
        <v/>
      </c>
      <c r="D77" s="5" t="str">
        <f t="shared" si="6"/>
        <v/>
      </c>
      <c r="E77" s="5" t="str">
        <f>IF(B77="","",-IPMT('Leasingová kalkulačka'!$C$9/12,B77,'Leasingová kalkulačka'!$C$10,'Leasingová kalkulačka'!$C$8,0,0))</f>
        <v/>
      </c>
      <c r="F77" s="5" t="str">
        <f>IF(B77="","",-PPMT('Leasingová kalkulačka'!$C$9/12,B77,'Leasingová kalkulačka'!$C$10,'Leasingová kalkulačka'!$C$8,0,0))</f>
        <v/>
      </c>
      <c r="G77" s="5" t="str">
        <f>IF(B77="","",'Leasingová kalkulačka'!$E$12)</f>
        <v/>
      </c>
      <c r="H77" s="5" t="str">
        <f t="shared" si="7"/>
        <v/>
      </c>
      <c r="I77" s="5" t="str">
        <f t="shared" si="8"/>
        <v/>
      </c>
      <c r="J77" s="2" t="str">
        <f>IF(B77="","",'Leasingová kalkulačka'!$C$10-'Tabuľka splátok a odpisov'!B77)</f>
        <v/>
      </c>
      <c r="K77" s="18" t="str">
        <f>IF(B77="","",'Tabuľka - odpisy'!L119)</f>
        <v/>
      </c>
      <c r="L77" s="5" t="str">
        <f t="shared" si="9"/>
        <v/>
      </c>
      <c r="M77" s="5" t="str">
        <f t="shared" si="5"/>
        <v/>
      </c>
    </row>
    <row r="78" spans="2:13" x14ac:dyDescent="0.2">
      <c r="B78" s="2" t="str">
        <f>IF(ROWS($B$4:B78)&lt;='Leasingová kalkulačka'!$C$10,ROWS($B$4:B78),"")</f>
        <v/>
      </c>
      <c r="C78" s="17" t="str">
        <f>IF(B78="","",EDATE('Leasingová kalkulačka'!$C$12,B78-1))</f>
        <v/>
      </c>
      <c r="D78" s="5" t="str">
        <f t="shared" si="6"/>
        <v/>
      </c>
      <c r="E78" s="5" t="str">
        <f>IF(B78="","",-IPMT('Leasingová kalkulačka'!$C$9/12,B78,'Leasingová kalkulačka'!$C$10,'Leasingová kalkulačka'!$C$8,0,0))</f>
        <v/>
      </c>
      <c r="F78" s="5" t="str">
        <f>IF(B78="","",-PPMT('Leasingová kalkulačka'!$C$9/12,B78,'Leasingová kalkulačka'!$C$10,'Leasingová kalkulačka'!$C$8,0,0))</f>
        <v/>
      </c>
      <c r="G78" s="5" t="str">
        <f>IF(B78="","",'Leasingová kalkulačka'!$E$12)</f>
        <v/>
      </c>
      <c r="H78" s="5" t="str">
        <f t="shared" si="7"/>
        <v/>
      </c>
      <c r="I78" s="5" t="str">
        <f t="shared" si="8"/>
        <v/>
      </c>
      <c r="J78" s="2" t="str">
        <f>IF(B78="","",'Leasingová kalkulačka'!$C$10-'Tabuľka splátok a odpisov'!B78)</f>
        <v/>
      </c>
      <c r="K78" s="18" t="str">
        <f>IF(B78="","",'Tabuľka - odpisy'!L120)</f>
        <v/>
      </c>
      <c r="L78" s="5" t="str">
        <f t="shared" si="9"/>
        <v/>
      </c>
      <c r="M78" s="5" t="str">
        <f t="shared" si="5"/>
        <v/>
      </c>
    </row>
    <row r="79" spans="2:13" x14ac:dyDescent="0.2">
      <c r="B79" s="2" t="str">
        <f>IF(ROWS($B$4:B79)&lt;='Leasingová kalkulačka'!$C$10,ROWS($B$4:B79),"")</f>
        <v/>
      </c>
      <c r="C79" s="17" t="str">
        <f>IF(B79="","",EDATE('Leasingová kalkulačka'!$C$12,B79-1))</f>
        <v/>
      </c>
      <c r="D79" s="5" t="str">
        <f t="shared" si="6"/>
        <v/>
      </c>
      <c r="E79" s="5" t="str">
        <f>IF(B79="","",-IPMT('Leasingová kalkulačka'!$C$9/12,B79,'Leasingová kalkulačka'!$C$10,'Leasingová kalkulačka'!$C$8,0,0))</f>
        <v/>
      </c>
      <c r="F79" s="5" t="str">
        <f>IF(B79="","",-PPMT('Leasingová kalkulačka'!$C$9/12,B79,'Leasingová kalkulačka'!$C$10,'Leasingová kalkulačka'!$C$8,0,0))</f>
        <v/>
      </c>
      <c r="G79" s="5" t="str">
        <f>IF(B79="","",'Leasingová kalkulačka'!$E$12)</f>
        <v/>
      </c>
      <c r="H79" s="5" t="str">
        <f t="shared" si="7"/>
        <v/>
      </c>
      <c r="I79" s="5" t="str">
        <f t="shared" si="8"/>
        <v/>
      </c>
      <c r="J79" s="2" t="str">
        <f>IF(B79="","",'Leasingová kalkulačka'!$C$10-'Tabuľka splátok a odpisov'!B79)</f>
        <v/>
      </c>
      <c r="K79" s="18" t="str">
        <f>IF(B79="","",'Tabuľka - odpisy'!L121)</f>
        <v/>
      </c>
      <c r="L79" s="5" t="str">
        <f t="shared" si="9"/>
        <v/>
      </c>
      <c r="M79" s="5" t="str">
        <f t="shared" si="5"/>
        <v/>
      </c>
    </row>
    <row r="80" spans="2:13" x14ac:dyDescent="0.2">
      <c r="B80" s="2" t="str">
        <f>IF(ROWS($B$4:B80)&lt;='Leasingová kalkulačka'!$C$10,ROWS($B$4:B80),"")</f>
        <v/>
      </c>
      <c r="C80" s="17" t="str">
        <f>IF(B80="","",EDATE('Leasingová kalkulačka'!$C$12,B80-1))</f>
        <v/>
      </c>
      <c r="D80" s="5" t="str">
        <f t="shared" si="6"/>
        <v/>
      </c>
      <c r="E80" s="5" t="str">
        <f>IF(B80="","",-IPMT('Leasingová kalkulačka'!$C$9/12,B80,'Leasingová kalkulačka'!$C$10,'Leasingová kalkulačka'!$C$8,0,0))</f>
        <v/>
      </c>
      <c r="F80" s="5" t="str">
        <f>IF(B80="","",-PPMT('Leasingová kalkulačka'!$C$9/12,B80,'Leasingová kalkulačka'!$C$10,'Leasingová kalkulačka'!$C$8,0,0))</f>
        <v/>
      </c>
      <c r="G80" s="5" t="str">
        <f>IF(B80="","",'Leasingová kalkulačka'!$E$12)</f>
        <v/>
      </c>
      <c r="H80" s="5" t="str">
        <f t="shared" si="7"/>
        <v/>
      </c>
      <c r="I80" s="5" t="str">
        <f t="shared" si="8"/>
        <v/>
      </c>
      <c r="J80" s="2" t="str">
        <f>IF(B80="","",'Leasingová kalkulačka'!$C$10-'Tabuľka splátok a odpisov'!B80)</f>
        <v/>
      </c>
      <c r="K80" s="18" t="str">
        <f>IF(B80="","",'Tabuľka - odpisy'!L122)</f>
        <v/>
      </c>
      <c r="L80" s="5" t="str">
        <f t="shared" si="9"/>
        <v/>
      </c>
      <c r="M80" s="5" t="str">
        <f t="shared" si="5"/>
        <v/>
      </c>
    </row>
    <row r="81" spans="2:13" x14ac:dyDescent="0.2">
      <c r="B81" s="2" t="str">
        <f>IF(ROWS($B$4:B81)&lt;='Leasingová kalkulačka'!$C$10,ROWS($B$4:B81),"")</f>
        <v/>
      </c>
      <c r="C81" s="17" t="str">
        <f>IF(B81="","",EDATE('Leasingová kalkulačka'!$C$12,B81-1))</f>
        <v/>
      </c>
      <c r="D81" s="5" t="str">
        <f t="shared" si="6"/>
        <v/>
      </c>
      <c r="E81" s="5" t="str">
        <f>IF(B81="","",-IPMT('Leasingová kalkulačka'!$C$9/12,B81,'Leasingová kalkulačka'!$C$10,'Leasingová kalkulačka'!$C$8,0,0))</f>
        <v/>
      </c>
      <c r="F81" s="5" t="str">
        <f>IF(B81="","",-PPMT('Leasingová kalkulačka'!$C$9/12,B81,'Leasingová kalkulačka'!$C$10,'Leasingová kalkulačka'!$C$8,0,0))</f>
        <v/>
      </c>
      <c r="G81" s="5" t="str">
        <f>IF(B81="","",'Leasingová kalkulačka'!$E$12)</f>
        <v/>
      </c>
      <c r="H81" s="5" t="str">
        <f t="shared" si="7"/>
        <v/>
      </c>
      <c r="I81" s="5" t="str">
        <f t="shared" si="8"/>
        <v/>
      </c>
      <c r="J81" s="2" t="str">
        <f>IF(B81="","",'Leasingová kalkulačka'!$C$10-'Tabuľka splátok a odpisov'!B81)</f>
        <v/>
      </c>
      <c r="K81" s="18" t="str">
        <f>IF(B81="","",'Tabuľka - odpisy'!L123)</f>
        <v/>
      </c>
      <c r="L81" s="5" t="str">
        <f t="shared" si="9"/>
        <v/>
      </c>
      <c r="M81" s="5" t="str">
        <f t="shared" si="5"/>
        <v/>
      </c>
    </row>
    <row r="82" spans="2:13" x14ac:dyDescent="0.2">
      <c r="B82" s="2" t="str">
        <f>IF(ROWS($B$4:B82)&lt;='Leasingová kalkulačka'!$C$10,ROWS($B$4:B82),"")</f>
        <v/>
      </c>
      <c r="C82" s="17" t="str">
        <f>IF(B82="","",EDATE('Leasingová kalkulačka'!$C$12,B82-1))</f>
        <v/>
      </c>
      <c r="D82" s="5" t="str">
        <f t="shared" si="6"/>
        <v/>
      </c>
      <c r="E82" s="5" t="str">
        <f>IF(B82="","",-IPMT('Leasingová kalkulačka'!$C$9/12,B82,'Leasingová kalkulačka'!$C$10,'Leasingová kalkulačka'!$C$8,0,0))</f>
        <v/>
      </c>
      <c r="F82" s="5" t="str">
        <f>IF(B82="","",-PPMT('Leasingová kalkulačka'!$C$9/12,B82,'Leasingová kalkulačka'!$C$10,'Leasingová kalkulačka'!$C$8,0,0))</f>
        <v/>
      </c>
      <c r="G82" s="5" t="str">
        <f>IF(B82="","",'Leasingová kalkulačka'!$E$12)</f>
        <v/>
      </c>
      <c r="H82" s="5" t="str">
        <f t="shared" si="7"/>
        <v/>
      </c>
      <c r="I82" s="5" t="str">
        <f t="shared" si="8"/>
        <v/>
      </c>
      <c r="J82" s="2" t="str">
        <f>IF(B82="","",'Leasingová kalkulačka'!$C$10-'Tabuľka splátok a odpisov'!B82)</f>
        <v/>
      </c>
      <c r="K82" s="18" t="str">
        <f>IF(B82="","",'Tabuľka - odpisy'!L124)</f>
        <v/>
      </c>
      <c r="L82" s="5" t="str">
        <f t="shared" si="9"/>
        <v/>
      </c>
      <c r="M82" s="5" t="str">
        <f t="shared" si="5"/>
        <v/>
      </c>
    </row>
    <row r="83" spans="2:13" x14ac:dyDescent="0.2">
      <c r="B83" s="2" t="str">
        <f>IF(ROWS($B$4:B83)&lt;='Leasingová kalkulačka'!$C$10,ROWS($B$4:B83),"")</f>
        <v/>
      </c>
      <c r="C83" s="17" t="str">
        <f>IF(B83="","",EDATE('Leasingová kalkulačka'!$C$12,B83-1))</f>
        <v/>
      </c>
      <c r="D83" s="5" t="str">
        <f t="shared" si="6"/>
        <v/>
      </c>
      <c r="E83" s="5" t="str">
        <f>IF(B83="","",-IPMT('Leasingová kalkulačka'!$C$9/12,B83,'Leasingová kalkulačka'!$C$10,'Leasingová kalkulačka'!$C$8,0,0))</f>
        <v/>
      </c>
      <c r="F83" s="5" t="str">
        <f>IF(B83="","",-PPMT('Leasingová kalkulačka'!$C$9/12,B83,'Leasingová kalkulačka'!$C$10,'Leasingová kalkulačka'!$C$8,0,0))</f>
        <v/>
      </c>
      <c r="G83" s="5" t="str">
        <f>IF(B83="","",'Leasingová kalkulačka'!$E$12)</f>
        <v/>
      </c>
      <c r="H83" s="5" t="str">
        <f t="shared" si="7"/>
        <v/>
      </c>
      <c r="I83" s="5" t="str">
        <f t="shared" si="8"/>
        <v/>
      </c>
      <c r="J83" s="2" t="str">
        <f>IF(B83="","",'Leasingová kalkulačka'!$C$10-'Tabuľka splátok a odpisov'!B83)</f>
        <v/>
      </c>
      <c r="K83" s="18" t="str">
        <f>IF(B83="","",'Tabuľka - odpisy'!L125)</f>
        <v/>
      </c>
      <c r="L83" s="5" t="str">
        <f t="shared" si="9"/>
        <v/>
      </c>
      <c r="M83" s="5" t="str">
        <f t="shared" si="5"/>
        <v/>
      </c>
    </row>
    <row r="84" spans="2:13" x14ac:dyDescent="0.2">
      <c r="B84" s="2" t="str">
        <f>IF(ROWS($B$4:B84)&lt;='Leasingová kalkulačka'!$C$10,ROWS($B$4:B84),"")</f>
        <v/>
      </c>
      <c r="C84" s="17" t="str">
        <f>IF(B84="","",EDATE('Leasingová kalkulačka'!$C$12,B84-1))</f>
        <v/>
      </c>
      <c r="D84" s="5" t="str">
        <f t="shared" si="6"/>
        <v/>
      </c>
      <c r="E84" s="5" t="str">
        <f>IF(B84="","",-IPMT('Leasingová kalkulačka'!$C$9/12,B84,'Leasingová kalkulačka'!$C$10,'Leasingová kalkulačka'!$C$8,0,0))</f>
        <v/>
      </c>
      <c r="F84" s="5" t="str">
        <f>IF(B84="","",-PPMT('Leasingová kalkulačka'!$C$9/12,B84,'Leasingová kalkulačka'!$C$10,'Leasingová kalkulačka'!$C$8,0,0))</f>
        <v/>
      </c>
      <c r="G84" s="5" t="str">
        <f>IF(B84="","",'Leasingová kalkulačka'!$E$12)</f>
        <v/>
      </c>
      <c r="H84" s="5" t="str">
        <f t="shared" si="7"/>
        <v/>
      </c>
      <c r="I84" s="5" t="str">
        <f t="shared" si="8"/>
        <v/>
      </c>
      <c r="J84" s="2" t="str">
        <f>IF(B84="","",'Leasingová kalkulačka'!$C$10-'Tabuľka splátok a odpisov'!B84)</f>
        <v/>
      </c>
      <c r="K84" s="18" t="str">
        <f>IF(B84="","",'Tabuľka - odpisy'!L126)</f>
        <v/>
      </c>
      <c r="L84" s="5" t="str">
        <f t="shared" si="9"/>
        <v/>
      </c>
      <c r="M84" s="5" t="str">
        <f t="shared" si="5"/>
        <v/>
      </c>
    </row>
    <row r="85" spans="2:13" x14ac:dyDescent="0.2">
      <c r="B85" s="2" t="str">
        <f>IF(ROWS($B$4:B85)&lt;='Leasingová kalkulačka'!$C$10,ROWS($B$4:B85),"")</f>
        <v/>
      </c>
      <c r="C85" s="17" t="str">
        <f>IF(B85="","",EDATE('Leasingová kalkulačka'!$C$12,B85-1))</f>
        <v/>
      </c>
      <c r="D85" s="5" t="str">
        <f t="shared" si="6"/>
        <v/>
      </c>
      <c r="E85" s="5" t="str">
        <f>IF(B85="","",-IPMT('Leasingová kalkulačka'!$C$9/12,B85,'Leasingová kalkulačka'!$C$10,'Leasingová kalkulačka'!$C$8,0,0))</f>
        <v/>
      </c>
      <c r="F85" s="5" t="str">
        <f>IF(B85="","",-PPMT('Leasingová kalkulačka'!$C$9/12,B85,'Leasingová kalkulačka'!$C$10,'Leasingová kalkulačka'!$C$8,0,0))</f>
        <v/>
      </c>
      <c r="G85" s="5" t="str">
        <f>IF(B85="","",'Leasingová kalkulačka'!$E$12)</f>
        <v/>
      </c>
      <c r="H85" s="5" t="str">
        <f t="shared" si="7"/>
        <v/>
      </c>
      <c r="I85" s="5" t="str">
        <f t="shared" si="8"/>
        <v/>
      </c>
      <c r="J85" s="2" t="str">
        <f>IF(B85="","",'Leasingová kalkulačka'!$C$10-'Tabuľka splátok a odpisov'!B85)</f>
        <v/>
      </c>
      <c r="K85" s="18" t="str">
        <f>IF(B85="","",'Tabuľka - odpisy'!L127)</f>
        <v/>
      </c>
      <c r="L85" s="5" t="str">
        <f t="shared" si="9"/>
        <v/>
      </c>
      <c r="M85" s="5" t="str">
        <f t="shared" si="5"/>
        <v/>
      </c>
    </row>
    <row r="86" spans="2:13" x14ac:dyDescent="0.2">
      <c r="B86" s="2" t="str">
        <f>IF(ROWS($B$4:B86)&lt;='Leasingová kalkulačka'!$C$10,ROWS($B$4:B86),"")</f>
        <v/>
      </c>
      <c r="C86" s="17" t="str">
        <f>IF(B86="","",EDATE('Leasingová kalkulačka'!$C$12,B86-1))</f>
        <v/>
      </c>
      <c r="D86" s="5" t="str">
        <f t="shared" si="6"/>
        <v/>
      </c>
      <c r="E86" s="5" t="str">
        <f>IF(B86="","",-IPMT('Leasingová kalkulačka'!$C$9/12,B86,'Leasingová kalkulačka'!$C$10,'Leasingová kalkulačka'!$C$8,0,0))</f>
        <v/>
      </c>
      <c r="F86" s="5" t="str">
        <f>IF(B86="","",-PPMT('Leasingová kalkulačka'!$C$9/12,B86,'Leasingová kalkulačka'!$C$10,'Leasingová kalkulačka'!$C$8,0,0))</f>
        <v/>
      </c>
      <c r="G86" s="5" t="str">
        <f>IF(B86="","",'Leasingová kalkulačka'!$E$12)</f>
        <v/>
      </c>
      <c r="H86" s="5" t="str">
        <f t="shared" si="7"/>
        <v/>
      </c>
      <c r="I86" s="5" t="str">
        <f t="shared" si="8"/>
        <v/>
      </c>
      <c r="J86" s="2" t="str">
        <f>IF(B86="","",'Leasingová kalkulačka'!$C$10-'Tabuľka splátok a odpisov'!B86)</f>
        <v/>
      </c>
      <c r="K86" s="18" t="str">
        <f>IF(B86="","",'Tabuľka - odpisy'!L128)</f>
        <v/>
      </c>
      <c r="L86" s="5" t="str">
        <f t="shared" si="9"/>
        <v/>
      </c>
      <c r="M86" s="5" t="str">
        <f t="shared" si="5"/>
        <v/>
      </c>
    </row>
    <row r="87" spans="2:13" x14ac:dyDescent="0.2">
      <c r="B87" s="2" t="str">
        <f>IF(ROWS($B$4:B87)&lt;='Leasingová kalkulačka'!$C$10,ROWS($B$4:B87),"")</f>
        <v/>
      </c>
      <c r="C87" s="17" t="str">
        <f>IF(B87="","",EDATE('Leasingová kalkulačka'!$C$12,B87-1))</f>
        <v/>
      </c>
      <c r="D87" s="5" t="str">
        <f t="shared" si="6"/>
        <v/>
      </c>
      <c r="E87" s="5" t="str">
        <f>IF(B87="","",-IPMT('Leasingová kalkulačka'!$C$9/12,B87,'Leasingová kalkulačka'!$C$10,'Leasingová kalkulačka'!$C$8,0,0))</f>
        <v/>
      </c>
      <c r="F87" s="5" t="str">
        <f>IF(B87="","",-PPMT('Leasingová kalkulačka'!$C$9/12,B87,'Leasingová kalkulačka'!$C$10,'Leasingová kalkulačka'!$C$8,0,0))</f>
        <v/>
      </c>
      <c r="G87" s="5" t="str">
        <f>IF(B87="","",'Leasingová kalkulačka'!$E$12)</f>
        <v/>
      </c>
      <c r="H87" s="5" t="str">
        <f t="shared" si="7"/>
        <v/>
      </c>
      <c r="I87" s="5" t="str">
        <f t="shared" si="8"/>
        <v/>
      </c>
      <c r="J87" s="2" t="str">
        <f>IF(B87="","",'Leasingová kalkulačka'!$C$10-'Tabuľka splátok a odpisov'!B87)</f>
        <v/>
      </c>
      <c r="K87" s="18" t="str">
        <f>IF(B87="","",'Tabuľka - odpisy'!L129)</f>
        <v/>
      </c>
      <c r="L87" s="5" t="str">
        <f t="shared" si="9"/>
        <v/>
      </c>
      <c r="M87" s="5" t="str">
        <f t="shared" si="5"/>
        <v/>
      </c>
    </row>
    <row r="88" spans="2:13" x14ac:dyDescent="0.2">
      <c r="B88" s="2" t="str">
        <f>IF(ROWS($B$4:B88)&lt;='Leasingová kalkulačka'!$C$10,ROWS($B$4:B88),"")</f>
        <v/>
      </c>
      <c r="C88" s="17" t="str">
        <f>IF(B88="","",EDATE('Leasingová kalkulačka'!$C$12,B88-1))</f>
        <v/>
      </c>
      <c r="D88" s="5" t="str">
        <f t="shared" si="6"/>
        <v/>
      </c>
      <c r="E88" s="5" t="str">
        <f>IF(B88="","",-IPMT('Leasingová kalkulačka'!$C$9/12,B88,'Leasingová kalkulačka'!$C$10,'Leasingová kalkulačka'!$C$8,0,0))</f>
        <v/>
      </c>
      <c r="F88" s="5" t="str">
        <f>IF(B88="","",-PPMT('Leasingová kalkulačka'!$C$9/12,B88,'Leasingová kalkulačka'!$C$10,'Leasingová kalkulačka'!$C$8,0,0))</f>
        <v/>
      </c>
      <c r="G88" s="5" t="str">
        <f>IF(B88="","",'Leasingová kalkulačka'!$E$12)</f>
        <v/>
      </c>
      <c r="H88" s="5" t="str">
        <f t="shared" si="7"/>
        <v/>
      </c>
      <c r="I88" s="5" t="str">
        <f t="shared" si="8"/>
        <v/>
      </c>
      <c r="J88" s="2" t="str">
        <f>IF(B88="","",'Leasingová kalkulačka'!$C$10-'Tabuľka splátok a odpisov'!B88)</f>
        <v/>
      </c>
      <c r="K88" s="18" t="str">
        <f>IF(B88="","",'Tabuľka - odpisy'!L130)</f>
        <v/>
      </c>
      <c r="L88" s="5" t="str">
        <f t="shared" si="9"/>
        <v/>
      </c>
      <c r="M88" s="5" t="str">
        <f t="shared" si="5"/>
        <v/>
      </c>
    </row>
    <row r="89" spans="2:13" x14ac:dyDescent="0.2">
      <c r="B89" s="2" t="str">
        <f>IF(ROWS($B$4:B89)&lt;='Leasingová kalkulačka'!$C$10,ROWS($B$4:B89),"")</f>
        <v/>
      </c>
      <c r="C89" s="17" t="str">
        <f>IF(B89="","",EDATE('Leasingová kalkulačka'!$C$12,B89-1))</f>
        <v/>
      </c>
      <c r="D89" s="5" t="str">
        <f t="shared" si="6"/>
        <v/>
      </c>
      <c r="E89" s="5" t="str">
        <f>IF(B89="","",-IPMT('Leasingová kalkulačka'!$C$9/12,B89,'Leasingová kalkulačka'!$C$10,'Leasingová kalkulačka'!$C$8,0,0))</f>
        <v/>
      </c>
      <c r="F89" s="5" t="str">
        <f>IF(B89="","",-PPMT('Leasingová kalkulačka'!$C$9/12,B89,'Leasingová kalkulačka'!$C$10,'Leasingová kalkulačka'!$C$8,0,0))</f>
        <v/>
      </c>
      <c r="G89" s="5" t="str">
        <f>IF(B89="","",'Leasingová kalkulačka'!$E$12)</f>
        <v/>
      </c>
      <c r="H89" s="5" t="str">
        <f t="shared" si="7"/>
        <v/>
      </c>
      <c r="I89" s="5" t="str">
        <f t="shared" si="8"/>
        <v/>
      </c>
      <c r="J89" s="2" t="str">
        <f>IF(B89="","",'Leasingová kalkulačka'!$C$10-'Tabuľka splátok a odpisov'!B89)</f>
        <v/>
      </c>
      <c r="K89" s="18" t="str">
        <f>IF(B89="","",'Tabuľka - odpisy'!L131)</f>
        <v/>
      </c>
      <c r="L89" s="5" t="str">
        <f t="shared" si="9"/>
        <v/>
      </c>
      <c r="M89" s="5" t="str">
        <f t="shared" si="5"/>
        <v/>
      </c>
    </row>
    <row r="90" spans="2:13" x14ac:dyDescent="0.2">
      <c r="B90" s="2" t="str">
        <f>IF(ROWS($B$4:B90)&lt;='Leasingová kalkulačka'!$C$10,ROWS($B$4:B90),"")</f>
        <v/>
      </c>
      <c r="C90" s="17" t="str">
        <f>IF(B90="","",EDATE('Leasingová kalkulačka'!$C$12,B90-1))</f>
        <v/>
      </c>
      <c r="D90" s="5" t="str">
        <f t="shared" si="6"/>
        <v/>
      </c>
      <c r="E90" s="5" t="str">
        <f>IF(B90="","",-IPMT('Leasingová kalkulačka'!$C$9/12,B90,'Leasingová kalkulačka'!$C$10,'Leasingová kalkulačka'!$C$8,0,0))</f>
        <v/>
      </c>
      <c r="F90" s="5" t="str">
        <f>IF(B90="","",-PPMT('Leasingová kalkulačka'!$C$9/12,B90,'Leasingová kalkulačka'!$C$10,'Leasingová kalkulačka'!$C$8,0,0))</f>
        <v/>
      </c>
      <c r="G90" s="5" t="str">
        <f>IF(B90="","",'Leasingová kalkulačka'!$E$12)</f>
        <v/>
      </c>
      <c r="H90" s="5" t="str">
        <f t="shared" si="7"/>
        <v/>
      </c>
      <c r="I90" s="5" t="str">
        <f t="shared" si="8"/>
        <v/>
      </c>
      <c r="J90" s="2" t="str">
        <f>IF(B90="","",'Leasingová kalkulačka'!$C$10-'Tabuľka splátok a odpisov'!B90)</f>
        <v/>
      </c>
      <c r="K90" s="18" t="str">
        <f>IF(B90="","",'Tabuľka - odpisy'!L132)</f>
        <v/>
      </c>
      <c r="L90" s="5" t="str">
        <f t="shared" si="9"/>
        <v/>
      </c>
      <c r="M90" s="5" t="str">
        <f t="shared" si="5"/>
        <v/>
      </c>
    </row>
    <row r="91" spans="2:13" x14ac:dyDescent="0.2">
      <c r="B91" s="2" t="str">
        <f>IF(ROWS($B$4:B91)&lt;='Leasingová kalkulačka'!$C$10,ROWS($B$4:B91),"")</f>
        <v/>
      </c>
      <c r="C91" s="17" t="str">
        <f>IF(B91="","",EDATE('Leasingová kalkulačka'!$C$12,B91-1))</f>
        <v/>
      </c>
      <c r="D91" s="5" t="str">
        <f t="shared" si="6"/>
        <v/>
      </c>
      <c r="E91" s="5" t="str">
        <f>IF(B91="","",-IPMT('Leasingová kalkulačka'!$C$9/12,B91,'Leasingová kalkulačka'!$C$10,'Leasingová kalkulačka'!$C$8,0,0))</f>
        <v/>
      </c>
      <c r="F91" s="5" t="str">
        <f>IF(B91="","",-PPMT('Leasingová kalkulačka'!$C$9/12,B91,'Leasingová kalkulačka'!$C$10,'Leasingová kalkulačka'!$C$8,0,0))</f>
        <v/>
      </c>
      <c r="G91" s="5" t="str">
        <f>IF(B91="","",'Leasingová kalkulačka'!$E$12)</f>
        <v/>
      </c>
      <c r="H91" s="5" t="str">
        <f t="shared" si="7"/>
        <v/>
      </c>
      <c r="I91" s="5" t="str">
        <f t="shared" si="8"/>
        <v/>
      </c>
      <c r="J91" s="2" t="str">
        <f>IF(B91="","",'Leasingová kalkulačka'!$C$10-'Tabuľka splátok a odpisov'!B91)</f>
        <v/>
      </c>
      <c r="K91" s="18" t="str">
        <f>IF(B91="","",'Tabuľka - odpisy'!L133)</f>
        <v/>
      </c>
      <c r="L91" s="5" t="str">
        <f t="shared" si="9"/>
        <v/>
      </c>
      <c r="M91" s="5" t="str">
        <f t="shared" si="5"/>
        <v/>
      </c>
    </row>
    <row r="92" spans="2:13" x14ac:dyDescent="0.2">
      <c r="B92" s="2" t="str">
        <f>IF(ROWS($B$4:B92)&lt;='Leasingová kalkulačka'!$C$10,ROWS($B$4:B92),"")</f>
        <v/>
      </c>
      <c r="C92" s="17" t="str">
        <f>IF(B92="","",EDATE('Leasingová kalkulačka'!$C$12,B92-1))</f>
        <v/>
      </c>
      <c r="D92" s="5" t="str">
        <f t="shared" si="6"/>
        <v/>
      </c>
      <c r="E92" s="5" t="str">
        <f>IF(B92="","",-IPMT('Leasingová kalkulačka'!$C$9/12,B92,'Leasingová kalkulačka'!$C$10,'Leasingová kalkulačka'!$C$8,0,0))</f>
        <v/>
      </c>
      <c r="F92" s="5" t="str">
        <f>IF(B92="","",-PPMT('Leasingová kalkulačka'!$C$9/12,B92,'Leasingová kalkulačka'!$C$10,'Leasingová kalkulačka'!$C$8,0,0))</f>
        <v/>
      </c>
      <c r="G92" s="5" t="str">
        <f>IF(B92="","",'Leasingová kalkulačka'!$E$12)</f>
        <v/>
      </c>
      <c r="H92" s="5" t="str">
        <f t="shared" si="7"/>
        <v/>
      </c>
      <c r="I92" s="5" t="str">
        <f t="shared" si="8"/>
        <v/>
      </c>
      <c r="J92" s="2" t="str">
        <f>IF(B92="","",'Leasingová kalkulačka'!$C$10-'Tabuľka splátok a odpisov'!B92)</f>
        <v/>
      </c>
      <c r="K92" s="18" t="str">
        <f>IF(B92="","",'Tabuľka - odpisy'!L134)</f>
        <v/>
      </c>
      <c r="L92" s="5" t="str">
        <f t="shared" si="9"/>
        <v/>
      </c>
      <c r="M92" s="5" t="str">
        <f t="shared" si="5"/>
        <v/>
      </c>
    </row>
    <row r="93" spans="2:13" x14ac:dyDescent="0.2">
      <c r="B93" s="2" t="str">
        <f>IF(ROWS($B$4:B93)&lt;='Leasingová kalkulačka'!$C$10,ROWS($B$4:B93),"")</f>
        <v/>
      </c>
      <c r="C93" s="17" t="str">
        <f>IF(B93="","",EDATE('Leasingová kalkulačka'!$C$12,B93-1))</f>
        <v/>
      </c>
      <c r="D93" s="5" t="str">
        <f t="shared" si="6"/>
        <v/>
      </c>
      <c r="E93" s="5" t="str">
        <f>IF(B93="","",-IPMT('Leasingová kalkulačka'!$C$9/12,B93,'Leasingová kalkulačka'!$C$10,'Leasingová kalkulačka'!$C$8,0,0))</f>
        <v/>
      </c>
      <c r="F93" s="5" t="str">
        <f>IF(B93="","",-PPMT('Leasingová kalkulačka'!$C$9/12,B93,'Leasingová kalkulačka'!$C$10,'Leasingová kalkulačka'!$C$8,0,0))</f>
        <v/>
      </c>
      <c r="G93" s="5" t="str">
        <f>IF(B93="","",'Leasingová kalkulačka'!$E$12)</f>
        <v/>
      </c>
      <c r="H93" s="5" t="str">
        <f t="shared" si="7"/>
        <v/>
      </c>
      <c r="I93" s="5" t="str">
        <f t="shared" si="8"/>
        <v/>
      </c>
      <c r="J93" s="2" t="str">
        <f>IF(B93="","",'Leasingová kalkulačka'!$C$10-'Tabuľka splátok a odpisov'!B93)</f>
        <v/>
      </c>
      <c r="K93" s="18" t="str">
        <f>IF(B93="","",'Tabuľka - odpisy'!L135)</f>
        <v/>
      </c>
      <c r="L93" s="5" t="str">
        <f t="shared" si="9"/>
        <v/>
      </c>
      <c r="M93" s="5" t="str">
        <f t="shared" si="5"/>
        <v/>
      </c>
    </row>
    <row r="94" spans="2:13" x14ac:dyDescent="0.2">
      <c r="B94" s="2" t="str">
        <f>IF(ROWS($B$4:B94)&lt;='Leasingová kalkulačka'!$C$10,ROWS($B$4:B94),"")</f>
        <v/>
      </c>
      <c r="C94" s="17" t="str">
        <f>IF(B94="","",EDATE('Leasingová kalkulačka'!$C$12,B94-1))</f>
        <v/>
      </c>
      <c r="D94" s="5" t="str">
        <f t="shared" si="6"/>
        <v/>
      </c>
      <c r="E94" s="5" t="str">
        <f>IF(B94="","",-IPMT('Leasingová kalkulačka'!$C$9/12,B94,'Leasingová kalkulačka'!$C$10,'Leasingová kalkulačka'!$C$8,0,0))</f>
        <v/>
      </c>
      <c r="F94" s="5" t="str">
        <f>IF(B94="","",-PPMT('Leasingová kalkulačka'!$C$9/12,B94,'Leasingová kalkulačka'!$C$10,'Leasingová kalkulačka'!$C$8,0,0))</f>
        <v/>
      </c>
      <c r="G94" s="5" t="str">
        <f>IF(B94="","",'Leasingová kalkulačka'!$E$12)</f>
        <v/>
      </c>
      <c r="H94" s="5" t="str">
        <f t="shared" si="7"/>
        <v/>
      </c>
      <c r="I94" s="5" t="str">
        <f t="shared" si="8"/>
        <v/>
      </c>
      <c r="J94" s="2" t="str">
        <f>IF(B94="","",'Leasingová kalkulačka'!$C$10-'Tabuľka splátok a odpisov'!B94)</f>
        <v/>
      </c>
      <c r="K94" s="18" t="str">
        <f>IF(B94="","",'Tabuľka - odpisy'!L136)</f>
        <v/>
      </c>
      <c r="L94" s="5" t="str">
        <f t="shared" si="9"/>
        <v/>
      </c>
      <c r="M94" s="5" t="str">
        <f t="shared" si="5"/>
        <v/>
      </c>
    </row>
    <row r="95" spans="2:13" x14ac:dyDescent="0.2">
      <c r="B95" s="2" t="str">
        <f>IF(ROWS($B$4:B95)&lt;='Leasingová kalkulačka'!$C$10,ROWS($B$4:B95),"")</f>
        <v/>
      </c>
      <c r="C95" s="17" t="str">
        <f>IF(B95="","",EDATE('Leasingová kalkulačka'!$C$12,B95-1))</f>
        <v/>
      </c>
      <c r="D95" s="5" t="str">
        <f t="shared" si="6"/>
        <v/>
      </c>
      <c r="E95" s="5" t="str">
        <f>IF(B95="","",-IPMT('Leasingová kalkulačka'!$C$9/12,B95,'Leasingová kalkulačka'!$C$10,'Leasingová kalkulačka'!$C$8,0,0))</f>
        <v/>
      </c>
      <c r="F95" s="5" t="str">
        <f>IF(B95="","",-PPMT('Leasingová kalkulačka'!$C$9/12,B95,'Leasingová kalkulačka'!$C$10,'Leasingová kalkulačka'!$C$8,0,0))</f>
        <v/>
      </c>
      <c r="G95" s="5" t="str">
        <f>IF(B95="","",'Leasingová kalkulačka'!$E$12)</f>
        <v/>
      </c>
      <c r="H95" s="5" t="str">
        <f t="shared" si="7"/>
        <v/>
      </c>
      <c r="I95" s="5" t="str">
        <f t="shared" si="8"/>
        <v/>
      </c>
      <c r="J95" s="2" t="str">
        <f>IF(B95="","",'Leasingová kalkulačka'!$C$10-'Tabuľka splátok a odpisov'!B95)</f>
        <v/>
      </c>
      <c r="K95" s="18" t="str">
        <f>IF(B95="","",'Tabuľka - odpisy'!L137)</f>
        <v/>
      </c>
      <c r="L95" s="5" t="str">
        <f t="shared" si="9"/>
        <v/>
      </c>
      <c r="M95" s="5" t="str">
        <f t="shared" si="5"/>
        <v/>
      </c>
    </row>
    <row r="96" spans="2:13" x14ac:dyDescent="0.2">
      <c r="B96" s="2" t="str">
        <f>IF(ROWS($B$4:B96)&lt;='Leasingová kalkulačka'!$C$10,ROWS($B$4:B96),"")</f>
        <v/>
      </c>
      <c r="C96" s="17" t="str">
        <f>IF(B96="","",EDATE('Leasingová kalkulačka'!$C$12,B96-1))</f>
        <v/>
      </c>
      <c r="D96" s="5" t="str">
        <f t="shared" si="6"/>
        <v/>
      </c>
      <c r="E96" s="5" t="str">
        <f>IF(B96="","",-IPMT('Leasingová kalkulačka'!$C$9/12,B96,'Leasingová kalkulačka'!$C$10,'Leasingová kalkulačka'!$C$8,0,0))</f>
        <v/>
      </c>
      <c r="F96" s="5" t="str">
        <f>IF(B96="","",-PPMT('Leasingová kalkulačka'!$C$9/12,B96,'Leasingová kalkulačka'!$C$10,'Leasingová kalkulačka'!$C$8,0,0))</f>
        <v/>
      </c>
      <c r="G96" s="5" t="str">
        <f>IF(B96="","",'Leasingová kalkulačka'!$E$12)</f>
        <v/>
      </c>
      <c r="H96" s="5" t="str">
        <f t="shared" si="7"/>
        <v/>
      </c>
      <c r="I96" s="5" t="str">
        <f t="shared" si="8"/>
        <v/>
      </c>
      <c r="J96" s="2" t="str">
        <f>IF(B96="","",'Leasingová kalkulačka'!$C$10-'Tabuľka splátok a odpisov'!B96)</f>
        <v/>
      </c>
      <c r="K96" s="18" t="str">
        <f>IF(B96="","",'Tabuľka - odpisy'!L138)</f>
        <v/>
      </c>
      <c r="L96" s="5" t="str">
        <f t="shared" si="9"/>
        <v/>
      </c>
      <c r="M96" s="5" t="str">
        <f t="shared" si="5"/>
        <v/>
      </c>
    </row>
    <row r="97" spans="2:13" x14ac:dyDescent="0.2">
      <c r="B97" s="2" t="str">
        <f>IF(ROWS($B$4:B97)&lt;='Leasingová kalkulačka'!$C$10,ROWS($B$4:B97),"")</f>
        <v/>
      </c>
      <c r="C97" s="17" t="str">
        <f>IF(B97="","",EDATE('Leasingová kalkulačka'!$C$12,B97-1))</f>
        <v/>
      </c>
      <c r="D97" s="5" t="str">
        <f t="shared" si="6"/>
        <v/>
      </c>
      <c r="E97" s="5" t="str">
        <f>IF(B97="","",-IPMT('Leasingová kalkulačka'!$C$9/12,B97,'Leasingová kalkulačka'!$C$10,'Leasingová kalkulačka'!$C$8,0,0))</f>
        <v/>
      </c>
      <c r="F97" s="5" t="str">
        <f>IF(B97="","",-PPMT('Leasingová kalkulačka'!$C$9/12,B97,'Leasingová kalkulačka'!$C$10,'Leasingová kalkulačka'!$C$8,0,0))</f>
        <v/>
      </c>
      <c r="G97" s="5" t="str">
        <f>IF(B97="","",'Leasingová kalkulačka'!$E$12)</f>
        <v/>
      </c>
      <c r="H97" s="5" t="str">
        <f t="shared" si="7"/>
        <v/>
      </c>
      <c r="I97" s="5" t="str">
        <f t="shared" si="8"/>
        <v/>
      </c>
      <c r="J97" s="2" t="str">
        <f>IF(B97="","",'Leasingová kalkulačka'!$C$10-'Tabuľka splátok a odpisov'!B97)</f>
        <v/>
      </c>
      <c r="K97" s="18" t="str">
        <f>IF(B97="","",'Tabuľka - odpisy'!L139)</f>
        <v/>
      </c>
      <c r="L97" s="5" t="str">
        <f t="shared" si="9"/>
        <v/>
      </c>
      <c r="M97" s="5" t="str">
        <f t="shared" si="5"/>
        <v/>
      </c>
    </row>
    <row r="98" spans="2:13" x14ac:dyDescent="0.2">
      <c r="B98" s="2" t="str">
        <f>IF(ROWS($B$4:B98)&lt;='Leasingová kalkulačka'!$C$10,ROWS($B$4:B98),"")</f>
        <v/>
      </c>
      <c r="C98" s="17" t="str">
        <f>IF(B98="","",EDATE('Leasingová kalkulačka'!$C$12,B98-1))</f>
        <v/>
      </c>
      <c r="D98" s="5" t="str">
        <f t="shared" si="6"/>
        <v/>
      </c>
      <c r="E98" s="5" t="str">
        <f>IF(B98="","",-IPMT('Leasingová kalkulačka'!$C$9/12,B98,'Leasingová kalkulačka'!$C$10,'Leasingová kalkulačka'!$C$8,0,0))</f>
        <v/>
      </c>
      <c r="F98" s="5" t="str">
        <f>IF(B98="","",-PPMT('Leasingová kalkulačka'!$C$9/12,B98,'Leasingová kalkulačka'!$C$10,'Leasingová kalkulačka'!$C$8,0,0))</f>
        <v/>
      </c>
      <c r="G98" s="5" t="str">
        <f>IF(B98="","",'Leasingová kalkulačka'!$E$12)</f>
        <v/>
      </c>
      <c r="H98" s="5" t="str">
        <f t="shared" si="7"/>
        <v/>
      </c>
      <c r="I98" s="5" t="str">
        <f t="shared" si="8"/>
        <v/>
      </c>
      <c r="J98" s="2" t="str">
        <f>IF(B98="","",'Leasingová kalkulačka'!$C$10-'Tabuľka splátok a odpisov'!B98)</f>
        <v/>
      </c>
      <c r="K98" s="18" t="str">
        <f>IF(B98="","",'Tabuľka - odpisy'!L140)</f>
        <v/>
      </c>
      <c r="L98" s="5" t="str">
        <f t="shared" si="9"/>
        <v/>
      </c>
      <c r="M98" s="5" t="str">
        <f t="shared" si="5"/>
        <v/>
      </c>
    </row>
    <row r="99" spans="2:13" x14ac:dyDescent="0.2">
      <c r="B99" s="2" t="str">
        <f>IF(ROWS($B$4:B99)&lt;='Leasingová kalkulačka'!$C$10,ROWS($B$4:B99),"")</f>
        <v/>
      </c>
      <c r="C99" s="17" t="str">
        <f>IF(B99="","",EDATE('Leasingová kalkulačka'!$C$12,B99-1))</f>
        <v/>
      </c>
      <c r="D99" s="5" t="str">
        <f t="shared" si="6"/>
        <v/>
      </c>
      <c r="E99" s="5" t="str">
        <f>IF(B99="","",-IPMT('Leasingová kalkulačka'!$C$9/12,B99,'Leasingová kalkulačka'!$C$10,'Leasingová kalkulačka'!$C$8,0,0))</f>
        <v/>
      </c>
      <c r="F99" s="5" t="str">
        <f>IF(B99="","",-PPMT('Leasingová kalkulačka'!$C$9/12,B99,'Leasingová kalkulačka'!$C$10,'Leasingová kalkulačka'!$C$8,0,0))</f>
        <v/>
      </c>
      <c r="G99" s="5" t="str">
        <f>IF(B99="","",'Leasingová kalkulačka'!$E$12)</f>
        <v/>
      </c>
      <c r="H99" s="5" t="str">
        <f t="shared" si="7"/>
        <v/>
      </c>
      <c r="I99" s="5" t="str">
        <f t="shared" si="8"/>
        <v/>
      </c>
      <c r="J99" s="2" t="str">
        <f>IF(B99="","",'Leasingová kalkulačka'!$C$10-'Tabuľka splátok a odpisov'!B99)</f>
        <v/>
      </c>
      <c r="K99" s="18" t="str">
        <f>IF(B99="","",'Tabuľka - odpisy'!L141)</f>
        <v/>
      </c>
      <c r="L99" s="5" t="str">
        <f t="shared" si="9"/>
        <v/>
      </c>
      <c r="M99" s="5" t="str">
        <f t="shared" si="5"/>
        <v/>
      </c>
    </row>
    <row r="100" spans="2:13" x14ac:dyDescent="0.2">
      <c r="B100" s="2" t="str">
        <f>IF(ROWS($B$4:B100)&lt;='Leasingová kalkulačka'!$C$10,ROWS($B$4:B100),"")</f>
        <v/>
      </c>
      <c r="C100" s="17" t="str">
        <f>IF(B100="","",EDATE('Leasingová kalkulačka'!$C$12,B100-1))</f>
        <v/>
      </c>
      <c r="D100" s="5" t="str">
        <f t="shared" si="6"/>
        <v/>
      </c>
      <c r="E100" s="5" t="str">
        <f>IF(B100="","",-IPMT('Leasingová kalkulačka'!$C$9/12,B100,'Leasingová kalkulačka'!$C$10,'Leasingová kalkulačka'!$C$8,0,0))</f>
        <v/>
      </c>
      <c r="F100" s="5" t="str">
        <f>IF(B100="","",-PPMT('Leasingová kalkulačka'!$C$9/12,B100,'Leasingová kalkulačka'!$C$10,'Leasingová kalkulačka'!$C$8,0,0))</f>
        <v/>
      </c>
      <c r="G100" s="5" t="str">
        <f>IF(B100="","",'Leasingová kalkulačka'!$E$12)</f>
        <v/>
      </c>
      <c r="H100" s="5" t="str">
        <f t="shared" si="7"/>
        <v/>
      </c>
      <c r="I100" s="5" t="str">
        <f t="shared" si="8"/>
        <v/>
      </c>
      <c r="J100" s="2" t="str">
        <f>IF(B100="","",'Leasingová kalkulačka'!$C$10-'Tabuľka splátok a odpisov'!B100)</f>
        <v/>
      </c>
      <c r="K100" s="18" t="str">
        <f>IF(B100="","",'Tabuľka - odpisy'!L142)</f>
        <v/>
      </c>
      <c r="L100" s="5" t="str">
        <f t="shared" si="9"/>
        <v/>
      </c>
      <c r="M100" s="5" t="str">
        <f t="shared" si="5"/>
        <v/>
      </c>
    </row>
    <row r="101" spans="2:13" x14ac:dyDescent="0.2">
      <c r="B101" s="2" t="str">
        <f>IF(ROWS($B$4:B101)&lt;='Leasingová kalkulačka'!$C$10,ROWS($B$4:B101),"")</f>
        <v/>
      </c>
      <c r="C101" s="17" t="str">
        <f>IF(B101="","",EDATE('Leasingová kalkulačka'!$C$12,B101-1))</f>
        <v/>
      </c>
      <c r="D101" s="5" t="str">
        <f t="shared" si="6"/>
        <v/>
      </c>
      <c r="E101" s="5" t="str">
        <f>IF(B101="","",-IPMT('Leasingová kalkulačka'!$C$9/12,B101,'Leasingová kalkulačka'!$C$10,'Leasingová kalkulačka'!$C$8,0,0))</f>
        <v/>
      </c>
      <c r="F101" s="5" t="str">
        <f>IF(B101="","",-PPMT('Leasingová kalkulačka'!$C$9/12,B101,'Leasingová kalkulačka'!$C$10,'Leasingová kalkulačka'!$C$8,0,0))</f>
        <v/>
      </c>
      <c r="G101" s="5" t="str">
        <f>IF(B101="","",'Leasingová kalkulačka'!$E$12)</f>
        <v/>
      </c>
      <c r="H101" s="5" t="str">
        <f t="shared" si="7"/>
        <v/>
      </c>
      <c r="I101" s="5" t="str">
        <f t="shared" si="8"/>
        <v/>
      </c>
      <c r="J101" s="2" t="str">
        <f>IF(B101="","",'Leasingová kalkulačka'!$C$10-'Tabuľka splátok a odpisov'!B101)</f>
        <v/>
      </c>
      <c r="K101" s="18" t="str">
        <f>IF(B101="","",'Tabuľka - odpisy'!L143)</f>
        <v/>
      </c>
      <c r="L101" s="5" t="str">
        <f t="shared" si="9"/>
        <v/>
      </c>
      <c r="M101" s="5" t="str">
        <f t="shared" si="5"/>
        <v/>
      </c>
    </row>
    <row r="102" spans="2:13" x14ac:dyDescent="0.2">
      <c r="B102" s="2" t="str">
        <f>IF(ROWS($B$4:B102)&lt;='Leasingová kalkulačka'!$C$10,ROWS($B$4:B102),"")</f>
        <v/>
      </c>
      <c r="C102" s="17" t="str">
        <f>IF(B102="","",EDATE('Leasingová kalkulačka'!$C$12,B102-1))</f>
        <v/>
      </c>
      <c r="D102" s="5" t="str">
        <f t="shared" si="6"/>
        <v/>
      </c>
      <c r="E102" s="5" t="str">
        <f>IF(B102="","",-IPMT('Leasingová kalkulačka'!$C$9/12,B102,'Leasingová kalkulačka'!$C$10,'Leasingová kalkulačka'!$C$8,0,0))</f>
        <v/>
      </c>
      <c r="F102" s="5" t="str">
        <f>IF(B102="","",-PPMT('Leasingová kalkulačka'!$C$9/12,B102,'Leasingová kalkulačka'!$C$10,'Leasingová kalkulačka'!$C$8,0,0))</f>
        <v/>
      </c>
      <c r="G102" s="5" t="str">
        <f>IF(B102="","",'Leasingová kalkulačka'!$E$12)</f>
        <v/>
      </c>
      <c r="H102" s="5" t="str">
        <f t="shared" si="7"/>
        <v/>
      </c>
      <c r="I102" s="5" t="str">
        <f t="shared" si="8"/>
        <v/>
      </c>
      <c r="J102" s="2" t="str">
        <f>IF(B102="","",'Leasingová kalkulačka'!$C$10-'Tabuľka splátok a odpisov'!B102)</f>
        <v/>
      </c>
      <c r="K102" s="18" t="str">
        <f>IF(B102="","",'Tabuľka - odpisy'!L144)</f>
        <v/>
      </c>
      <c r="L102" s="5" t="str">
        <f t="shared" si="9"/>
        <v/>
      </c>
      <c r="M102" s="5" t="str">
        <f t="shared" si="5"/>
        <v/>
      </c>
    </row>
    <row r="103" spans="2:13" x14ac:dyDescent="0.2">
      <c r="B103" s="2" t="str">
        <f>IF(ROWS($B$4:B103)&lt;='Leasingová kalkulačka'!$C$10,ROWS($B$4:B103),"")</f>
        <v/>
      </c>
      <c r="C103" s="17" t="str">
        <f>IF(B103="","",EDATE('Leasingová kalkulačka'!$C$12,B103-1))</f>
        <v/>
      </c>
      <c r="D103" s="5" t="str">
        <f t="shared" si="6"/>
        <v/>
      </c>
      <c r="E103" s="5" t="str">
        <f>IF(B103="","",-IPMT('Leasingová kalkulačka'!$C$9/12,B103,'Leasingová kalkulačka'!$C$10,'Leasingová kalkulačka'!$C$8,0,0))</f>
        <v/>
      </c>
      <c r="F103" s="5" t="str">
        <f>IF(B103="","",-PPMT('Leasingová kalkulačka'!$C$9/12,B103,'Leasingová kalkulačka'!$C$10,'Leasingová kalkulačka'!$C$8,0,0))</f>
        <v/>
      </c>
      <c r="G103" s="5" t="str">
        <f>IF(B103="","",'Leasingová kalkulačka'!$E$12)</f>
        <v/>
      </c>
      <c r="H103" s="5" t="str">
        <f t="shared" si="7"/>
        <v/>
      </c>
      <c r="I103" s="5" t="str">
        <f t="shared" si="8"/>
        <v/>
      </c>
      <c r="J103" s="2" t="str">
        <f>IF(B103="","",'Leasingová kalkulačka'!$C$10-'Tabuľka splátok a odpisov'!B103)</f>
        <v/>
      </c>
      <c r="K103" s="18" t="str">
        <f>IF(B103="","",'Tabuľka - odpisy'!L145)</f>
        <v/>
      </c>
      <c r="L103" s="5" t="str">
        <f t="shared" si="9"/>
        <v/>
      </c>
      <c r="M103" s="5" t="str">
        <f t="shared" si="5"/>
        <v/>
      </c>
    </row>
    <row r="104" spans="2:13" x14ac:dyDescent="0.2">
      <c r="B104" s="2" t="str">
        <f>IF(ROWS($B$4:B104)&lt;='Leasingová kalkulačka'!$C$10,ROWS($B$4:B104),"")</f>
        <v/>
      </c>
      <c r="C104" s="17" t="str">
        <f>IF(B104="","",EDATE('Leasingová kalkulačka'!$C$12,B104-1))</f>
        <v/>
      </c>
      <c r="D104" s="5" t="str">
        <f t="shared" si="6"/>
        <v/>
      </c>
      <c r="E104" s="5" t="str">
        <f>IF(B104="","",-IPMT('Leasingová kalkulačka'!$C$9/12,B104,'Leasingová kalkulačka'!$C$10,'Leasingová kalkulačka'!$C$8,0,0))</f>
        <v/>
      </c>
      <c r="F104" s="5" t="str">
        <f>IF(B104="","",-PPMT('Leasingová kalkulačka'!$C$9/12,B104,'Leasingová kalkulačka'!$C$10,'Leasingová kalkulačka'!$C$8,0,0))</f>
        <v/>
      </c>
      <c r="G104" s="5" t="str">
        <f>IF(B104="","",'Leasingová kalkulačka'!$E$12)</f>
        <v/>
      </c>
      <c r="H104" s="5" t="str">
        <f t="shared" si="7"/>
        <v/>
      </c>
      <c r="I104" s="5" t="str">
        <f t="shared" si="8"/>
        <v/>
      </c>
      <c r="J104" s="2" t="str">
        <f>IF(B104="","",'Leasingová kalkulačka'!$C$10-'Tabuľka splátok a odpisov'!B104)</f>
        <v/>
      </c>
      <c r="K104" s="18" t="str">
        <f>IF(B104="","",'Tabuľka - odpisy'!L146)</f>
        <v/>
      </c>
      <c r="L104" s="5" t="str">
        <f t="shared" si="9"/>
        <v/>
      </c>
      <c r="M104" s="5" t="str">
        <f t="shared" si="5"/>
        <v/>
      </c>
    </row>
    <row r="105" spans="2:13" x14ac:dyDescent="0.2">
      <c r="B105" s="2" t="str">
        <f>IF(ROWS($B$4:B105)&lt;='Leasingová kalkulačka'!$C$10,ROWS($B$4:B105),"")</f>
        <v/>
      </c>
      <c r="C105" s="17" t="str">
        <f>IF(B105="","",EDATE('Leasingová kalkulačka'!$C$12,B105-1))</f>
        <v/>
      </c>
      <c r="D105" s="5" t="str">
        <f t="shared" si="6"/>
        <v/>
      </c>
      <c r="E105" s="5" t="str">
        <f>IF(B105="","",-IPMT('Leasingová kalkulačka'!$C$9/12,B105,'Leasingová kalkulačka'!$C$10,'Leasingová kalkulačka'!$C$8,0,0))</f>
        <v/>
      </c>
      <c r="F105" s="5" t="str">
        <f>IF(B105="","",-PPMT('Leasingová kalkulačka'!$C$9/12,B105,'Leasingová kalkulačka'!$C$10,'Leasingová kalkulačka'!$C$8,0,0))</f>
        <v/>
      </c>
      <c r="G105" s="5" t="str">
        <f>IF(B105="","",'Leasingová kalkulačka'!$E$12)</f>
        <v/>
      </c>
      <c r="H105" s="5" t="str">
        <f t="shared" si="7"/>
        <v/>
      </c>
      <c r="I105" s="5" t="str">
        <f t="shared" si="8"/>
        <v/>
      </c>
      <c r="J105" s="2" t="str">
        <f>IF(B105="","",'Leasingová kalkulačka'!$C$10-'Tabuľka splátok a odpisov'!B105)</f>
        <v/>
      </c>
      <c r="K105" s="18" t="str">
        <f>IF(B105="","",'Tabuľka - odpisy'!L147)</f>
        <v/>
      </c>
      <c r="L105" s="5" t="str">
        <f t="shared" si="9"/>
        <v/>
      </c>
      <c r="M105" s="5" t="str">
        <f t="shared" si="5"/>
        <v/>
      </c>
    </row>
    <row r="106" spans="2:13" x14ac:dyDescent="0.2">
      <c r="B106" s="2" t="str">
        <f>IF(ROWS($B$4:B106)&lt;='Leasingová kalkulačka'!$C$10,ROWS($B$4:B106),"")</f>
        <v/>
      </c>
      <c r="C106" s="17" t="str">
        <f>IF(B106="","",EDATE('Leasingová kalkulačka'!$C$12,B106-1))</f>
        <v/>
      </c>
      <c r="D106" s="5" t="str">
        <f t="shared" si="6"/>
        <v/>
      </c>
      <c r="E106" s="5" t="str">
        <f>IF(B106="","",-IPMT('Leasingová kalkulačka'!$C$9/12,B106,'Leasingová kalkulačka'!$C$10,'Leasingová kalkulačka'!$C$8,0,0))</f>
        <v/>
      </c>
      <c r="F106" s="5" t="str">
        <f>IF(B106="","",-PPMT('Leasingová kalkulačka'!$C$9/12,B106,'Leasingová kalkulačka'!$C$10,'Leasingová kalkulačka'!$C$8,0,0))</f>
        <v/>
      </c>
      <c r="G106" s="5" t="str">
        <f>IF(B106="","",'Leasingová kalkulačka'!$E$12)</f>
        <v/>
      </c>
      <c r="H106" s="5" t="str">
        <f t="shared" si="7"/>
        <v/>
      </c>
      <c r="I106" s="5" t="str">
        <f t="shared" si="8"/>
        <v/>
      </c>
      <c r="J106" s="2" t="str">
        <f>IF(B106="","",'Leasingová kalkulačka'!$C$10-'Tabuľka splátok a odpisov'!B106)</f>
        <v/>
      </c>
      <c r="K106" s="18" t="str">
        <f>IF(B106="","",'Tabuľka - odpisy'!L148)</f>
        <v/>
      </c>
      <c r="L106" s="5" t="str">
        <f t="shared" si="9"/>
        <v/>
      </c>
      <c r="M106" s="5" t="str">
        <f t="shared" si="5"/>
        <v/>
      </c>
    </row>
    <row r="107" spans="2:13" x14ac:dyDescent="0.2">
      <c r="B107" s="2" t="str">
        <f>IF(ROWS($B$4:B107)&lt;='Leasingová kalkulačka'!$C$10,ROWS($B$4:B107),"")</f>
        <v/>
      </c>
      <c r="C107" s="17" t="str">
        <f>IF(B107="","",EDATE('Leasingová kalkulačka'!$C$12,B107-1))</f>
        <v/>
      </c>
      <c r="D107" s="5" t="str">
        <f t="shared" si="6"/>
        <v/>
      </c>
      <c r="E107" s="5" t="str">
        <f>IF(B107="","",-IPMT('Leasingová kalkulačka'!$C$9/12,B107,'Leasingová kalkulačka'!$C$10,'Leasingová kalkulačka'!$C$8,0,0))</f>
        <v/>
      </c>
      <c r="F107" s="5" t="str">
        <f>IF(B107="","",-PPMT('Leasingová kalkulačka'!$C$9/12,B107,'Leasingová kalkulačka'!$C$10,'Leasingová kalkulačka'!$C$8,0,0))</f>
        <v/>
      </c>
      <c r="G107" s="5" t="str">
        <f>IF(B107="","",'Leasingová kalkulačka'!$E$12)</f>
        <v/>
      </c>
      <c r="H107" s="5" t="str">
        <f t="shared" si="7"/>
        <v/>
      </c>
      <c r="I107" s="5" t="str">
        <f t="shared" si="8"/>
        <v/>
      </c>
      <c r="J107" s="2" t="str">
        <f>IF(B107="","",'Leasingová kalkulačka'!$C$10-'Tabuľka splátok a odpisov'!B107)</f>
        <v/>
      </c>
      <c r="K107" s="18" t="str">
        <f>IF(B107="","",'Tabuľka - odpisy'!L149)</f>
        <v/>
      </c>
      <c r="L107" s="5" t="str">
        <f t="shared" si="9"/>
        <v/>
      </c>
      <c r="M107" s="5" t="str">
        <f t="shared" si="5"/>
        <v/>
      </c>
    </row>
    <row r="108" spans="2:13" x14ac:dyDescent="0.2">
      <c r="B108" s="2" t="str">
        <f>IF(ROWS($B$4:B108)&lt;='Leasingová kalkulačka'!$C$10,ROWS($B$4:B108),"")</f>
        <v/>
      </c>
      <c r="C108" s="17" t="str">
        <f>IF(B108="","",EDATE('Leasingová kalkulačka'!$C$12,B108-1))</f>
        <v/>
      </c>
      <c r="D108" s="5" t="str">
        <f t="shared" si="6"/>
        <v/>
      </c>
      <c r="E108" s="5" t="str">
        <f>IF(B108="","",-IPMT('Leasingová kalkulačka'!$C$9/12,B108,'Leasingová kalkulačka'!$C$10,'Leasingová kalkulačka'!$C$8,0,0))</f>
        <v/>
      </c>
      <c r="F108" s="5" t="str">
        <f>IF(B108="","",-PPMT('Leasingová kalkulačka'!$C$9/12,B108,'Leasingová kalkulačka'!$C$10,'Leasingová kalkulačka'!$C$8,0,0))</f>
        <v/>
      </c>
      <c r="G108" s="5" t="str">
        <f>IF(B108="","",'Leasingová kalkulačka'!$E$12)</f>
        <v/>
      </c>
      <c r="H108" s="5" t="str">
        <f t="shared" si="7"/>
        <v/>
      </c>
      <c r="I108" s="5" t="str">
        <f t="shared" si="8"/>
        <v/>
      </c>
      <c r="J108" s="2" t="str">
        <f>IF(B108="","",'Leasingová kalkulačka'!$C$10-'Tabuľka splátok a odpisov'!B108)</f>
        <v/>
      </c>
      <c r="K108" s="18" t="str">
        <f>IF(B108="","",'Tabuľka - odpisy'!L150)</f>
        <v/>
      </c>
      <c r="L108" s="5" t="str">
        <f t="shared" si="9"/>
        <v/>
      </c>
      <c r="M108" s="5" t="str">
        <f t="shared" si="5"/>
        <v/>
      </c>
    </row>
    <row r="109" spans="2:13" x14ac:dyDescent="0.2">
      <c r="B109" s="2" t="str">
        <f>IF(ROWS($B$4:B109)&lt;='Leasingová kalkulačka'!$C$10,ROWS($B$4:B109),"")</f>
        <v/>
      </c>
      <c r="C109" s="17" t="str">
        <f>IF(B109="","",EDATE('Leasingová kalkulačka'!$C$12,B109-1))</f>
        <v/>
      </c>
      <c r="D109" s="5" t="str">
        <f t="shared" si="6"/>
        <v/>
      </c>
      <c r="E109" s="5" t="str">
        <f>IF(B109="","",-IPMT('Leasingová kalkulačka'!$C$9/12,B109,'Leasingová kalkulačka'!$C$10,'Leasingová kalkulačka'!$C$8,0,0))</f>
        <v/>
      </c>
      <c r="F109" s="5" t="str">
        <f>IF(B109="","",-PPMT('Leasingová kalkulačka'!$C$9/12,B109,'Leasingová kalkulačka'!$C$10,'Leasingová kalkulačka'!$C$8,0,0))</f>
        <v/>
      </c>
      <c r="G109" s="5" t="str">
        <f>IF(B109="","",'Leasingová kalkulačka'!$E$12)</f>
        <v/>
      </c>
      <c r="H109" s="5" t="str">
        <f t="shared" si="7"/>
        <v/>
      </c>
      <c r="I109" s="5" t="str">
        <f t="shared" si="8"/>
        <v/>
      </c>
      <c r="J109" s="2" t="str">
        <f>IF(B109="","",'Leasingová kalkulačka'!$C$10-'Tabuľka splátok a odpisov'!B109)</f>
        <v/>
      </c>
      <c r="K109" s="18" t="str">
        <f>IF(B109="","",'Tabuľka - odpisy'!L151)</f>
        <v/>
      </c>
      <c r="L109" s="5" t="str">
        <f t="shared" si="9"/>
        <v/>
      </c>
      <c r="M109" s="5" t="str">
        <f t="shared" si="5"/>
        <v/>
      </c>
    </row>
    <row r="110" spans="2:13" x14ac:dyDescent="0.2">
      <c r="B110" s="2" t="str">
        <f>IF(ROWS($B$4:B110)&lt;='Leasingová kalkulačka'!$C$10,ROWS($B$4:B110),"")</f>
        <v/>
      </c>
      <c r="C110" s="17" t="str">
        <f>IF(B110="","",EDATE('Leasingová kalkulačka'!$C$12,B110-1))</f>
        <v/>
      </c>
      <c r="D110" s="5" t="str">
        <f t="shared" si="6"/>
        <v/>
      </c>
      <c r="E110" s="5" t="str">
        <f>IF(B110="","",-IPMT('Leasingová kalkulačka'!$C$9/12,B110,'Leasingová kalkulačka'!$C$10,'Leasingová kalkulačka'!$C$8,0,0))</f>
        <v/>
      </c>
      <c r="F110" s="5" t="str">
        <f>IF(B110="","",-PPMT('Leasingová kalkulačka'!$C$9/12,B110,'Leasingová kalkulačka'!$C$10,'Leasingová kalkulačka'!$C$8,0,0))</f>
        <v/>
      </c>
      <c r="G110" s="5" t="str">
        <f>IF(B110="","",'Leasingová kalkulačka'!$E$12)</f>
        <v/>
      </c>
      <c r="H110" s="5" t="str">
        <f t="shared" si="7"/>
        <v/>
      </c>
      <c r="I110" s="5" t="str">
        <f t="shared" si="8"/>
        <v/>
      </c>
      <c r="J110" s="2" t="str">
        <f>IF(B110="","",'Leasingová kalkulačka'!$C$10-'Tabuľka splátok a odpisov'!B110)</f>
        <v/>
      </c>
      <c r="K110" s="18" t="str">
        <f>IF(B110="","",'Tabuľka - odpisy'!L152)</f>
        <v/>
      </c>
      <c r="L110" s="5" t="str">
        <f t="shared" si="9"/>
        <v/>
      </c>
      <c r="M110" s="5" t="str">
        <f t="shared" si="5"/>
        <v/>
      </c>
    </row>
    <row r="111" spans="2:13" x14ac:dyDescent="0.2">
      <c r="B111" s="2" t="str">
        <f>IF(ROWS($B$4:B111)&lt;='Leasingová kalkulačka'!$C$10,ROWS($B$4:B111),"")</f>
        <v/>
      </c>
      <c r="C111" s="17" t="str">
        <f>IF(B111="","",EDATE('Leasingová kalkulačka'!$C$12,B111-1))</f>
        <v/>
      </c>
      <c r="D111" s="5" t="str">
        <f t="shared" si="6"/>
        <v/>
      </c>
      <c r="E111" s="5" t="str">
        <f>IF(B111="","",-IPMT('Leasingová kalkulačka'!$C$9/12,B111,'Leasingová kalkulačka'!$C$10,'Leasingová kalkulačka'!$C$8,0,0))</f>
        <v/>
      </c>
      <c r="F111" s="5" t="str">
        <f>IF(B111="","",-PPMT('Leasingová kalkulačka'!$C$9/12,B111,'Leasingová kalkulačka'!$C$10,'Leasingová kalkulačka'!$C$8,0,0))</f>
        <v/>
      </c>
      <c r="G111" s="5" t="str">
        <f>IF(B111="","",'Leasingová kalkulačka'!$E$12)</f>
        <v/>
      </c>
      <c r="H111" s="5" t="str">
        <f t="shared" si="7"/>
        <v/>
      </c>
      <c r="I111" s="5" t="str">
        <f t="shared" si="8"/>
        <v/>
      </c>
      <c r="J111" s="2" t="str">
        <f>IF(B111="","",'Leasingová kalkulačka'!$C$10-'Tabuľka splátok a odpisov'!B111)</f>
        <v/>
      </c>
      <c r="K111" s="18" t="str">
        <f>IF(B111="","",'Tabuľka - odpisy'!L153)</f>
        <v/>
      </c>
      <c r="L111" s="5" t="str">
        <f t="shared" si="9"/>
        <v/>
      </c>
      <c r="M111" s="5" t="str">
        <f t="shared" si="5"/>
        <v/>
      </c>
    </row>
    <row r="112" spans="2:13" x14ac:dyDescent="0.2">
      <c r="B112" s="2" t="str">
        <f>IF(ROWS($B$4:B112)&lt;='Leasingová kalkulačka'!$C$10,ROWS($B$4:B112),"")</f>
        <v/>
      </c>
      <c r="C112" s="17" t="str">
        <f>IF(B112="","",EDATE('Leasingová kalkulačka'!$C$12,B112-1))</f>
        <v/>
      </c>
      <c r="D112" s="5" t="str">
        <f t="shared" si="6"/>
        <v/>
      </c>
      <c r="E112" s="5" t="str">
        <f>IF(B112="","",-IPMT('Leasingová kalkulačka'!$C$9/12,B112,'Leasingová kalkulačka'!$C$10,'Leasingová kalkulačka'!$C$8,0,0))</f>
        <v/>
      </c>
      <c r="F112" s="5" t="str">
        <f>IF(B112="","",-PPMT('Leasingová kalkulačka'!$C$9/12,B112,'Leasingová kalkulačka'!$C$10,'Leasingová kalkulačka'!$C$8,0,0))</f>
        <v/>
      </c>
      <c r="G112" s="5" t="str">
        <f>IF(B112="","",'Leasingová kalkulačka'!$E$12)</f>
        <v/>
      </c>
      <c r="H112" s="5" t="str">
        <f t="shared" si="7"/>
        <v/>
      </c>
      <c r="I112" s="5" t="str">
        <f t="shared" si="8"/>
        <v/>
      </c>
      <c r="J112" s="2" t="str">
        <f>IF(B112="","",'Leasingová kalkulačka'!$C$10-'Tabuľka splátok a odpisov'!B112)</f>
        <v/>
      </c>
      <c r="K112" s="18" t="str">
        <f>IF(B112="","",'Tabuľka - odpisy'!L154)</f>
        <v/>
      </c>
      <c r="L112" s="5" t="str">
        <f t="shared" si="9"/>
        <v/>
      </c>
      <c r="M112" s="5" t="str">
        <f t="shared" si="5"/>
        <v/>
      </c>
    </row>
    <row r="113" spans="2:13" x14ac:dyDescent="0.2">
      <c r="B113" s="2" t="str">
        <f>IF(ROWS($B$4:B113)&lt;='Leasingová kalkulačka'!$C$10,ROWS($B$4:B113),"")</f>
        <v/>
      </c>
      <c r="C113" s="17" t="str">
        <f>IF(B113="","",EDATE('Leasingová kalkulačka'!$C$12,B113-1))</f>
        <v/>
      </c>
      <c r="D113" s="5" t="str">
        <f t="shared" si="6"/>
        <v/>
      </c>
      <c r="E113" s="5" t="str">
        <f>IF(B113="","",-IPMT('Leasingová kalkulačka'!$C$9/12,B113,'Leasingová kalkulačka'!$C$10,'Leasingová kalkulačka'!$C$8,0,0))</f>
        <v/>
      </c>
      <c r="F113" s="5" t="str">
        <f>IF(B113="","",-PPMT('Leasingová kalkulačka'!$C$9/12,B113,'Leasingová kalkulačka'!$C$10,'Leasingová kalkulačka'!$C$8,0,0))</f>
        <v/>
      </c>
      <c r="G113" s="5" t="str">
        <f>IF(B113="","",'Leasingová kalkulačka'!$E$12)</f>
        <v/>
      </c>
      <c r="H113" s="5" t="str">
        <f t="shared" si="7"/>
        <v/>
      </c>
      <c r="I113" s="5" t="str">
        <f t="shared" si="8"/>
        <v/>
      </c>
      <c r="J113" s="2" t="str">
        <f>IF(B113="","",'Leasingová kalkulačka'!$C$10-'Tabuľka splátok a odpisov'!B113)</f>
        <v/>
      </c>
      <c r="K113" s="18" t="str">
        <f>IF(B113="","",'Tabuľka - odpisy'!L155)</f>
        <v/>
      </c>
      <c r="L113" s="5" t="str">
        <f t="shared" si="9"/>
        <v/>
      </c>
      <c r="M113" s="5" t="str">
        <f t="shared" si="5"/>
        <v/>
      </c>
    </row>
    <row r="114" spans="2:13" x14ac:dyDescent="0.2">
      <c r="B114" s="2" t="str">
        <f>IF(ROWS($B$4:B114)&lt;='Leasingová kalkulačka'!$C$10,ROWS($B$4:B114),"")</f>
        <v/>
      </c>
      <c r="C114" s="17" t="str">
        <f>IF(B114="","",EDATE('Leasingová kalkulačka'!$C$12,B114-1))</f>
        <v/>
      </c>
      <c r="D114" s="5" t="str">
        <f t="shared" si="6"/>
        <v/>
      </c>
      <c r="E114" s="5" t="str">
        <f>IF(B114="","",-IPMT('Leasingová kalkulačka'!$C$9/12,B114,'Leasingová kalkulačka'!$C$10,'Leasingová kalkulačka'!$C$8,0,0))</f>
        <v/>
      </c>
      <c r="F114" s="5" t="str">
        <f>IF(B114="","",-PPMT('Leasingová kalkulačka'!$C$9/12,B114,'Leasingová kalkulačka'!$C$10,'Leasingová kalkulačka'!$C$8,0,0))</f>
        <v/>
      </c>
      <c r="G114" s="5" t="str">
        <f>IF(B114="","",'Leasingová kalkulačka'!$E$12)</f>
        <v/>
      </c>
      <c r="H114" s="5" t="str">
        <f t="shared" si="7"/>
        <v/>
      </c>
      <c r="I114" s="5" t="str">
        <f t="shared" si="8"/>
        <v/>
      </c>
      <c r="J114" s="2" t="str">
        <f>IF(B114="","",'Leasingová kalkulačka'!$C$10-'Tabuľka splátok a odpisov'!B114)</f>
        <v/>
      </c>
      <c r="K114" s="18" t="str">
        <f>IF(B114="","",'Tabuľka - odpisy'!L156)</f>
        <v/>
      </c>
      <c r="L114" s="5" t="str">
        <f t="shared" si="9"/>
        <v/>
      </c>
      <c r="M114" s="5" t="str">
        <f t="shared" si="5"/>
        <v/>
      </c>
    </row>
    <row r="115" spans="2:13" x14ac:dyDescent="0.2">
      <c r="B115" s="2" t="str">
        <f>IF(ROWS($B$4:B115)&lt;='Leasingová kalkulačka'!$C$10,ROWS($B$4:B115),"")</f>
        <v/>
      </c>
      <c r="C115" s="17" t="str">
        <f>IF(B115="","",EDATE('Leasingová kalkulačka'!$C$12,B115-1))</f>
        <v/>
      </c>
      <c r="D115" s="5" t="str">
        <f t="shared" si="6"/>
        <v/>
      </c>
      <c r="E115" s="5" t="str">
        <f>IF(B115="","",-IPMT('Leasingová kalkulačka'!$C$9/12,B115,'Leasingová kalkulačka'!$C$10,'Leasingová kalkulačka'!$C$8,0,0))</f>
        <v/>
      </c>
      <c r="F115" s="5" t="str">
        <f>IF(B115="","",-PPMT('Leasingová kalkulačka'!$C$9/12,B115,'Leasingová kalkulačka'!$C$10,'Leasingová kalkulačka'!$C$8,0,0))</f>
        <v/>
      </c>
      <c r="G115" s="5" t="str">
        <f>IF(B115="","",'Leasingová kalkulačka'!$E$12)</f>
        <v/>
      </c>
      <c r="H115" s="5" t="str">
        <f t="shared" si="7"/>
        <v/>
      </c>
      <c r="I115" s="5" t="str">
        <f t="shared" si="8"/>
        <v/>
      </c>
      <c r="J115" s="2" t="str">
        <f>IF(B115="","",'Leasingová kalkulačka'!$C$10-'Tabuľka splátok a odpisov'!B115)</f>
        <v/>
      </c>
      <c r="K115" s="18" t="str">
        <f>IF(B115="","",'Tabuľka - odpisy'!L157)</f>
        <v/>
      </c>
      <c r="L115" s="5" t="str">
        <f t="shared" si="9"/>
        <v/>
      </c>
      <c r="M115" s="5" t="str">
        <f t="shared" si="5"/>
        <v/>
      </c>
    </row>
    <row r="116" spans="2:13" x14ac:dyDescent="0.2">
      <c r="B116" s="2" t="str">
        <f>IF(ROWS($B$4:B116)&lt;='Leasingová kalkulačka'!$C$10,ROWS($B$4:B116),"")</f>
        <v/>
      </c>
      <c r="C116" s="17" t="str">
        <f>IF(B116="","",EDATE('Leasingová kalkulačka'!$C$12,B116-1))</f>
        <v/>
      </c>
      <c r="D116" s="5" t="str">
        <f t="shared" si="6"/>
        <v/>
      </c>
      <c r="E116" s="5" t="str">
        <f>IF(B116="","",-IPMT('Leasingová kalkulačka'!$C$9/12,B116,'Leasingová kalkulačka'!$C$10,'Leasingová kalkulačka'!$C$8,0,0))</f>
        <v/>
      </c>
      <c r="F116" s="5" t="str">
        <f>IF(B116="","",-PPMT('Leasingová kalkulačka'!$C$9/12,B116,'Leasingová kalkulačka'!$C$10,'Leasingová kalkulačka'!$C$8,0,0))</f>
        <v/>
      </c>
      <c r="G116" s="5" t="str">
        <f>IF(B116="","",'Leasingová kalkulačka'!$E$12)</f>
        <v/>
      </c>
      <c r="H116" s="5" t="str">
        <f t="shared" si="7"/>
        <v/>
      </c>
      <c r="I116" s="5" t="str">
        <f t="shared" si="8"/>
        <v/>
      </c>
      <c r="J116" s="2" t="str">
        <f>IF(B116="","",'Leasingová kalkulačka'!$C$10-'Tabuľka splátok a odpisov'!B116)</f>
        <v/>
      </c>
      <c r="K116" s="18" t="str">
        <f>IF(B116="","",'Tabuľka - odpisy'!L158)</f>
        <v/>
      </c>
      <c r="L116" s="5" t="str">
        <f t="shared" si="9"/>
        <v/>
      </c>
      <c r="M116" s="5" t="str">
        <f t="shared" si="5"/>
        <v/>
      </c>
    </row>
    <row r="117" spans="2:13" x14ac:dyDescent="0.2">
      <c r="B117" s="2" t="str">
        <f>IF(ROWS($B$4:B117)&lt;='Leasingová kalkulačka'!$C$10,ROWS($B$4:B117),"")</f>
        <v/>
      </c>
      <c r="C117" s="17" t="str">
        <f>IF(B117="","",EDATE('Leasingová kalkulačka'!$C$12,B117-1))</f>
        <v/>
      </c>
      <c r="D117" s="5" t="str">
        <f t="shared" si="6"/>
        <v/>
      </c>
      <c r="E117" s="5" t="str">
        <f>IF(B117="","",-IPMT('Leasingová kalkulačka'!$C$9/12,B117,'Leasingová kalkulačka'!$C$10,'Leasingová kalkulačka'!$C$8,0,0))</f>
        <v/>
      </c>
      <c r="F117" s="5" t="str">
        <f>IF(B117="","",-PPMT('Leasingová kalkulačka'!$C$9/12,B117,'Leasingová kalkulačka'!$C$10,'Leasingová kalkulačka'!$C$8,0,0))</f>
        <v/>
      </c>
      <c r="G117" s="5" t="str">
        <f>IF(B117="","",'Leasingová kalkulačka'!$E$12)</f>
        <v/>
      </c>
      <c r="H117" s="5" t="str">
        <f t="shared" si="7"/>
        <v/>
      </c>
      <c r="I117" s="5" t="str">
        <f t="shared" si="8"/>
        <v/>
      </c>
      <c r="J117" s="2" t="str">
        <f>IF(B117="","",'Leasingová kalkulačka'!$C$10-'Tabuľka splátok a odpisov'!B117)</f>
        <v/>
      </c>
      <c r="K117" s="18" t="str">
        <f>IF(B117="","",'Tabuľka - odpisy'!L159)</f>
        <v/>
      </c>
      <c r="L117" s="5" t="str">
        <f t="shared" si="9"/>
        <v/>
      </c>
      <c r="M117" s="5" t="str">
        <f t="shared" si="5"/>
        <v/>
      </c>
    </row>
    <row r="118" spans="2:13" x14ac:dyDescent="0.2">
      <c r="B118" s="2" t="str">
        <f>IF(ROWS($B$4:B118)&lt;='Leasingová kalkulačka'!$C$10,ROWS($B$4:B118),"")</f>
        <v/>
      </c>
      <c r="C118" s="17" t="str">
        <f>IF(B118="","",EDATE('Leasingová kalkulačka'!$C$12,B118-1))</f>
        <v/>
      </c>
      <c r="D118" s="5" t="str">
        <f t="shared" si="6"/>
        <v/>
      </c>
      <c r="E118" s="5" t="str">
        <f>IF(B118="","",-IPMT('Leasingová kalkulačka'!$C$9/12,B118,'Leasingová kalkulačka'!$C$10,'Leasingová kalkulačka'!$C$8,0,0))</f>
        <v/>
      </c>
      <c r="F118" s="5" t="str">
        <f>IF(B118="","",-PPMT('Leasingová kalkulačka'!$C$9/12,B118,'Leasingová kalkulačka'!$C$10,'Leasingová kalkulačka'!$C$8,0,0))</f>
        <v/>
      </c>
      <c r="G118" s="5" t="str">
        <f>IF(B118="","",'Leasingová kalkulačka'!$E$12)</f>
        <v/>
      </c>
      <c r="H118" s="5" t="str">
        <f t="shared" si="7"/>
        <v/>
      </c>
      <c r="I118" s="5" t="str">
        <f t="shared" si="8"/>
        <v/>
      </c>
      <c r="J118" s="2" t="str">
        <f>IF(B118="","",'Leasingová kalkulačka'!$C$10-'Tabuľka splátok a odpisov'!B118)</f>
        <v/>
      </c>
      <c r="K118" s="18" t="str">
        <f>IF(B118="","",'Tabuľka - odpisy'!L160)</f>
        <v/>
      </c>
      <c r="L118" s="5" t="str">
        <f t="shared" si="9"/>
        <v/>
      </c>
      <c r="M118" s="5" t="str">
        <f t="shared" si="5"/>
        <v/>
      </c>
    </row>
    <row r="119" spans="2:13" x14ac:dyDescent="0.2">
      <c r="B119" s="2" t="str">
        <f>IF(ROWS($B$4:B119)&lt;='Leasingová kalkulačka'!$C$10,ROWS($B$4:B119),"")</f>
        <v/>
      </c>
      <c r="C119" s="17" t="str">
        <f>IF(B119="","",EDATE('Leasingová kalkulačka'!$C$12,B119-1))</f>
        <v/>
      </c>
      <c r="D119" s="5" t="str">
        <f t="shared" si="6"/>
        <v/>
      </c>
      <c r="E119" s="5" t="str">
        <f>IF(B119="","",-IPMT('Leasingová kalkulačka'!$C$9/12,B119,'Leasingová kalkulačka'!$C$10,'Leasingová kalkulačka'!$C$8,0,0))</f>
        <v/>
      </c>
      <c r="F119" s="5" t="str">
        <f>IF(B119="","",-PPMT('Leasingová kalkulačka'!$C$9/12,B119,'Leasingová kalkulačka'!$C$10,'Leasingová kalkulačka'!$C$8,0,0))</f>
        <v/>
      </c>
      <c r="G119" s="5" t="str">
        <f>IF(B119="","",'Leasingová kalkulačka'!$E$12)</f>
        <v/>
      </c>
      <c r="H119" s="5" t="str">
        <f t="shared" si="7"/>
        <v/>
      </c>
      <c r="I119" s="5" t="str">
        <f t="shared" si="8"/>
        <v/>
      </c>
      <c r="J119" s="2" t="str">
        <f>IF(B119="","",'Leasingová kalkulačka'!$C$10-'Tabuľka splátok a odpisov'!B119)</f>
        <v/>
      </c>
      <c r="K119" s="18" t="str">
        <f>IF(B119="","",'Tabuľka - odpisy'!L161)</f>
        <v/>
      </c>
      <c r="L119" s="5" t="str">
        <f t="shared" si="9"/>
        <v/>
      </c>
      <c r="M119" s="5" t="str">
        <f t="shared" si="5"/>
        <v/>
      </c>
    </row>
    <row r="120" spans="2:13" x14ac:dyDescent="0.2">
      <c r="B120" s="2" t="str">
        <f>IF(ROWS($B$4:B120)&lt;='Leasingová kalkulačka'!$C$10,ROWS($B$4:B120),"")</f>
        <v/>
      </c>
      <c r="C120" s="17" t="str">
        <f>IF(B120="","",EDATE('Leasingová kalkulačka'!$C$12,B120-1))</f>
        <v/>
      </c>
      <c r="D120" s="5" t="str">
        <f t="shared" si="6"/>
        <v/>
      </c>
      <c r="E120" s="5" t="str">
        <f>IF(B120="","",-IPMT('Leasingová kalkulačka'!$C$9/12,B120,'Leasingová kalkulačka'!$C$10,'Leasingová kalkulačka'!$C$8,0,0))</f>
        <v/>
      </c>
      <c r="F120" s="5" t="str">
        <f>IF(B120="","",-PPMT('Leasingová kalkulačka'!$C$9/12,B120,'Leasingová kalkulačka'!$C$10,'Leasingová kalkulačka'!$C$8,0,0))</f>
        <v/>
      </c>
      <c r="G120" s="5" t="str">
        <f>IF(B120="","",'Leasingová kalkulačka'!$E$12)</f>
        <v/>
      </c>
      <c r="H120" s="5" t="str">
        <f t="shared" si="7"/>
        <v/>
      </c>
      <c r="I120" s="5" t="str">
        <f t="shared" si="8"/>
        <v/>
      </c>
      <c r="J120" s="2" t="str">
        <f>IF(B120="","",'Leasingová kalkulačka'!$C$10-'Tabuľka splátok a odpisov'!B120)</f>
        <v/>
      </c>
      <c r="K120" s="18" t="str">
        <f>IF(B120="","",'Tabuľka - odpisy'!L162)</f>
        <v/>
      </c>
      <c r="L120" s="5" t="str">
        <f t="shared" si="9"/>
        <v/>
      </c>
      <c r="M120" s="5" t="str">
        <f t="shared" si="5"/>
        <v/>
      </c>
    </row>
    <row r="121" spans="2:13" x14ac:dyDescent="0.2">
      <c r="B121" s="2" t="str">
        <f>IF(ROWS($B$4:B121)&lt;='Leasingová kalkulačka'!$C$10,ROWS($B$4:B121),"")</f>
        <v/>
      </c>
      <c r="C121" s="17" t="str">
        <f>IF(B121="","",EDATE('Leasingová kalkulačka'!$C$12,B121-1))</f>
        <v/>
      </c>
      <c r="D121" s="5" t="str">
        <f t="shared" si="6"/>
        <v/>
      </c>
      <c r="E121" s="5" t="str">
        <f>IF(B121="","",-IPMT('Leasingová kalkulačka'!$C$9/12,B121,'Leasingová kalkulačka'!$C$10,'Leasingová kalkulačka'!$C$8,0,0))</f>
        <v/>
      </c>
      <c r="F121" s="5" t="str">
        <f>IF(B121="","",-PPMT('Leasingová kalkulačka'!$C$9/12,B121,'Leasingová kalkulačka'!$C$10,'Leasingová kalkulačka'!$C$8,0,0))</f>
        <v/>
      </c>
      <c r="G121" s="5" t="str">
        <f>IF(B121="","",'Leasingová kalkulačka'!$E$12)</f>
        <v/>
      </c>
      <c r="H121" s="5" t="str">
        <f t="shared" si="7"/>
        <v/>
      </c>
      <c r="I121" s="5" t="str">
        <f t="shared" si="8"/>
        <v/>
      </c>
      <c r="J121" s="2" t="str">
        <f>IF(B121="","",'Leasingová kalkulačka'!$C$10-'Tabuľka splátok a odpisov'!B121)</f>
        <v/>
      </c>
      <c r="K121" s="18" t="str">
        <f>IF(B121="","",'Tabuľka - odpisy'!L163)</f>
        <v/>
      </c>
      <c r="L121" s="5" t="str">
        <f t="shared" si="9"/>
        <v/>
      </c>
      <c r="M121" s="5" t="str">
        <f t="shared" si="5"/>
        <v/>
      </c>
    </row>
    <row r="122" spans="2:13" x14ac:dyDescent="0.2">
      <c r="B122" s="2" t="str">
        <f>IF(ROWS($B$4:B122)&lt;='Leasingová kalkulačka'!$C$10,ROWS($B$4:B122),"")</f>
        <v/>
      </c>
      <c r="C122" s="17" t="str">
        <f>IF(B122="","",EDATE('Leasingová kalkulačka'!$C$12,B122-1))</f>
        <v/>
      </c>
      <c r="D122" s="5" t="str">
        <f t="shared" si="6"/>
        <v/>
      </c>
      <c r="E122" s="5" t="str">
        <f>IF(B122="","",-IPMT('Leasingová kalkulačka'!$C$9/12,B122,'Leasingová kalkulačka'!$C$10,'Leasingová kalkulačka'!$C$8,0,0))</f>
        <v/>
      </c>
      <c r="F122" s="5" t="str">
        <f>IF(B122="","",-PPMT('Leasingová kalkulačka'!$C$9/12,B122,'Leasingová kalkulačka'!$C$10,'Leasingová kalkulačka'!$C$8,0,0))</f>
        <v/>
      </c>
      <c r="G122" s="5" t="str">
        <f>IF(B122="","",'Leasingová kalkulačka'!$E$12)</f>
        <v/>
      </c>
      <c r="H122" s="5" t="str">
        <f t="shared" si="7"/>
        <v/>
      </c>
      <c r="I122" s="5" t="str">
        <f t="shared" si="8"/>
        <v/>
      </c>
      <c r="J122" s="2" t="str">
        <f>IF(B122="","",'Leasingová kalkulačka'!$C$10-'Tabuľka splátok a odpisov'!B122)</f>
        <v/>
      </c>
      <c r="K122" s="18" t="str">
        <f>IF(B122="","",'Tabuľka - odpisy'!L164)</f>
        <v/>
      </c>
      <c r="L122" s="5" t="str">
        <f t="shared" si="9"/>
        <v/>
      </c>
      <c r="M122" s="5" t="str">
        <f t="shared" si="5"/>
        <v/>
      </c>
    </row>
    <row r="123" spans="2:13" x14ac:dyDescent="0.2">
      <c r="B123" s="2" t="str">
        <f>IF(ROWS($B$4:B123)&lt;='Leasingová kalkulačka'!$C$10,ROWS($B$4:B123),"")</f>
        <v/>
      </c>
      <c r="C123" s="17" t="str">
        <f>IF(B123="","",EDATE('Leasingová kalkulačka'!$C$12,B123-1))</f>
        <v/>
      </c>
      <c r="D123" s="5" t="str">
        <f t="shared" si="6"/>
        <v/>
      </c>
      <c r="E123" s="5" t="str">
        <f>IF(B123="","",-IPMT('Leasingová kalkulačka'!$C$9/12,B123,'Leasingová kalkulačka'!$C$10,'Leasingová kalkulačka'!$C$8,0,0))</f>
        <v/>
      </c>
      <c r="F123" s="5" t="str">
        <f>IF(B123="","",-PPMT('Leasingová kalkulačka'!$C$9/12,B123,'Leasingová kalkulačka'!$C$10,'Leasingová kalkulačka'!$C$8,0,0))</f>
        <v/>
      </c>
      <c r="G123" s="5" t="str">
        <f>IF(B123="","",'Leasingová kalkulačka'!$E$12)</f>
        <v/>
      </c>
      <c r="H123" s="5" t="str">
        <f t="shared" si="7"/>
        <v/>
      </c>
      <c r="I123" s="5" t="str">
        <f t="shared" si="8"/>
        <v/>
      </c>
      <c r="J123" s="2" t="str">
        <f>IF(B123="","",'Leasingová kalkulačka'!$C$10-'Tabuľka splátok a odpisov'!B123)</f>
        <v/>
      </c>
      <c r="K123" s="18" t="str">
        <f>IF(B123="","",'Tabuľka - odpisy'!L165)</f>
        <v/>
      </c>
      <c r="L123" s="5" t="str">
        <f t="shared" si="9"/>
        <v/>
      </c>
      <c r="M123" s="5" t="str">
        <f t="shared" si="5"/>
        <v/>
      </c>
    </row>
    <row r="124" spans="2:13" x14ac:dyDescent="0.2">
      <c r="B124" s="2" t="str">
        <f>IF(ROWS($B$4:B124)&lt;='Leasingová kalkulačka'!$C$10,ROWS($B$4:B124),"")</f>
        <v/>
      </c>
      <c r="C124" s="17" t="str">
        <f>IF(B124="","",EDATE('Leasingová kalkulačka'!$C$12,B124-1))</f>
        <v/>
      </c>
      <c r="D124" s="5" t="str">
        <f t="shared" si="6"/>
        <v/>
      </c>
      <c r="E124" s="5" t="str">
        <f>IF(B124="","",-IPMT('Leasingová kalkulačka'!$C$9/12,B124,'Leasingová kalkulačka'!$C$10,'Leasingová kalkulačka'!$C$8,0,0))</f>
        <v/>
      </c>
      <c r="F124" s="5" t="str">
        <f>IF(B124="","",-PPMT('Leasingová kalkulačka'!$C$9/12,B124,'Leasingová kalkulačka'!$C$10,'Leasingová kalkulačka'!$C$8,0,0))</f>
        <v/>
      </c>
      <c r="G124" s="5" t="str">
        <f>IF(B124="","",'Leasingová kalkulačka'!$E$12)</f>
        <v/>
      </c>
      <c r="H124" s="5" t="str">
        <f t="shared" si="7"/>
        <v/>
      </c>
      <c r="I124" s="5" t="str">
        <f t="shared" si="8"/>
        <v/>
      </c>
      <c r="J124" s="2" t="str">
        <f>IF(B124="","",'Leasingová kalkulačka'!$C$10-'Tabuľka splátok a odpisov'!B124)</f>
        <v/>
      </c>
      <c r="K124" s="18" t="str">
        <f>IF(B124="","",'Tabuľka - odpisy'!L166)</f>
        <v/>
      </c>
      <c r="L124" s="5" t="str">
        <f t="shared" si="9"/>
        <v/>
      </c>
      <c r="M124" s="5" t="str">
        <f t="shared" si="5"/>
        <v/>
      </c>
    </row>
    <row r="125" spans="2:13" x14ac:dyDescent="0.2">
      <c r="B125" s="2" t="str">
        <f>IF(ROWS($B$4:B125)&lt;='Leasingová kalkulačka'!$C$10,ROWS($B$4:B125),"")</f>
        <v/>
      </c>
      <c r="C125" s="17" t="str">
        <f>IF(B125="","",EDATE('Leasingová kalkulačka'!$C$12,B125-1))</f>
        <v/>
      </c>
      <c r="D125" s="5" t="str">
        <f t="shared" si="6"/>
        <v/>
      </c>
      <c r="E125" s="5" t="str">
        <f>IF(B125="","",-IPMT('Leasingová kalkulačka'!$C$9/12,B125,'Leasingová kalkulačka'!$C$10,'Leasingová kalkulačka'!$C$8,0,0))</f>
        <v/>
      </c>
      <c r="F125" s="5" t="str">
        <f>IF(B125="","",-PPMT('Leasingová kalkulačka'!$C$9/12,B125,'Leasingová kalkulačka'!$C$10,'Leasingová kalkulačka'!$C$8,0,0))</f>
        <v/>
      </c>
      <c r="G125" s="5" t="str">
        <f>IF(B125="","",'Leasingová kalkulačka'!$E$12)</f>
        <v/>
      </c>
      <c r="H125" s="5" t="str">
        <f t="shared" si="7"/>
        <v/>
      </c>
      <c r="I125" s="5" t="str">
        <f t="shared" si="8"/>
        <v/>
      </c>
      <c r="J125" s="2" t="str">
        <f>IF(B125="","",'Leasingová kalkulačka'!$C$10-'Tabuľka splátok a odpisov'!B125)</f>
        <v/>
      </c>
      <c r="K125" s="18" t="str">
        <f>IF(B125="","",'Tabuľka - odpisy'!L167)</f>
        <v/>
      </c>
      <c r="L125" s="5" t="str">
        <f t="shared" si="9"/>
        <v/>
      </c>
      <c r="M125" s="5" t="str">
        <f t="shared" si="5"/>
        <v/>
      </c>
    </row>
    <row r="126" spans="2:13" x14ac:dyDescent="0.2">
      <c r="B126" s="2" t="str">
        <f>IF(ROWS($B$4:B126)&lt;='Leasingová kalkulačka'!$C$10,ROWS($B$4:B126),"")</f>
        <v/>
      </c>
      <c r="C126" s="17" t="str">
        <f>IF(B126="","",EDATE('Leasingová kalkulačka'!$C$12,B126-1))</f>
        <v/>
      </c>
      <c r="D126" s="5" t="str">
        <f t="shared" si="6"/>
        <v/>
      </c>
      <c r="E126" s="5" t="str">
        <f>IF(B126="","",-IPMT('Leasingová kalkulačka'!$C$9/12,B126,'Leasingová kalkulačka'!$C$10,'Leasingová kalkulačka'!$C$8,0,0))</f>
        <v/>
      </c>
      <c r="F126" s="5" t="str">
        <f>IF(B126="","",-PPMT('Leasingová kalkulačka'!$C$9/12,B126,'Leasingová kalkulačka'!$C$10,'Leasingová kalkulačka'!$C$8,0,0))</f>
        <v/>
      </c>
      <c r="G126" s="5" t="str">
        <f>IF(B126="","",'Leasingová kalkulačka'!$E$12)</f>
        <v/>
      </c>
      <c r="H126" s="5" t="str">
        <f t="shared" si="7"/>
        <v/>
      </c>
      <c r="I126" s="5" t="str">
        <f t="shared" si="8"/>
        <v/>
      </c>
      <c r="J126" s="2" t="str">
        <f>IF(B126="","",'Leasingová kalkulačka'!$C$10-'Tabuľka splátok a odpisov'!B126)</f>
        <v/>
      </c>
      <c r="K126" s="18" t="str">
        <f>IF(B126="","",'Tabuľka - odpisy'!L168)</f>
        <v/>
      </c>
      <c r="L126" s="5" t="str">
        <f t="shared" si="9"/>
        <v/>
      </c>
      <c r="M126" s="5" t="str">
        <f t="shared" si="5"/>
        <v/>
      </c>
    </row>
    <row r="127" spans="2:13" x14ac:dyDescent="0.2">
      <c r="B127" s="2" t="str">
        <f>IF(ROWS($B$4:B127)&lt;='Leasingová kalkulačka'!$C$10,ROWS($B$4:B127),"")</f>
        <v/>
      </c>
      <c r="C127" s="17" t="str">
        <f>IF(B127="","",EDATE('Leasingová kalkulačka'!$C$12,B127-1))</f>
        <v/>
      </c>
      <c r="D127" s="5" t="str">
        <f t="shared" si="6"/>
        <v/>
      </c>
      <c r="E127" s="5" t="str">
        <f>IF(B127="","",-IPMT('Leasingová kalkulačka'!$C$9/12,B127,'Leasingová kalkulačka'!$C$10,'Leasingová kalkulačka'!$C$8,0,0))</f>
        <v/>
      </c>
      <c r="F127" s="5" t="str">
        <f>IF(B127="","",-PPMT('Leasingová kalkulačka'!$C$9/12,B127,'Leasingová kalkulačka'!$C$10,'Leasingová kalkulačka'!$C$8,0,0))</f>
        <v/>
      </c>
      <c r="G127" s="5" t="str">
        <f>IF(B127="","",'Leasingová kalkulačka'!$E$12)</f>
        <v/>
      </c>
      <c r="H127" s="5" t="str">
        <f t="shared" si="7"/>
        <v/>
      </c>
      <c r="I127" s="5" t="str">
        <f t="shared" si="8"/>
        <v/>
      </c>
      <c r="J127" s="2" t="str">
        <f>IF(B127="","",'Leasingová kalkulačka'!$C$10-'Tabuľka splátok a odpisov'!B127)</f>
        <v/>
      </c>
      <c r="K127" s="18" t="str">
        <f>IF(B127="","",'Tabuľka - odpisy'!L169)</f>
        <v/>
      </c>
      <c r="L127" s="5" t="str">
        <f t="shared" si="9"/>
        <v/>
      </c>
      <c r="M127" s="5" t="str">
        <f t="shared" si="5"/>
        <v/>
      </c>
    </row>
    <row r="128" spans="2:13" x14ac:dyDescent="0.2">
      <c r="B128" s="2" t="str">
        <f>IF(ROWS($B$4:B128)&lt;='Leasingová kalkulačka'!$C$10,ROWS($B$4:B128),"")</f>
        <v/>
      </c>
      <c r="C128" s="17" t="str">
        <f>IF(B128="","",EDATE('Leasingová kalkulačka'!$C$12,B128-1))</f>
        <v/>
      </c>
      <c r="D128" s="5" t="str">
        <f t="shared" si="6"/>
        <v/>
      </c>
      <c r="E128" s="5" t="str">
        <f>IF(B128="","",-IPMT('Leasingová kalkulačka'!$C$9/12,B128,'Leasingová kalkulačka'!$C$10,'Leasingová kalkulačka'!$C$8,0,0))</f>
        <v/>
      </c>
      <c r="F128" s="5" t="str">
        <f>IF(B128="","",-PPMT('Leasingová kalkulačka'!$C$9/12,B128,'Leasingová kalkulačka'!$C$10,'Leasingová kalkulačka'!$C$8,0,0))</f>
        <v/>
      </c>
      <c r="G128" s="5" t="str">
        <f>IF(B128="","",'Leasingová kalkulačka'!$E$12)</f>
        <v/>
      </c>
      <c r="H128" s="5" t="str">
        <f t="shared" si="7"/>
        <v/>
      </c>
      <c r="I128" s="5" t="str">
        <f t="shared" si="8"/>
        <v/>
      </c>
      <c r="J128" s="2" t="str">
        <f>IF(B128="","",'Leasingová kalkulačka'!$C$10-'Tabuľka splátok a odpisov'!B128)</f>
        <v/>
      </c>
      <c r="K128" s="18" t="str">
        <f>IF(B128="","",'Tabuľka - odpisy'!L170)</f>
        <v/>
      </c>
      <c r="L128" s="5" t="str">
        <f t="shared" si="9"/>
        <v/>
      </c>
      <c r="M128" s="5" t="str">
        <f t="shared" si="5"/>
        <v/>
      </c>
    </row>
    <row r="129" spans="2:13" x14ac:dyDescent="0.2">
      <c r="B129" s="2" t="str">
        <f>IF(ROWS($B$4:B129)&lt;='Leasingová kalkulačka'!$C$10,ROWS($B$4:B129),"")</f>
        <v/>
      </c>
      <c r="C129" s="17" t="str">
        <f>IF(B129="","",EDATE('Leasingová kalkulačka'!$C$12,B129-1))</f>
        <v/>
      </c>
      <c r="D129" s="5" t="str">
        <f t="shared" si="6"/>
        <v/>
      </c>
      <c r="E129" s="5" t="str">
        <f>IF(B129="","",-IPMT('Leasingová kalkulačka'!$C$9/12,B129,'Leasingová kalkulačka'!$C$10,'Leasingová kalkulačka'!$C$8,0,0))</f>
        <v/>
      </c>
      <c r="F129" s="5" t="str">
        <f>IF(B129="","",-PPMT('Leasingová kalkulačka'!$C$9/12,B129,'Leasingová kalkulačka'!$C$10,'Leasingová kalkulačka'!$C$8,0,0))</f>
        <v/>
      </c>
      <c r="G129" s="5" t="str">
        <f>IF(B129="","",'Leasingová kalkulačka'!$E$12)</f>
        <v/>
      </c>
      <c r="H129" s="5" t="str">
        <f t="shared" si="7"/>
        <v/>
      </c>
      <c r="I129" s="5" t="str">
        <f t="shared" si="8"/>
        <v/>
      </c>
      <c r="J129" s="2" t="str">
        <f>IF(B129="","",'Leasingová kalkulačka'!$C$10-'Tabuľka splátok a odpisov'!B129)</f>
        <v/>
      </c>
      <c r="K129" s="18" t="str">
        <f>IF(B129="","",'Tabuľka - odpisy'!L171)</f>
        <v/>
      </c>
      <c r="L129" s="5" t="str">
        <f t="shared" si="9"/>
        <v/>
      </c>
      <c r="M129" s="5" t="str">
        <f t="shared" si="5"/>
        <v/>
      </c>
    </row>
    <row r="130" spans="2:13" x14ac:dyDescent="0.2">
      <c r="B130" s="2" t="str">
        <f>IF(ROWS($B$4:B130)&lt;='Leasingová kalkulačka'!$C$10,ROWS($B$4:B130),"")</f>
        <v/>
      </c>
      <c r="C130" s="17" t="str">
        <f>IF(B130="","",EDATE('Leasingová kalkulačka'!$C$12,B130-1))</f>
        <v/>
      </c>
      <c r="D130" s="5" t="str">
        <f t="shared" si="6"/>
        <v/>
      </c>
      <c r="E130" s="5" t="str">
        <f>IF(B130="","",-IPMT('Leasingová kalkulačka'!$C$9/12,B130,'Leasingová kalkulačka'!$C$10,'Leasingová kalkulačka'!$C$8,0,0))</f>
        <v/>
      </c>
      <c r="F130" s="5" t="str">
        <f>IF(B130="","",-PPMT('Leasingová kalkulačka'!$C$9/12,B130,'Leasingová kalkulačka'!$C$10,'Leasingová kalkulačka'!$C$8,0,0))</f>
        <v/>
      </c>
      <c r="G130" s="5" t="str">
        <f>IF(B130="","",'Leasingová kalkulačka'!$E$12)</f>
        <v/>
      </c>
      <c r="H130" s="5" t="str">
        <f t="shared" si="7"/>
        <v/>
      </c>
      <c r="I130" s="5" t="str">
        <f t="shared" si="8"/>
        <v/>
      </c>
      <c r="J130" s="2" t="str">
        <f>IF(B130="","",'Leasingová kalkulačka'!$C$10-'Tabuľka splátok a odpisov'!B130)</f>
        <v/>
      </c>
      <c r="K130" s="18" t="str">
        <f>IF(B130="","",'Tabuľka - odpisy'!L172)</f>
        <v/>
      </c>
      <c r="L130" s="5" t="str">
        <f t="shared" si="9"/>
        <v/>
      </c>
      <c r="M130" s="5" t="str">
        <f t="shared" si="5"/>
        <v/>
      </c>
    </row>
    <row r="131" spans="2:13" x14ac:dyDescent="0.2">
      <c r="B131" s="2" t="str">
        <f>IF(ROWS($B$4:B131)&lt;='Leasingová kalkulačka'!$C$10,ROWS($B$4:B131),"")</f>
        <v/>
      </c>
      <c r="C131" s="17" t="str">
        <f>IF(B131="","",EDATE('Leasingová kalkulačka'!$C$12,B131-1))</f>
        <v/>
      </c>
      <c r="D131" s="5" t="str">
        <f t="shared" si="6"/>
        <v/>
      </c>
      <c r="E131" s="5" t="str">
        <f>IF(B131="","",-IPMT('Leasingová kalkulačka'!$C$9/12,B131,'Leasingová kalkulačka'!$C$10,'Leasingová kalkulačka'!$C$8,0,0))</f>
        <v/>
      </c>
      <c r="F131" s="5" t="str">
        <f>IF(B131="","",-PPMT('Leasingová kalkulačka'!$C$9/12,B131,'Leasingová kalkulačka'!$C$10,'Leasingová kalkulačka'!$C$8,0,0))</f>
        <v/>
      </c>
      <c r="G131" s="5" t="str">
        <f>IF(B131="","",'Leasingová kalkulačka'!$E$12)</f>
        <v/>
      </c>
      <c r="H131" s="5" t="str">
        <f t="shared" si="7"/>
        <v/>
      </c>
      <c r="I131" s="5" t="str">
        <f t="shared" si="8"/>
        <v/>
      </c>
      <c r="J131" s="2" t="str">
        <f>IF(B131="","",'Leasingová kalkulačka'!$C$10-'Tabuľka splátok a odpisov'!B131)</f>
        <v/>
      </c>
      <c r="K131" s="18" t="str">
        <f>IF(B131="","",'Tabuľka - odpisy'!L173)</f>
        <v/>
      </c>
      <c r="L131" s="5" t="str">
        <f t="shared" si="9"/>
        <v/>
      </c>
      <c r="M131" s="5" t="str">
        <f t="shared" si="5"/>
        <v/>
      </c>
    </row>
    <row r="132" spans="2:13" x14ac:dyDescent="0.2">
      <c r="B132" s="2" t="str">
        <f>IF(ROWS($B$4:B132)&lt;='Leasingová kalkulačka'!$C$10,ROWS($B$4:B132),"")</f>
        <v/>
      </c>
      <c r="C132" s="17" t="str">
        <f>IF(B132="","",EDATE('Leasingová kalkulačka'!$C$12,B132-1))</f>
        <v/>
      </c>
      <c r="D132" s="5" t="str">
        <f t="shared" si="6"/>
        <v/>
      </c>
      <c r="E132" s="5" t="str">
        <f>IF(B132="","",-IPMT('Leasingová kalkulačka'!$C$9/12,B132,'Leasingová kalkulačka'!$C$10,'Leasingová kalkulačka'!$C$8,0,0))</f>
        <v/>
      </c>
      <c r="F132" s="5" t="str">
        <f>IF(B132="","",-PPMT('Leasingová kalkulačka'!$C$9/12,B132,'Leasingová kalkulačka'!$C$10,'Leasingová kalkulačka'!$C$8,0,0))</f>
        <v/>
      </c>
      <c r="G132" s="5" t="str">
        <f>IF(B132="","",'Leasingová kalkulačka'!$E$12)</f>
        <v/>
      </c>
      <c r="H132" s="5" t="str">
        <f t="shared" si="7"/>
        <v/>
      </c>
      <c r="I132" s="5" t="str">
        <f t="shared" si="8"/>
        <v/>
      </c>
      <c r="J132" s="2" t="str">
        <f>IF(B132="","",'Leasingová kalkulačka'!$C$10-'Tabuľka splátok a odpisov'!B132)</f>
        <v/>
      </c>
      <c r="K132" s="18" t="str">
        <f>IF(B132="","",'Tabuľka - odpisy'!L174)</f>
        <v/>
      </c>
      <c r="L132" s="5" t="str">
        <f t="shared" si="9"/>
        <v/>
      </c>
      <c r="M132" s="5" t="str">
        <f t="shared" si="5"/>
        <v/>
      </c>
    </row>
    <row r="133" spans="2:13" x14ac:dyDescent="0.2">
      <c r="B133" s="2" t="str">
        <f>IF(ROWS($B$4:B133)&lt;='Leasingová kalkulačka'!$C$10,ROWS($B$4:B133),"")</f>
        <v/>
      </c>
      <c r="C133" s="17" t="str">
        <f>IF(B133="","",EDATE('Leasingová kalkulačka'!$C$12,B133-1))</f>
        <v/>
      </c>
      <c r="D133" s="5" t="str">
        <f t="shared" si="6"/>
        <v/>
      </c>
      <c r="E133" s="5" t="str">
        <f>IF(B133="","",-IPMT('Leasingová kalkulačka'!$C$9/12,B133,'Leasingová kalkulačka'!$C$10,'Leasingová kalkulačka'!$C$8,0,0))</f>
        <v/>
      </c>
      <c r="F133" s="5" t="str">
        <f>IF(B133="","",-PPMT('Leasingová kalkulačka'!$C$9/12,B133,'Leasingová kalkulačka'!$C$10,'Leasingová kalkulačka'!$C$8,0,0))</f>
        <v/>
      </c>
      <c r="G133" s="5" t="str">
        <f>IF(B133="","",'Leasingová kalkulačka'!$E$12)</f>
        <v/>
      </c>
      <c r="H133" s="5" t="str">
        <f t="shared" si="7"/>
        <v/>
      </c>
      <c r="I133" s="5" t="str">
        <f t="shared" si="8"/>
        <v/>
      </c>
      <c r="J133" s="2" t="str">
        <f>IF(B133="","",'Leasingová kalkulačka'!$C$10-'Tabuľka splátok a odpisov'!B133)</f>
        <v/>
      </c>
      <c r="K133" s="18" t="str">
        <f>IF(B133="","",'Tabuľka - odpisy'!L175)</f>
        <v/>
      </c>
      <c r="L133" s="5" t="str">
        <f t="shared" si="9"/>
        <v/>
      </c>
      <c r="M133" s="5" t="str">
        <f t="shared" ref="M133:M196" si="10">IF(B133="","",L133*0.2)</f>
        <v/>
      </c>
    </row>
    <row r="134" spans="2:13" x14ac:dyDescent="0.2">
      <c r="B134" s="2" t="str">
        <f>IF(ROWS($B$4:B134)&lt;='Leasingová kalkulačka'!$C$10,ROWS($B$4:B134),"")</f>
        <v/>
      </c>
      <c r="C134" s="17" t="str">
        <f>IF(B134="","",EDATE('Leasingová kalkulačka'!$C$12,B134-1))</f>
        <v/>
      </c>
      <c r="D134" s="5" t="str">
        <f t="shared" ref="D134:D197" si="11">IF(B134="","",I133)</f>
        <v/>
      </c>
      <c r="E134" s="5" t="str">
        <f>IF(B134="","",-IPMT('Leasingová kalkulačka'!$C$9/12,B134,'Leasingová kalkulačka'!$C$10,'Leasingová kalkulačka'!$C$8,0,0))</f>
        <v/>
      </c>
      <c r="F134" s="5" t="str">
        <f>IF(B134="","",-PPMT('Leasingová kalkulačka'!$C$9/12,B134,'Leasingová kalkulačka'!$C$10,'Leasingová kalkulačka'!$C$8,0,0))</f>
        <v/>
      </c>
      <c r="G134" s="5" t="str">
        <f>IF(B134="","",'Leasingová kalkulačka'!$E$12)</f>
        <v/>
      </c>
      <c r="H134" s="5" t="str">
        <f t="shared" ref="H134:H197" si="12">IF(B134="","",SUM(E134:G134))</f>
        <v/>
      </c>
      <c r="I134" s="5" t="str">
        <f t="shared" ref="I134:I197" si="13">IF(B134="","",D134-F134)</f>
        <v/>
      </c>
      <c r="J134" s="2" t="str">
        <f>IF(B134="","",'Leasingová kalkulačka'!$C$10-'Tabuľka splátok a odpisov'!B134)</f>
        <v/>
      </c>
      <c r="K134" s="18" t="str">
        <f>IF(B134="","",'Tabuľka - odpisy'!L176)</f>
        <v/>
      </c>
      <c r="L134" s="5" t="str">
        <f t="shared" ref="L134:L197" si="14">IF(B134="","",MIN(F134,K134))</f>
        <v/>
      </c>
      <c r="M134" s="5" t="str">
        <f t="shared" si="10"/>
        <v/>
      </c>
    </row>
    <row r="135" spans="2:13" x14ac:dyDescent="0.2">
      <c r="B135" s="2" t="str">
        <f>IF(ROWS($B$4:B135)&lt;='Leasingová kalkulačka'!$C$10,ROWS($B$4:B135),"")</f>
        <v/>
      </c>
      <c r="C135" s="17" t="str">
        <f>IF(B135="","",EDATE('Leasingová kalkulačka'!$C$12,B135-1))</f>
        <v/>
      </c>
      <c r="D135" s="5" t="str">
        <f t="shared" si="11"/>
        <v/>
      </c>
      <c r="E135" s="5" t="str">
        <f>IF(B135="","",-IPMT('Leasingová kalkulačka'!$C$9/12,B135,'Leasingová kalkulačka'!$C$10,'Leasingová kalkulačka'!$C$8,0,0))</f>
        <v/>
      </c>
      <c r="F135" s="5" t="str">
        <f>IF(B135="","",-PPMT('Leasingová kalkulačka'!$C$9/12,B135,'Leasingová kalkulačka'!$C$10,'Leasingová kalkulačka'!$C$8,0,0))</f>
        <v/>
      </c>
      <c r="G135" s="5" t="str">
        <f>IF(B135="","",'Leasingová kalkulačka'!$E$12)</f>
        <v/>
      </c>
      <c r="H135" s="5" t="str">
        <f t="shared" si="12"/>
        <v/>
      </c>
      <c r="I135" s="5" t="str">
        <f t="shared" si="13"/>
        <v/>
      </c>
      <c r="J135" s="2" t="str">
        <f>IF(B135="","",'Leasingová kalkulačka'!$C$10-'Tabuľka splátok a odpisov'!B135)</f>
        <v/>
      </c>
      <c r="K135" s="18" t="str">
        <f>IF(B135="","",'Tabuľka - odpisy'!L177)</f>
        <v/>
      </c>
      <c r="L135" s="5" t="str">
        <f t="shared" si="14"/>
        <v/>
      </c>
      <c r="M135" s="5" t="str">
        <f t="shared" si="10"/>
        <v/>
      </c>
    </row>
    <row r="136" spans="2:13" x14ac:dyDescent="0.2">
      <c r="B136" s="2" t="str">
        <f>IF(ROWS($B$4:B136)&lt;='Leasingová kalkulačka'!$C$10,ROWS($B$4:B136),"")</f>
        <v/>
      </c>
      <c r="C136" s="17" t="str">
        <f>IF(B136="","",EDATE('Leasingová kalkulačka'!$C$12,B136-1))</f>
        <v/>
      </c>
      <c r="D136" s="5" t="str">
        <f t="shared" si="11"/>
        <v/>
      </c>
      <c r="E136" s="5" t="str">
        <f>IF(B136="","",-IPMT('Leasingová kalkulačka'!$C$9/12,B136,'Leasingová kalkulačka'!$C$10,'Leasingová kalkulačka'!$C$8,0,0))</f>
        <v/>
      </c>
      <c r="F136" s="5" t="str">
        <f>IF(B136="","",-PPMT('Leasingová kalkulačka'!$C$9/12,B136,'Leasingová kalkulačka'!$C$10,'Leasingová kalkulačka'!$C$8,0,0))</f>
        <v/>
      </c>
      <c r="G136" s="5" t="str">
        <f>IF(B136="","",'Leasingová kalkulačka'!$E$12)</f>
        <v/>
      </c>
      <c r="H136" s="5" t="str">
        <f t="shared" si="12"/>
        <v/>
      </c>
      <c r="I136" s="5" t="str">
        <f t="shared" si="13"/>
        <v/>
      </c>
      <c r="J136" s="2" t="str">
        <f>IF(B136="","",'Leasingová kalkulačka'!$C$10-'Tabuľka splátok a odpisov'!B136)</f>
        <v/>
      </c>
      <c r="K136" s="18" t="str">
        <f>IF(B136="","",'Tabuľka - odpisy'!L178)</f>
        <v/>
      </c>
      <c r="L136" s="5" t="str">
        <f t="shared" si="14"/>
        <v/>
      </c>
      <c r="M136" s="5" t="str">
        <f t="shared" si="10"/>
        <v/>
      </c>
    </row>
    <row r="137" spans="2:13" x14ac:dyDescent="0.2">
      <c r="B137" s="2" t="str">
        <f>IF(ROWS($B$4:B137)&lt;='Leasingová kalkulačka'!$C$10,ROWS($B$4:B137),"")</f>
        <v/>
      </c>
      <c r="C137" s="17" t="str">
        <f>IF(B137="","",EDATE('Leasingová kalkulačka'!$C$12,B137-1))</f>
        <v/>
      </c>
      <c r="D137" s="5" t="str">
        <f t="shared" si="11"/>
        <v/>
      </c>
      <c r="E137" s="5" t="str">
        <f>IF(B137="","",-IPMT('Leasingová kalkulačka'!$C$9/12,B137,'Leasingová kalkulačka'!$C$10,'Leasingová kalkulačka'!$C$8,0,0))</f>
        <v/>
      </c>
      <c r="F137" s="5" t="str">
        <f>IF(B137="","",-PPMT('Leasingová kalkulačka'!$C$9/12,B137,'Leasingová kalkulačka'!$C$10,'Leasingová kalkulačka'!$C$8,0,0))</f>
        <v/>
      </c>
      <c r="G137" s="5" t="str">
        <f>IF(B137="","",'Leasingová kalkulačka'!$E$12)</f>
        <v/>
      </c>
      <c r="H137" s="5" t="str">
        <f t="shared" si="12"/>
        <v/>
      </c>
      <c r="I137" s="5" t="str">
        <f t="shared" si="13"/>
        <v/>
      </c>
      <c r="J137" s="2" t="str">
        <f>IF(B137="","",'Leasingová kalkulačka'!$C$10-'Tabuľka splátok a odpisov'!B137)</f>
        <v/>
      </c>
      <c r="K137" s="18" t="str">
        <f>IF(B137="","",'Tabuľka - odpisy'!L179)</f>
        <v/>
      </c>
      <c r="L137" s="5" t="str">
        <f t="shared" si="14"/>
        <v/>
      </c>
      <c r="M137" s="5" t="str">
        <f t="shared" si="10"/>
        <v/>
      </c>
    </row>
    <row r="138" spans="2:13" x14ac:dyDescent="0.2">
      <c r="B138" s="2" t="str">
        <f>IF(ROWS($B$4:B138)&lt;='Leasingová kalkulačka'!$C$10,ROWS($B$4:B138),"")</f>
        <v/>
      </c>
      <c r="C138" s="17" t="str">
        <f>IF(B138="","",EDATE('Leasingová kalkulačka'!$C$12,B138-1))</f>
        <v/>
      </c>
      <c r="D138" s="5" t="str">
        <f t="shared" si="11"/>
        <v/>
      </c>
      <c r="E138" s="5" t="str">
        <f>IF(B138="","",-IPMT('Leasingová kalkulačka'!$C$9/12,B138,'Leasingová kalkulačka'!$C$10,'Leasingová kalkulačka'!$C$8,0,0))</f>
        <v/>
      </c>
      <c r="F138" s="5" t="str">
        <f>IF(B138="","",-PPMT('Leasingová kalkulačka'!$C$9/12,B138,'Leasingová kalkulačka'!$C$10,'Leasingová kalkulačka'!$C$8,0,0))</f>
        <v/>
      </c>
      <c r="G138" s="5" t="str">
        <f>IF(B138="","",'Leasingová kalkulačka'!$E$12)</f>
        <v/>
      </c>
      <c r="H138" s="5" t="str">
        <f t="shared" si="12"/>
        <v/>
      </c>
      <c r="I138" s="5" t="str">
        <f t="shared" si="13"/>
        <v/>
      </c>
      <c r="J138" s="2" t="str">
        <f>IF(B138="","",'Leasingová kalkulačka'!$C$10-'Tabuľka splátok a odpisov'!B138)</f>
        <v/>
      </c>
      <c r="K138" s="18" t="str">
        <f>IF(B138="","",'Tabuľka - odpisy'!L180)</f>
        <v/>
      </c>
      <c r="L138" s="5" t="str">
        <f t="shared" si="14"/>
        <v/>
      </c>
      <c r="M138" s="5" t="str">
        <f t="shared" si="10"/>
        <v/>
      </c>
    </row>
    <row r="139" spans="2:13" x14ac:dyDescent="0.2">
      <c r="B139" s="2" t="str">
        <f>IF(ROWS($B$4:B139)&lt;='Leasingová kalkulačka'!$C$10,ROWS($B$4:B139),"")</f>
        <v/>
      </c>
      <c r="C139" s="17" t="str">
        <f>IF(B139="","",EDATE('Leasingová kalkulačka'!$C$12,B139-1))</f>
        <v/>
      </c>
      <c r="D139" s="5" t="str">
        <f t="shared" si="11"/>
        <v/>
      </c>
      <c r="E139" s="5" t="str">
        <f>IF(B139="","",-IPMT('Leasingová kalkulačka'!$C$9/12,B139,'Leasingová kalkulačka'!$C$10,'Leasingová kalkulačka'!$C$8,0,0))</f>
        <v/>
      </c>
      <c r="F139" s="5" t="str">
        <f>IF(B139="","",-PPMT('Leasingová kalkulačka'!$C$9/12,B139,'Leasingová kalkulačka'!$C$10,'Leasingová kalkulačka'!$C$8,0,0))</f>
        <v/>
      </c>
      <c r="G139" s="5" t="str">
        <f>IF(B139="","",'Leasingová kalkulačka'!$E$12)</f>
        <v/>
      </c>
      <c r="H139" s="5" t="str">
        <f t="shared" si="12"/>
        <v/>
      </c>
      <c r="I139" s="5" t="str">
        <f t="shared" si="13"/>
        <v/>
      </c>
      <c r="J139" s="2" t="str">
        <f>IF(B139="","",'Leasingová kalkulačka'!$C$10-'Tabuľka splátok a odpisov'!B139)</f>
        <v/>
      </c>
      <c r="K139" s="18" t="str">
        <f>IF(B139="","",'Tabuľka - odpisy'!L181)</f>
        <v/>
      </c>
      <c r="L139" s="5" t="str">
        <f t="shared" si="14"/>
        <v/>
      </c>
      <c r="M139" s="5" t="str">
        <f t="shared" si="10"/>
        <v/>
      </c>
    </row>
    <row r="140" spans="2:13" x14ac:dyDescent="0.2">
      <c r="B140" s="2" t="str">
        <f>IF(ROWS($B$4:B140)&lt;='Leasingová kalkulačka'!$C$10,ROWS($B$4:B140),"")</f>
        <v/>
      </c>
      <c r="C140" s="17" t="str">
        <f>IF(B140="","",EDATE('Leasingová kalkulačka'!$C$12,B140-1))</f>
        <v/>
      </c>
      <c r="D140" s="5" t="str">
        <f t="shared" si="11"/>
        <v/>
      </c>
      <c r="E140" s="5" t="str">
        <f>IF(B140="","",-IPMT('Leasingová kalkulačka'!$C$9/12,B140,'Leasingová kalkulačka'!$C$10,'Leasingová kalkulačka'!$C$8,0,0))</f>
        <v/>
      </c>
      <c r="F140" s="5" t="str">
        <f>IF(B140="","",-PPMT('Leasingová kalkulačka'!$C$9/12,B140,'Leasingová kalkulačka'!$C$10,'Leasingová kalkulačka'!$C$8,0,0))</f>
        <v/>
      </c>
      <c r="G140" s="5" t="str">
        <f>IF(B140="","",'Leasingová kalkulačka'!$E$12)</f>
        <v/>
      </c>
      <c r="H140" s="5" t="str">
        <f t="shared" si="12"/>
        <v/>
      </c>
      <c r="I140" s="5" t="str">
        <f t="shared" si="13"/>
        <v/>
      </c>
      <c r="J140" s="2" t="str">
        <f>IF(B140="","",'Leasingová kalkulačka'!$C$10-'Tabuľka splátok a odpisov'!B140)</f>
        <v/>
      </c>
      <c r="K140" s="18" t="str">
        <f>IF(B140="","",'Tabuľka - odpisy'!L182)</f>
        <v/>
      </c>
      <c r="L140" s="5" t="str">
        <f t="shared" si="14"/>
        <v/>
      </c>
      <c r="M140" s="5" t="str">
        <f t="shared" si="10"/>
        <v/>
      </c>
    </row>
    <row r="141" spans="2:13" x14ac:dyDescent="0.2">
      <c r="B141" s="2" t="str">
        <f>IF(ROWS($B$4:B141)&lt;='Leasingová kalkulačka'!$C$10,ROWS($B$4:B141),"")</f>
        <v/>
      </c>
      <c r="C141" s="17" t="str">
        <f>IF(B141="","",EDATE('Leasingová kalkulačka'!$C$12,B141-1))</f>
        <v/>
      </c>
      <c r="D141" s="5" t="str">
        <f t="shared" si="11"/>
        <v/>
      </c>
      <c r="E141" s="5" t="str">
        <f>IF(B141="","",-IPMT('Leasingová kalkulačka'!$C$9/12,B141,'Leasingová kalkulačka'!$C$10,'Leasingová kalkulačka'!$C$8,0,0))</f>
        <v/>
      </c>
      <c r="F141" s="5" t="str">
        <f>IF(B141="","",-PPMT('Leasingová kalkulačka'!$C$9/12,B141,'Leasingová kalkulačka'!$C$10,'Leasingová kalkulačka'!$C$8,0,0))</f>
        <v/>
      </c>
      <c r="G141" s="5" t="str">
        <f>IF(B141="","",'Leasingová kalkulačka'!$E$12)</f>
        <v/>
      </c>
      <c r="H141" s="5" t="str">
        <f t="shared" si="12"/>
        <v/>
      </c>
      <c r="I141" s="5" t="str">
        <f t="shared" si="13"/>
        <v/>
      </c>
      <c r="J141" s="2" t="str">
        <f>IF(B141="","",'Leasingová kalkulačka'!$C$10-'Tabuľka splátok a odpisov'!B141)</f>
        <v/>
      </c>
      <c r="K141" s="18" t="str">
        <f>IF(B141="","",'Tabuľka - odpisy'!L183)</f>
        <v/>
      </c>
      <c r="L141" s="5" t="str">
        <f t="shared" si="14"/>
        <v/>
      </c>
      <c r="M141" s="5" t="str">
        <f t="shared" si="10"/>
        <v/>
      </c>
    </row>
    <row r="142" spans="2:13" x14ac:dyDescent="0.2">
      <c r="B142" s="2" t="str">
        <f>IF(ROWS($B$4:B142)&lt;='Leasingová kalkulačka'!$C$10,ROWS($B$4:B142),"")</f>
        <v/>
      </c>
      <c r="C142" s="17" t="str">
        <f>IF(B142="","",EDATE('Leasingová kalkulačka'!$C$12,B142-1))</f>
        <v/>
      </c>
      <c r="D142" s="5" t="str">
        <f t="shared" si="11"/>
        <v/>
      </c>
      <c r="E142" s="5" t="str">
        <f>IF(B142="","",-IPMT('Leasingová kalkulačka'!$C$9/12,B142,'Leasingová kalkulačka'!$C$10,'Leasingová kalkulačka'!$C$8,0,0))</f>
        <v/>
      </c>
      <c r="F142" s="5" t="str">
        <f>IF(B142="","",-PPMT('Leasingová kalkulačka'!$C$9/12,B142,'Leasingová kalkulačka'!$C$10,'Leasingová kalkulačka'!$C$8,0,0))</f>
        <v/>
      </c>
      <c r="G142" s="5" t="str">
        <f>IF(B142="","",'Leasingová kalkulačka'!$E$12)</f>
        <v/>
      </c>
      <c r="H142" s="5" t="str">
        <f t="shared" si="12"/>
        <v/>
      </c>
      <c r="I142" s="5" t="str">
        <f t="shared" si="13"/>
        <v/>
      </c>
      <c r="J142" s="2" t="str">
        <f>IF(B142="","",'Leasingová kalkulačka'!$C$10-'Tabuľka splátok a odpisov'!B142)</f>
        <v/>
      </c>
      <c r="K142" s="18" t="str">
        <f>IF(B142="","",'Tabuľka - odpisy'!L184)</f>
        <v/>
      </c>
      <c r="L142" s="5" t="str">
        <f t="shared" si="14"/>
        <v/>
      </c>
      <c r="M142" s="5" t="str">
        <f t="shared" si="10"/>
        <v/>
      </c>
    </row>
    <row r="143" spans="2:13" x14ac:dyDescent="0.2">
      <c r="B143" s="2" t="str">
        <f>IF(ROWS($B$4:B143)&lt;='Leasingová kalkulačka'!$C$10,ROWS($B$4:B143),"")</f>
        <v/>
      </c>
      <c r="C143" s="17" t="str">
        <f>IF(B143="","",EDATE('Leasingová kalkulačka'!$C$12,B143-1))</f>
        <v/>
      </c>
      <c r="D143" s="5" t="str">
        <f t="shared" si="11"/>
        <v/>
      </c>
      <c r="E143" s="5" t="str">
        <f>IF(B143="","",-IPMT('Leasingová kalkulačka'!$C$9/12,B143,'Leasingová kalkulačka'!$C$10,'Leasingová kalkulačka'!$C$8,0,0))</f>
        <v/>
      </c>
      <c r="F143" s="5" t="str">
        <f>IF(B143="","",-PPMT('Leasingová kalkulačka'!$C$9/12,B143,'Leasingová kalkulačka'!$C$10,'Leasingová kalkulačka'!$C$8,0,0))</f>
        <v/>
      </c>
      <c r="G143" s="5" t="str">
        <f>IF(B143="","",'Leasingová kalkulačka'!$E$12)</f>
        <v/>
      </c>
      <c r="H143" s="5" t="str">
        <f t="shared" si="12"/>
        <v/>
      </c>
      <c r="I143" s="5" t="str">
        <f t="shared" si="13"/>
        <v/>
      </c>
      <c r="J143" s="2" t="str">
        <f>IF(B143="","",'Leasingová kalkulačka'!$C$10-'Tabuľka splátok a odpisov'!B143)</f>
        <v/>
      </c>
      <c r="K143" s="18" t="str">
        <f>IF(B143="","",'Tabuľka - odpisy'!L185)</f>
        <v/>
      </c>
      <c r="L143" s="5" t="str">
        <f t="shared" si="14"/>
        <v/>
      </c>
      <c r="M143" s="5" t="str">
        <f t="shared" si="10"/>
        <v/>
      </c>
    </row>
    <row r="144" spans="2:13" x14ac:dyDescent="0.2">
      <c r="B144" s="2" t="str">
        <f>IF(ROWS($B$4:B144)&lt;='Leasingová kalkulačka'!$C$10,ROWS($B$4:B144),"")</f>
        <v/>
      </c>
      <c r="C144" s="17" t="str">
        <f>IF(B144="","",EDATE('Leasingová kalkulačka'!$C$12,B144-1))</f>
        <v/>
      </c>
      <c r="D144" s="5" t="str">
        <f t="shared" si="11"/>
        <v/>
      </c>
      <c r="E144" s="5" t="str">
        <f>IF(B144="","",-IPMT('Leasingová kalkulačka'!$C$9/12,B144,'Leasingová kalkulačka'!$C$10,'Leasingová kalkulačka'!$C$8,0,0))</f>
        <v/>
      </c>
      <c r="F144" s="5" t="str">
        <f>IF(B144="","",-PPMT('Leasingová kalkulačka'!$C$9/12,B144,'Leasingová kalkulačka'!$C$10,'Leasingová kalkulačka'!$C$8,0,0))</f>
        <v/>
      </c>
      <c r="G144" s="5" t="str">
        <f>IF(B144="","",'Leasingová kalkulačka'!$E$12)</f>
        <v/>
      </c>
      <c r="H144" s="5" t="str">
        <f t="shared" si="12"/>
        <v/>
      </c>
      <c r="I144" s="5" t="str">
        <f t="shared" si="13"/>
        <v/>
      </c>
      <c r="J144" s="2" t="str">
        <f>IF(B144="","",'Leasingová kalkulačka'!$C$10-'Tabuľka splátok a odpisov'!B144)</f>
        <v/>
      </c>
      <c r="K144" s="18" t="str">
        <f>IF(B144="","",'Tabuľka - odpisy'!L186)</f>
        <v/>
      </c>
      <c r="L144" s="5" t="str">
        <f t="shared" si="14"/>
        <v/>
      </c>
      <c r="M144" s="5" t="str">
        <f t="shared" si="10"/>
        <v/>
      </c>
    </row>
    <row r="145" spans="2:13" x14ac:dyDescent="0.2">
      <c r="B145" s="2" t="str">
        <f>IF(ROWS($B$4:B145)&lt;='Leasingová kalkulačka'!$C$10,ROWS($B$4:B145),"")</f>
        <v/>
      </c>
      <c r="C145" s="17" t="str">
        <f>IF(B145="","",EDATE('Leasingová kalkulačka'!$C$12,B145-1))</f>
        <v/>
      </c>
      <c r="D145" s="5" t="str">
        <f t="shared" si="11"/>
        <v/>
      </c>
      <c r="E145" s="5" t="str">
        <f>IF(B145="","",-IPMT('Leasingová kalkulačka'!$C$9/12,B145,'Leasingová kalkulačka'!$C$10,'Leasingová kalkulačka'!$C$8,0,0))</f>
        <v/>
      </c>
      <c r="F145" s="5" t="str">
        <f>IF(B145="","",-PPMT('Leasingová kalkulačka'!$C$9/12,B145,'Leasingová kalkulačka'!$C$10,'Leasingová kalkulačka'!$C$8,0,0))</f>
        <v/>
      </c>
      <c r="G145" s="5" t="str">
        <f>IF(B145="","",'Leasingová kalkulačka'!$E$12)</f>
        <v/>
      </c>
      <c r="H145" s="5" t="str">
        <f t="shared" si="12"/>
        <v/>
      </c>
      <c r="I145" s="5" t="str">
        <f t="shared" si="13"/>
        <v/>
      </c>
      <c r="J145" s="2" t="str">
        <f>IF(B145="","",'Leasingová kalkulačka'!$C$10-'Tabuľka splátok a odpisov'!B145)</f>
        <v/>
      </c>
      <c r="K145" s="18" t="str">
        <f>IF(B145="","",'Tabuľka - odpisy'!L187)</f>
        <v/>
      </c>
      <c r="L145" s="5" t="str">
        <f t="shared" si="14"/>
        <v/>
      </c>
      <c r="M145" s="5" t="str">
        <f t="shared" si="10"/>
        <v/>
      </c>
    </row>
    <row r="146" spans="2:13" x14ac:dyDescent="0.2">
      <c r="B146" s="2" t="str">
        <f>IF(ROWS($B$4:B146)&lt;='Leasingová kalkulačka'!$C$10,ROWS($B$4:B146),"")</f>
        <v/>
      </c>
      <c r="C146" s="17" t="str">
        <f>IF(B146="","",EDATE('Leasingová kalkulačka'!$C$12,B146-1))</f>
        <v/>
      </c>
      <c r="D146" s="5" t="str">
        <f t="shared" si="11"/>
        <v/>
      </c>
      <c r="E146" s="5" t="str">
        <f>IF(B146="","",-IPMT('Leasingová kalkulačka'!$C$9/12,B146,'Leasingová kalkulačka'!$C$10,'Leasingová kalkulačka'!$C$8,0,0))</f>
        <v/>
      </c>
      <c r="F146" s="5" t="str">
        <f>IF(B146="","",-PPMT('Leasingová kalkulačka'!$C$9/12,B146,'Leasingová kalkulačka'!$C$10,'Leasingová kalkulačka'!$C$8,0,0))</f>
        <v/>
      </c>
      <c r="G146" s="5" t="str">
        <f>IF(B146="","",'Leasingová kalkulačka'!$E$12)</f>
        <v/>
      </c>
      <c r="H146" s="5" t="str">
        <f t="shared" si="12"/>
        <v/>
      </c>
      <c r="I146" s="5" t="str">
        <f t="shared" si="13"/>
        <v/>
      </c>
      <c r="J146" s="2" t="str">
        <f>IF(B146="","",'Leasingová kalkulačka'!$C$10-'Tabuľka splátok a odpisov'!B146)</f>
        <v/>
      </c>
      <c r="K146" s="18" t="str">
        <f>IF(B146="","",'Tabuľka - odpisy'!L188)</f>
        <v/>
      </c>
      <c r="L146" s="5" t="str">
        <f t="shared" si="14"/>
        <v/>
      </c>
      <c r="M146" s="5" t="str">
        <f t="shared" si="10"/>
        <v/>
      </c>
    </row>
    <row r="147" spans="2:13" x14ac:dyDescent="0.2">
      <c r="B147" s="2" t="str">
        <f>IF(ROWS($B$4:B147)&lt;='Leasingová kalkulačka'!$C$10,ROWS($B$4:B147),"")</f>
        <v/>
      </c>
      <c r="C147" s="17" t="str">
        <f>IF(B147="","",EDATE('Leasingová kalkulačka'!$C$12,B147-1))</f>
        <v/>
      </c>
      <c r="D147" s="5" t="str">
        <f t="shared" si="11"/>
        <v/>
      </c>
      <c r="E147" s="5" t="str">
        <f>IF(B147="","",-IPMT('Leasingová kalkulačka'!$C$9/12,B147,'Leasingová kalkulačka'!$C$10,'Leasingová kalkulačka'!$C$8,0,0))</f>
        <v/>
      </c>
      <c r="F147" s="5" t="str">
        <f>IF(B147="","",-PPMT('Leasingová kalkulačka'!$C$9/12,B147,'Leasingová kalkulačka'!$C$10,'Leasingová kalkulačka'!$C$8,0,0))</f>
        <v/>
      </c>
      <c r="G147" s="5" t="str">
        <f>IF(B147="","",'Leasingová kalkulačka'!$E$12)</f>
        <v/>
      </c>
      <c r="H147" s="5" t="str">
        <f t="shared" si="12"/>
        <v/>
      </c>
      <c r="I147" s="5" t="str">
        <f t="shared" si="13"/>
        <v/>
      </c>
      <c r="J147" s="2" t="str">
        <f>IF(B147="","",'Leasingová kalkulačka'!$C$10-'Tabuľka splátok a odpisov'!B147)</f>
        <v/>
      </c>
      <c r="K147" s="18" t="str">
        <f>IF(B147="","",'Tabuľka - odpisy'!L189)</f>
        <v/>
      </c>
      <c r="L147" s="5" t="str">
        <f t="shared" si="14"/>
        <v/>
      </c>
      <c r="M147" s="5" t="str">
        <f t="shared" si="10"/>
        <v/>
      </c>
    </row>
    <row r="148" spans="2:13" x14ac:dyDescent="0.2">
      <c r="B148" s="2" t="str">
        <f>IF(ROWS($B$4:B148)&lt;='Leasingová kalkulačka'!$C$10,ROWS($B$4:B148),"")</f>
        <v/>
      </c>
      <c r="C148" s="17" t="str">
        <f>IF(B148="","",EDATE('Leasingová kalkulačka'!$C$12,B148-1))</f>
        <v/>
      </c>
      <c r="D148" s="5" t="str">
        <f t="shared" si="11"/>
        <v/>
      </c>
      <c r="E148" s="5" t="str">
        <f>IF(B148="","",-IPMT('Leasingová kalkulačka'!$C$9/12,B148,'Leasingová kalkulačka'!$C$10,'Leasingová kalkulačka'!$C$8,0,0))</f>
        <v/>
      </c>
      <c r="F148" s="5" t="str">
        <f>IF(B148="","",-PPMT('Leasingová kalkulačka'!$C$9/12,B148,'Leasingová kalkulačka'!$C$10,'Leasingová kalkulačka'!$C$8,0,0))</f>
        <v/>
      </c>
      <c r="G148" s="5" t="str">
        <f>IF(B148="","",'Leasingová kalkulačka'!$E$12)</f>
        <v/>
      </c>
      <c r="H148" s="5" t="str">
        <f t="shared" si="12"/>
        <v/>
      </c>
      <c r="I148" s="5" t="str">
        <f t="shared" si="13"/>
        <v/>
      </c>
      <c r="J148" s="2" t="str">
        <f>IF(B148="","",'Leasingová kalkulačka'!$C$10-'Tabuľka splátok a odpisov'!B148)</f>
        <v/>
      </c>
      <c r="K148" s="18" t="str">
        <f>IF(B148="","",'Tabuľka - odpisy'!L190)</f>
        <v/>
      </c>
      <c r="L148" s="5" t="str">
        <f t="shared" si="14"/>
        <v/>
      </c>
      <c r="M148" s="5" t="str">
        <f t="shared" si="10"/>
        <v/>
      </c>
    </row>
    <row r="149" spans="2:13" x14ac:dyDescent="0.2">
      <c r="B149" s="2" t="str">
        <f>IF(ROWS($B$4:B149)&lt;='Leasingová kalkulačka'!$C$10,ROWS($B$4:B149),"")</f>
        <v/>
      </c>
      <c r="C149" s="17" t="str">
        <f>IF(B149="","",EDATE('Leasingová kalkulačka'!$C$12,B149-1))</f>
        <v/>
      </c>
      <c r="D149" s="5" t="str">
        <f t="shared" si="11"/>
        <v/>
      </c>
      <c r="E149" s="5" t="str">
        <f>IF(B149="","",-IPMT('Leasingová kalkulačka'!$C$9/12,B149,'Leasingová kalkulačka'!$C$10,'Leasingová kalkulačka'!$C$8,0,0))</f>
        <v/>
      </c>
      <c r="F149" s="5" t="str">
        <f>IF(B149="","",-PPMT('Leasingová kalkulačka'!$C$9/12,B149,'Leasingová kalkulačka'!$C$10,'Leasingová kalkulačka'!$C$8,0,0))</f>
        <v/>
      </c>
      <c r="G149" s="5" t="str">
        <f>IF(B149="","",'Leasingová kalkulačka'!$E$12)</f>
        <v/>
      </c>
      <c r="H149" s="5" t="str">
        <f t="shared" si="12"/>
        <v/>
      </c>
      <c r="I149" s="5" t="str">
        <f t="shared" si="13"/>
        <v/>
      </c>
      <c r="J149" s="2" t="str">
        <f>IF(B149="","",'Leasingová kalkulačka'!$C$10-'Tabuľka splátok a odpisov'!B149)</f>
        <v/>
      </c>
      <c r="K149" s="18" t="str">
        <f>IF(B149="","",'Tabuľka - odpisy'!L191)</f>
        <v/>
      </c>
      <c r="L149" s="5" t="str">
        <f t="shared" si="14"/>
        <v/>
      </c>
      <c r="M149" s="5" t="str">
        <f t="shared" si="10"/>
        <v/>
      </c>
    </row>
    <row r="150" spans="2:13" x14ac:dyDescent="0.2">
      <c r="B150" s="2" t="str">
        <f>IF(ROWS($B$4:B150)&lt;='Leasingová kalkulačka'!$C$10,ROWS($B$4:B150),"")</f>
        <v/>
      </c>
      <c r="C150" s="17" t="str">
        <f>IF(B150="","",EDATE('Leasingová kalkulačka'!$C$12,B150-1))</f>
        <v/>
      </c>
      <c r="D150" s="5" t="str">
        <f t="shared" si="11"/>
        <v/>
      </c>
      <c r="E150" s="5" t="str">
        <f>IF(B150="","",-IPMT('Leasingová kalkulačka'!$C$9/12,B150,'Leasingová kalkulačka'!$C$10,'Leasingová kalkulačka'!$C$8,0,0))</f>
        <v/>
      </c>
      <c r="F150" s="5" t="str">
        <f>IF(B150="","",-PPMT('Leasingová kalkulačka'!$C$9/12,B150,'Leasingová kalkulačka'!$C$10,'Leasingová kalkulačka'!$C$8,0,0))</f>
        <v/>
      </c>
      <c r="G150" s="5" t="str">
        <f>IF(B150="","",'Leasingová kalkulačka'!$E$12)</f>
        <v/>
      </c>
      <c r="H150" s="5" t="str">
        <f t="shared" si="12"/>
        <v/>
      </c>
      <c r="I150" s="5" t="str">
        <f t="shared" si="13"/>
        <v/>
      </c>
      <c r="J150" s="2" t="str">
        <f>IF(B150="","",'Leasingová kalkulačka'!$C$10-'Tabuľka splátok a odpisov'!B150)</f>
        <v/>
      </c>
      <c r="K150" s="18" t="str">
        <f>IF(B150="","",'Tabuľka - odpisy'!L192)</f>
        <v/>
      </c>
      <c r="L150" s="5" t="str">
        <f t="shared" si="14"/>
        <v/>
      </c>
      <c r="M150" s="5" t="str">
        <f t="shared" si="10"/>
        <v/>
      </c>
    </row>
    <row r="151" spans="2:13" x14ac:dyDescent="0.2">
      <c r="B151" s="2" t="str">
        <f>IF(ROWS($B$4:B151)&lt;='Leasingová kalkulačka'!$C$10,ROWS($B$4:B151),"")</f>
        <v/>
      </c>
      <c r="C151" s="17" t="str">
        <f>IF(B151="","",EDATE('Leasingová kalkulačka'!$C$12,B151-1))</f>
        <v/>
      </c>
      <c r="D151" s="5" t="str">
        <f t="shared" si="11"/>
        <v/>
      </c>
      <c r="E151" s="5" t="str">
        <f>IF(B151="","",-IPMT('Leasingová kalkulačka'!$C$9/12,B151,'Leasingová kalkulačka'!$C$10,'Leasingová kalkulačka'!$C$8,0,0))</f>
        <v/>
      </c>
      <c r="F151" s="5" t="str">
        <f>IF(B151="","",-PPMT('Leasingová kalkulačka'!$C$9/12,B151,'Leasingová kalkulačka'!$C$10,'Leasingová kalkulačka'!$C$8,0,0))</f>
        <v/>
      </c>
      <c r="G151" s="5" t="str">
        <f>IF(B151="","",'Leasingová kalkulačka'!$E$12)</f>
        <v/>
      </c>
      <c r="H151" s="5" t="str">
        <f t="shared" si="12"/>
        <v/>
      </c>
      <c r="I151" s="5" t="str">
        <f t="shared" si="13"/>
        <v/>
      </c>
      <c r="J151" s="2" t="str">
        <f>IF(B151="","",'Leasingová kalkulačka'!$C$10-'Tabuľka splátok a odpisov'!B151)</f>
        <v/>
      </c>
      <c r="K151" s="18" t="str">
        <f>IF(B151="","",'Tabuľka - odpisy'!L193)</f>
        <v/>
      </c>
      <c r="L151" s="5" t="str">
        <f t="shared" si="14"/>
        <v/>
      </c>
      <c r="M151" s="5" t="str">
        <f t="shared" si="10"/>
        <v/>
      </c>
    </row>
    <row r="152" spans="2:13" x14ac:dyDescent="0.2">
      <c r="B152" s="2" t="str">
        <f>IF(ROWS($B$4:B152)&lt;='Leasingová kalkulačka'!$C$10,ROWS($B$4:B152),"")</f>
        <v/>
      </c>
      <c r="C152" s="17" t="str">
        <f>IF(B152="","",EDATE('Leasingová kalkulačka'!$C$12,B152-1))</f>
        <v/>
      </c>
      <c r="D152" s="5" t="str">
        <f t="shared" si="11"/>
        <v/>
      </c>
      <c r="E152" s="5" t="str">
        <f>IF(B152="","",-IPMT('Leasingová kalkulačka'!$C$9/12,B152,'Leasingová kalkulačka'!$C$10,'Leasingová kalkulačka'!$C$8,0,0))</f>
        <v/>
      </c>
      <c r="F152" s="5" t="str">
        <f>IF(B152="","",-PPMT('Leasingová kalkulačka'!$C$9/12,B152,'Leasingová kalkulačka'!$C$10,'Leasingová kalkulačka'!$C$8,0,0))</f>
        <v/>
      </c>
      <c r="G152" s="5" t="str">
        <f>IF(B152="","",'Leasingová kalkulačka'!$E$12)</f>
        <v/>
      </c>
      <c r="H152" s="5" t="str">
        <f t="shared" si="12"/>
        <v/>
      </c>
      <c r="I152" s="5" t="str">
        <f t="shared" si="13"/>
        <v/>
      </c>
      <c r="J152" s="2" t="str">
        <f>IF(B152="","",'Leasingová kalkulačka'!$C$10-'Tabuľka splátok a odpisov'!B152)</f>
        <v/>
      </c>
      <c r="K152" s="18" t="str">
        <f>IF(B152="","",'Tabuľka - odpisy'!L194)</f>
        <v/>
      </c>
      <c r="L152" s="5" t="str">
        <f t="shared" si="14"/>
        <v/>
      </c>
      <c r="M152" s="5" t="str">
        <f t="shared" si="10"/>
        <v/>
      </c>
    </row>
    <row r="153" spans="2:13" x14ac:dyDescent="0.2">
      <c r="B153" s="2" t="str">
        <f>IF(ROWS($B$4:B153)&lt;='Leasingová kalkulačka'!$C$10,ROWS($B$4:B153),"")</f>
        <v/>
      </c>
      <c r="C153" s="17" t="str">
        <f>IF(B153="","",EDATE('Leasingová kalkulačka'!$C$12,B153-1))</f>
        <v/>
      </c>
      <c r="D153" s="5" t="str">
        <f t="shared" si="11"/>
        <v/>
      </c>
      <c r="E153" s="5" t="str">
        <f>IF(B153="","",-IPMT('Leasingová kalkulačka'!$C$9/12,B153,'Leasingová kalkulačka'!$C$10,'Leasingová kalkulačka'!$C$8,0,0))</f>
        <v/>
      </c>
      <c r="F153" s="5" t="str">
        <f>IF(B153="","",-PPMT('Leasingová kalkulačka'!$C$9/12,B153,'Leasingová kalkulačka'!$C$10,'Leasingová kalkulačka'!$C$8,0,0))</f>
        <v/>
      </c>
      <c r="G153" s="5" t="str">
        <f>IF(B153="","",'Leasingová kalkulačka'!$E$12)</f>
        <v/>
      </c>
      <c r="H153" s="5" t="str">
        <f t="shared" si="12"/>
        <v/>
      </c>
      <c r="I153" s="5" t="str">
        <f t="shared" si="13"/>
        <v/>
      </c>
      <c r="J153" s="2" t="str">
        <f>IF(B153="","",'Leasingová kalkulačka'!$C$10-'Tabuľka splátok a odpisov'!B153)</f>
        <v/>
      </c>
      <c r="K153" s="18" t="str">
        <f>IF(B153="","",'Tabuľka - odpisy'!L195)</f>
        <v/>
      </c>
      <c r="L153" s="5" t="str">
        <f t="shared" si="14"/>
        <v/>
      </c>
      <c r="M153" s="5" t="str">
        <f t="shared" si="10"/>
        <v/>
      </c>
    </row>
    <row r="154" spans="2:13" x14ac:dyDescent="0.2">
      <c r="B154" s="2" t="str">
        <f>IF(ROWS($B$4:B154)&lt;='Leasingová kalkulačka'!$C$10,ROWS($B$4:B154),"")</f>
        <v/>
      </c>
      <c r="C154" s="17" t="str">
        <f>IF(B154="","",EDATE('Leasingová kalkulačka'!$C$12,B154-1))</f>
        <v/>
      </c>
      <c r="D154" s="5" t="str">
        <f t="shared" si="11"/>
        <v/>
      </c>
      <c r="E154" s="5" t="str">
        <f>IF(B154="","",-IPMT('Leasingová kalkulačka'!$C$9/12,B154,'Leasingová kalkulačka'!$C$10,'Leasingová kalkulačka'!$C$8,0,0))</f>
        <v/>
      </c>
      <c r="F154" s="5" t="str">
        <f>IF(B154="","",-PPMT('Leasingová kalkulačka'!$C$9/12,B154,'Leasingová kalkulačka'!$C$10,'Leasingová kalkulačka'!$C$8,0,0))</f>
        <v/>
      </c>
      <c r="G154" s="5" t="str">
        <f>IF(B154="","",'Leasingová kalkulačka'!$E$12)</f>
        <v/>
      </c>
      <c r="H154" s="5" t="str">
        <f t="shared" si="12"/>
        <v/>
      </c>
      <c r="I154" s="5" t="str">
        <f t="shared" si="13"/>
        <v/>
      </c>
      <c r="J154" s="2" t="str">
        <f>IF(B154="","",'Leasingová kalkulačka'!$C$10-'Tabuľka splátok a odpisov'!B154)</f>
        <v/>
      </c>
      <c r="K154" s="18" t="str">
        <f>IF(B154="","",'Tabuľka - odpisy'!L196)</f>
        <v/>
      </c>
      <c r="L154" s="5" t="str">
        <f t="shared" si="14"/>
        <v/>
      </c>
      <c r="M154" s="5" t="str">
        <f t="shared" si="10"/>
        <v/>
      </c>
    </row>
    <row r="155" spans="2:13" x14ac:dyDescent="0.2">
      <c r="B155" s="2" t="str">
        <f>IF(ROWS($B$4:B155)&lt;='Leasingová kalkulačka'!$C$10,ROWS($B$4:B155),"")</f>
        <v/>
      </c>
      <c r="C155" s="17" t="str">
        <f>IF(B155="","",EDATE('Leasingová kalkulačka'!$C$12,B155-1))</f>
        <v/>
      </c>
      <c r="D155" s="5" t="str">
        <f t="shared" si="11"/>
        <v/>
      </c>
      <c r="E155" s="5" t="str">
        <f>IF(B155="","",-IPMT('Leasingová kalkulačka'!$C$9/12,B155,'Leasingová kalkulačka'!$C$10,'Leasingová kalkulačka'!$C$8,0,0))</f>
        <v/>
      </c>
      <c r="F155" s="5" t="str">
        <f>IF(B155="","",-PPMT('Leasingová kalkulačka'!$C$9/12,B155,'Leasingová kalkulačka'!$C$10,'Leasingová kalkulačka'!$C$8,0,0))</f>
        <v/>
      </c>
      <c r="G155" s="5" t="str">
        <f>IF(B155="","",'Leasingová kalkulačka'!$E$12)</f>
        <v/>
      </c>
      <c r="H155" s="5" t="str">
        <f t="shared" si="12"/>
        <v/>
      </c>
      <c r="I155" s="5" t="str">
        <f t="shared" si="13"/>
        <v/>
      </c>
      <c r="J155" s="2" t="str">
        <f>IF(B155="","",'Leasingová kalkulačka'!$C$10-'Tabuľka splátok a odpisov'!B155)</f>
        <v/>
      </c>
      <c r="K155" s="18" t="str">
        <f>IF(B155="","",'Tabuľka - odpisy'!L197)</f>
        <v/>
      </c>
      <c r="L155" s="5" t="str">
        <f t="shared" si="14"/>
        <v/>
      </c>
      <c r="M155" s="5" t="str">
        <f t="shared" si="10"/>
        <v/>
      </c>
    </row>
    <row r="156" spans="2:13" x14ac:dyDescent="0.2">
      <c r="B156" s="2" t="str">
        <f>IF(ROWS($B$4:B156)&lt;='Leasingová kalkulačka'!$C$10,ROWS($B$4:B156),"")</f>
        <v/>
      </c>
      <c r="C156" s="17" t="str">
        <f>IF(B156="","",EDATE('Leasingová kalkulačka'!$C$12,B156-1))</f>
        <v/>
      </c>
      <c r="D156" s="5" t="str">
        <f t="shared" si="11"/>
        <v/>
      </c>
      <c r="E156" s="5" t="str">
        <f>IF(B156="","",-IPMT('Leasingová kalkulačka'!$C$9/12,B156,'Leasingová kalkulačka'!$C$10,'Leasingová kalkulačka'!$C$8,0,0))</f>
        <v/>
      </c>
      <c r="F156" s="5" t="str">
        <f>IF(B156="","",-PPMT('Leasingová kalkulačka'!$C$9/12,B156,'Leasingová kalkulačka'!$C$10,'Leasingová kalkulačka'!$C$8,0,0))</f>
        <v/>
      </c>
      <c r="G156" s="5" t="str">
        <f>IF(B156="","",'Leasingová kalkulačka'!$E$12)</f>
        <v/>
      </c>
      <c r="H156" s="5" t="str">
        <f t="shared" si="12"/>
        <v/>
      </c>
      <c r="I156" s="5" t="str">
        <f t="shared" si="13"/>
        <v/>
      </c>
      <c r="J156" s="2" t="str">
        <f>IF(B156="","",'Leasingová kalkulačka'!$C$10-'Tabuľka splátok a odpisov'!B156)</f>
        <v/>
      </c>
      <c r="K156" s="18" t="str">
        <f>IF(B156="","",'Tabuľka - odpisy'!L198)</f>
        <v/>
      </c>
      <c r="L156" s="5" t="str">
        <f t="shared" si="14"/>
        <v/>
      </c>
      <c r="M156" s="5" t="str">
        <f t="shared" si="10"/>
        <v/>
      </c>
    </row>
    <row r="157" spans="2:13" x14ac:dyDescent="0.2">
      <c r="B157" s="2" t="str">
        <f>IF(ROWS($B$4:B157)&lt;='Leasingová kalkulačka'!$C$10,ROWS($B$4:B157),"")</f>
        <v/>
      </c>
      <c r="C157" s="17" t="str">
        <f>IF(B157="","",EDATE('Leasingová kalkulačka'!$C$12,B157-1))</f>
        <v/>
      </c>
      <c r="D157" s="5" t="str">
        <f t="shared" si="11"/>
        <v/>
      </c>
      <c r="E157" s="5" t="str">
        <f>IF(B157="","",-IPMT('Leasingová kalkulačka'!$C$9/12,B157,'Leasingová kalkulačka'!$C$10,'Leasingová kalkulačka'!$C$8,0,0))</f>
        <v/>
      </c>
      <c r="F157" s="5" t="str">
        <f>IF(B157="","",-PPMT('Leasingová kalkulačka'!$C$9/12,B157,'Leasingová kalkulačka'!$C$10,'Leasingová kalkulačka'!$C$8,0,0))</f>
        <v/>
      </c>
      <c r="G157" s="5" t="str">
        <f>IF(B157="","",'Leasingová kalkulačka'!$E$12)</f>
        <v/>
      </c>
      <c r="H157" s="5" t="str">
        <f t="shared" si="12"/>
        <v/>
      </c>
      <c r="I157" s="5" t="str">
        <f t="shared" si="13"/>
        <v/>
      </c>
      <c r="J157" s="2" t="str">
        <f>IF(B157="","",'Leasingová kalkulačka'!$C$10-'Tabuľka splátok a odpisov'!B157)</f>
        <v/>
      </c>
      <c r="K157" s="18" t="str">
        <f>IF(B157="","",'Tabuľka - odpisy'!L199)</f>
        <v/>
      </c>
      <c r="L157" s="5" t="str">
        <f t="shared" si="14"/>
        <v/>
      </c>
      <c r="M157" s="5" t="str">
        <f t="shared" si="10"/>
        <v/>
      </c>
    </row>
    <row r="158" spans="2:13" x14ac:dyDescent="0.2">
      <c r="B158" s="2" t="str">
        <f>IF(ROWS($B$4:B158)&lt;='Leasingová kalkulačka'!$C$10,ROWS($B$4:B158),"")</f>
        <v/>
      </c>
      <c r="C158" s="17" t="str">
        <f>IF(B158="","",EDATE('Leasingová kalkulačka'!$C$12,B158-1))</f>
        <v/>
      </c>
      <c r="D158" s="5" t="str">
        <f t="shared" si="11"/>
        <v/>
      </c>
      <c r="E158" s="5" t="str">
        <f>IF(B158="","",-IPMT('Leasingová kalkulačka'!$C$9/12,B158,'Leasingová kalkulačka'!$C$10,'Leasingová kalkulačka'!$C$8,0,0))</f>
        <v/>
      </c>
      <c r="F158" s="5" t="str">
        <f>IF(B158="","",-PPMT('Leasingová kalkulačka'!$C$9/12,B158,'Leasingová kalkulačka'!$C$10,'Leasingová kalkulačka'!$C$8,0,0))</f>
        <v/>
      </c>
      <c r="G158" s="5" t="str">
        <f>IF(B158="","",'Leasingová kalkulačka'!$E$12)</f>
        <v/>
      </c>
      <c r="H158" s="5" t="str">
        <f t="shared" si="12"/>
        <v/>
      </c>
      <c r="I158" s="5" t="str">
        <f t="shared" si="13"/>
        <v/>
      </c>
      <c r="J158" s="2" t="str">
        <f>IF(B158="","",'Leasingová kalkulačka'!$C$10-'Tabuľka splátok a odpisov'!B158)</f>
        <v/>
      </c>
      <c r="K158" s="18" t="str">
        <f>IF(B158="","",'Tabuľka - odpisy'!L200)</f>
        <v/>
      </c>
      <c r="L158" s="5" t="str">
        <f t="shared" si="14"/>
        <v/>
      </c>
      <c r="M158" s="5" t="str">
        <f t="shared" si="10"/>
        <v/>
      </c>
    </row>
    <row r="159" spans="2:13" x14ac:dyDescent="0.2">
      <c r="B159" s="2" t="str">
        <f>IF(ROWS($B$4:B159)&lt;='Leasingová kalkulačka'!$C$10,ROWS($B$4:B159),"")</f>
        <v/>
      </c>
      <c r="C159" s="17" t="str">
        <f>IF(B159="","",EDATE('Leasingová kalkulačka'!$C$12,B159-1))</f>
        <v/>
      </c>
      <c r="D159" s="5" t="str">
        <f t="shared" si="11"/>
        <v/>
      </c>
      <c r="E159" s="5" t="str">
        <f>IF(B159="","",-IPMT('Leasingová kalkulačka'!$C$9/12,B159,'Leasingová kalkulačka'!$C$10,'Leasingová kalkulačka'!$C$8,0,0))</f>
        <v/>
      </c>
      <c r="F159" s="5" t="str">
        <f>IF(B159="","",-PPMT('Leasingová kalkulačka'!$C$9/12,B159,'Leasingová kalkulačka'!$C$10,'Leasingová kalkulačka'!$C$8,0,0))</f>
        <v/>
      </c>
      <c r="G159" s="5" t="str">
        <f>IF(B159="","",'Leasingová kalkulačka'!$E$12)</f>
        <v/>
      </c>
      <c r="H159" s="5" t="str">
        <f t="shared" si="12"/>
        <v/>
      </c>
      <c r="I159" s="5" t="str">
        <f t="shared" si="13"/>
        <v/>
      </c>
      <c r="J159" s="2" t="str">
        <f>IF(B159="","",'Leasingová kalkulačka'!$C$10-'Tabuľka splátok a odpisov'!B159)</f>
        <v/>
      </c>
      <c r="K159" s="18" t="str">
        <f>IF(B159="","",'Tabuľka - odpisy'!L201)</f>
        <v/>
      </c>
      <c r="L159" s="5" t="str">
        <f t="shared" si="14"/>
        <v/>
      </c>
      <c r="M159" s="5" t="str">
        <f t="shared" si="10"/>
        <v/>
      </c>
    </row>
    <row r="160" spans="2:13" x14ac:dyDescent="0.2">
      <c r="B160" s="2" t="str">
        <f>IF(ROWS($B$4:B160)&lt;='Leasingová kalkulačka'!$C$10,ROWS($B$4:B160),"")</f>
        <v/>
      </c>
      <c r="C160" s="17" t="str">
        <f>IF(B160="","",EDATE('Leasingová kalkulačka'!$C$12,B160-1))</f>
        <v/>
      </c>
      <c r="D160" s="5" t="str">
        <f t="shared" si="11"/>
        <v/>
      </c>
      <c r="E160" s="5" t="str">
        <f>IF(B160="","",-IPMT('Leasingová kalkulačka'!$C$9/12,B160,'Leasingová kalkulačka'!$C$10,'Leasingová kalkulačka'!$C$8,0,0))</f>
        <v/>
      </c>
      <c r="F160" s="5" t="str">
        <f>IF(B160="","",-PPMT('Leasingová kalkulačka'!$C$9/12,B160,'Leasingová kalkulačka'!$C$10,'Leasingová kalkulačka'!$C$8,0,0))</f>
        <v/>
      </c>
      <c r="G160" s="5" t="str">
        <f>IF(B160="","",'Leasingová kalkulačka'!$E$12)</f>
        <v/>
      </c>
      <c r="H160" s="5" t="str">
        <f t="shared" si="12"/>
        <v/>
      </c>
      <c r="I160" s="5" t="str">
        <f t="shared" si="13"/>
        <v/>
      </c>
      <c r="J160" s="2" t="str">
        <f>IF(B160="","",'Leasingová kalkulačka'!$C$10-'Tabuľka splátok a odpisov'!B160)</f>
        <v/>
      </c>
      <c r="K160" s="18" t="str">
        <f>IF(B160="","",'Tabuľka - odpisy'!L202)</f>
        <v/>
      </c>
      <c r="L160" s="5" t="str">
        <f t="shared" si="14"/>
        <v/>
      </c>
      <c r="M160" s="5" t="str">
        <f t="shared" si="10"/>
        <v/>
      </c>
    </row>
    <row r="161" spans="2:13" x14ac:dyDescent="0.2">
      <c r="B161" s="2" t="str">
        <f>IF(ROWS($B$4:B161)&lt;='Leasingová kalkulačka'!$C$10,ROWS($B$4:B161),"")</f>
        <v/>
      </c>
      <c r="C161" s="17" t="str">
        <f>IF(B161="","",EDATE('Leasingová kalkulačka'!$C$12,B161-1))</f>
        <v/>
      </c>
      <c r="D161" s="5" t="str">
        <f t="shared" si="11"/>
        <v/>
      </c>
      <c r="E161" s="5" t="str">
        <f>IF(B161="","",-IPMT('Leasingová kalkulačka'!$C$9/12,B161,'Leasingová kalkulačka'!$C$10,'Leasingová kalkulačka'!$C$8,0,0))</f>
        <v/>
      </c>
      <c r="F161" s="5" t="str">
        <f>IF(B161="","",-PPMT('Leasingová kalkulačka'!$C$9/12,B161,'Leasingová kalkulačka'!$C$10,'Leasingová kalkulačka'!$C$8,0,0))</f>
        <v/>
      </c>
      <c r="G161" s="5" t="str">
        <f>IF(B161="","",'Leasingová kalkulačka'!$E$12)</f>
        <v/>
      </c>
      <c r="H161" s="5" t="str">
        <f t="shared" si="12"/>
        <v/>
      </c>
      <c r="I161" s="5" t="str">
        <f t="shared" si="13"/>
        <v/>
      </c>
      <c r="J161" s="2" t="str">
        <f>IF(B161="","",'Leasingová kalkulačka'!$C$10-'Tabuľka splátok a odpisov'!B161)</f>
        <v/>
      </c>
      <c r="K161" s="18" t="str">
        <f>IF(B161="","",'Tabuľka - odpisy'!L203)</f>
        <v/>
      </c>
      <c r="L161" s="5" t="str">
        <f t="shared" si="14"/>
        <v/>
      </c>
      <c r="M161" s="5" t="str">
        <f t="shared" si="10"/>
        <v/>
      </c>
    </row>
    <row r="162" spans="2:13" x14ac:dyDescent="0.2">
      <c r="B162" s="2" t="str">
        <f>IF(ROWS($B$4:B162)&lt;='Leasingová kalkulačka'!$C$10,ROWS($B$4:B162),"")</f>
        <v/>
      </c>
      <c r="C162" s="17" t="str">
        <f>IF(B162="","",EDATE('Leasingová kalkulačka'!$C$12,B162-1))</f>
        <v/>
      </c>
      <c r="D162" s="5" t="str">
        <f t="shared" si="11"/>
        <v/>
      </c>
      <c r="E162" s="5" t="str">
        <f>IF(B162="","",-IPMT('Leasingová kalkulačka'!$C$9/12,B162,'Leasingová kalkulačka'!$C$10,'Leasingová kalkulačka'!$C$8,0,0))</f>
        <v/>
      </c>
      <c r="F162" s="5" t="str">
        <f>IF(B162="","",-PPMT('Leasingová kalkulačka'!$C$9/12,B162,'Leasingová kalkulačka'!$C$10,'Leasingová kalkulačka'!$C$8,0,0))</f>
        <v/>
      </c>
      <c r="G162" s="5" t="str">
        <f>IF(B162="","",'Leasingová kalkulačka'!$E$12)</f>
        <v/>
      </c>
      <c r="H162" s="5" t="str">
        <f t="shared" si="12"/>
        <v/>
      </c>
      <c r="I162" s="5" t="str">
        <f t="shared" si="13"/>
        <v/>
      </c>
      <c r="J162" s="2" t="str">
        <f>IF(B162="","",'Leasingová kalkulačka'!$C$10-'Tabuľka splátok a odpisov'!B162)</f>
        <v/>
      </c>
      <c r="K162" s="18" t="str">
        <f>IF(B162="","",'Tabuľka - odpisy'!L204)</f>
        <v/>
      </c>
      <c r="L162" s="5" t="str">
        <f t="shared" si="14"/>
        <v/>
      </c>
      <c r="M162" s="5" t="str">
        <f t="shared" si="10"/>
        <v/>
      </c>
    </row>
    <row r="163" spans="2:13" x14ac:dyDescent="0.2">
      <c r="B163" s="2" t="str">
        <f>IF(ROWS($B$4:B163)&lt;='Leasingová kalkulačka'!$C$10,ROWS($B$4:B163),"")</f>
        <v/>
      </c>
      <c r="C163" s="17" t="str">
        <f>IF(B163="","",EDATE('Leasingová kalkulačka'!$C$12,B163-1))</f>
        <v/>
      </c>
      <c r="D163" s="5" t="str">
        <f t="shared" si="11"/>
        <v/>
      </c>
      <c r="E163" s="5" t="str">
        <f>IF(B163="","",-IPMT('Leasingová kalkulačka'!$C$9/12,B163,'Leasingová kalkulačka'!$C$10,'Leasingová kalkulačka'!$C$8,0,0))</f>
        <v/>
      </c>
      <c r="F163" s="5" t="str">
        <f>IF(B163="","",-PPMT('Leasingová kalkulačka'!$C$9/12,B163,'Leasingová kalkulačka'!$C$10,'Leasingová kalkulačka'!$C$8,0,0))</f>
        <v/>
      </c>
      <c r="G163" s="5" t="str">
        <f>IF(B163="","",'Leasingová kalkulačka'!$E$12)</f>
        <v/>
      </c>
      <c r="H163" s="5" t="str">
        <f t="shared" si="12"/>
        <v/>
      </c>
      <c r="I163" s="5" t="str">
        <f t="shared" si="13"/>
        <v/>
      </c>
      <c r="J163" s="2" t="str">
        <f>IF(B163="","",'Leasingová kalkulačka'!$C$10-'Tabuľka splátok a odpisov'!B163)</f>
        <v/>
      </c>
      <c r="K163" s="18" t="str">
        <f>IF(B163="","",'Tabuľka - odpisy'!L205)</f>
        <v/>
      </c>
      <c r="L163" s="5" t="str">
        <f t="shared" si="14"/>
        <v/>
      </c>
      <c r="M163" s="5" t="str">
        <f t="shared" si="10"/>
        <v/>
      </c>
    </row>
    <row r="164" spans="2:13" x14ac:dyDescent="0.2">
      <c r="B164" s="2" t="str">
        <f>IF(ROWS($B$4:B164)&lt;='Leasingová kalkulačka'!$C$10,ROWS($B$4:B164),"")</f>
        <v/>
      </c>
      <c r="C164" s="17" t="str">
        <f>IF(B164="","",EDATE('Leasingová kalkulačka'!$C$12,B164-1))</f>
        <v/>
      </c>
      <c r="D164" s="5" t="str">
        <f t="shared" si="11"/>
        <v/>
      </c>
      <c r="E164" s="5" t="str">
        <f>IF(B164="","",-IPMT('Leasingová kalkulačka'!$C$9/12,B164,'Leasingová kalkulačka'!$C$10,'Leasingová kalkulačka'!$C$8,0,0))</f>
        <v/>
      </c>
      <c r="F164" s="5" t="str">
        <f>IF(B164="","",-PPMT('Leasingová kalkulačka'!$C$9/12,B164,'Leasingová kalkulačka'!$C$10,'Leasingová kalkulačka'!$C$8,0,0))</f>
        <v/>
      </c>
      <c r="G164" s="5" t="str">
        <f>IF(B164="","",'Leasingová kalkulačka'!$E$12)</f>
        <v/>
      </c>
      <c r="H164" s="5" t="str">
        <f t="shared" si="12"/>
        <v/>
      </c>
      <c r="I164" s="5" t="str">
        <f t="shared" si="13"/>
        <v/>
      </c>
      <c r="J164" s="2" t="str">
        <f>IF(B164="","",'Leasingová kalkulačka'!$C$10-'Tabuľka splátok a odpisov'!B164)</f>
        <v/>
      </c>
      <c r="K164" s="18" t="str">
        <f>IF(B164="","",'Tabuľka - odpisy'!L206)</f>
        <v/>
      </c>
      <c r="L164" s="5" t="str">
        <f t="shared" si="14"/>
        <v/>
      </c>
      <c r="M164" s="5" t="str">
        <f t="shared" si="10"/>
        <v/>
      </c>
    </row>
    <row r="165" spans="2:13" x14ac:dyDescent="0.2">
      <c r="B165" s="2" t="str">
        <f>IF(ROWS($B$4:B165)&lt;='Leasingová kalkulačka'!$C$10,ROWS($B$4:B165),"")</f>
        <v/>
      </c>
      <c r="C165" s="17" t="str">
        <f>IF(B165="","",EDATE('Leasingová kalkulačka'!$C$12,B165-1))</f>
        <v/>
      </c>
      <c r="D165" s="5" t="str">
        <f t="shared" si="11"/>
        <v/>
      </c>
      <c r="E165" s="5" t="str">
        <f>IF(B165="","",-IPMT('Leasingová kalkulačka'!$C$9/12,B165,'Leasingová kalkulačka'!$C$10,'Leasingová kalkulačka'!$C$8,0,0))</f>
        <v/>
      </c>
      <c r="F165" s="5" t="str">
        <f>IF(B165="","",-PPMT('Leasingová kalkulačka'!$C$9/12,B165,'Leasingová kalkulačka'!$C$10,'Leasingová kalkulačka'!$C$8,0,0))</f>
        <v/>
      </c>
      <c r="G165" s="5" t="str">
        <f>IF(B165="","",'Leasingová kalkulačka'!$E$12)</f>
        <v/>
      </c>
      <c r="H165" s="5" t="str">
        <f t="shared" si="12"/>
        <v/>
      </c>
      <c r="I165" s="5" t="str">
        <f t="shared" si="13"/>
        <v/>
      </c>
      <c r="J165" s="2" t="str">
        <f>IF(B165="","",'Leasingová kalkulačka'!$C$10-'Tabuľka splátok a odpisov'!B165)</f>
        <v/>
      </c>
      <c r="K165" s="18" t="str">
        <f>IF(B165="","",'Tabuľka - odpisy'!L207)</f>
        <v/>
      </c>
      <c r="L165" s="5" t="str">
        <f t="shared" si="14"/>
        <v/>
      </c>
      <c r="M165" s="5" t="str">
        <f t="shared" si="10"/>
        <v/>
      </c>
    </row>
    <row r="166" spans="2:13" x14ac:dyDescent="0.2">
      <c r="B166" s="2" t="str">
        <f>IF(ROWS($B$4:B166)&lt;='Leasingová kalkulačka'!$C$10,ROWS($B$4:B166),"")</f>
        <v/>
      </c>
      <c r="C166" s="17" t="str">
        <f>IF(B166="","",EDATE('Leasingová kalkulačka'!$C$12,B166-1))</f>
        <v/>
      </c>
      <c r="D166" s="5" t="str">
        <f t="shared" si="11"/>
        <v/>
      </c>
      <c r="E166" s="5" t="str">
        <f>IF(B166="","",-IPMT('Leasingová kalkulačka'!$C$9/12,B166,'Leasingová kalkulačka'!$C$10,'Leasingová kalkulačka'!$C$8,0,0))</f>
        <v/>
      </c>
      <c r="F166" s="5" t="str">
        <f>IF(B166="","",-PPMT('Leasingová kalkulačka'!$C$9/12,B166,'Leasingová kalkulačka'!$C$10,'Leasingová kalkulačka'!$C$8,0,0))</f>
        <v/>
      </c>
      <c r="G166" s="5" t="str">
        <f>IF(B166="","",'Leasingová kalkulačka'!$E$12)</f>
        <v/>
      </c>
      <c r="H166" s="5" t="str">
        <f t="shared" si="12"/>
        <v/>
      </c>
      <c r="I166" s="5" t="str">
        <f t="shared" si="13"/>
        <v/>
      </c>
      <c r="J166" s="2" t="str">
        <f>IF(B166="","",'Leasingová kalkulačka'!$C$10-'Tabuľka splátok a odpisov'!B166)</f>
        <v/>
      </c>
      <c r="K166" s="18" t="str">
        <f>IF(B166="","",'Tabuľka - odpisy'!L208)</f>
        <v/>
      </c>
      <c r="L166" s="5" t="str">
        <f t="shared" si="14"/>
        <v/>
      </c>
      <c r="M166" s="5" t="str">
        <f t="shared" si="10"/>
        <v/>
      </c>
    </row>
    <row r="167" spans="2:13" x14ac:dyDescent="0.2">
      <c r="B167" s="2" t="str">
        <f>IF(ROWS($B$4:B167)&lt;='Leasingová kalkulačka'!$C$10,ROWS($B$4:B167),"")</f>
        <v/>
      </c>
      <c r="C167" s="17" t="str">
        <f>IF(B167="","",EDATE('Leasingová kalkulačka'!$C$12,B167-1))</f>
        <v/>
      </c>
      <c r="D167" s="5" t="str">
        <f t="shared" si="11"/>
        <v/>
      </c>
      <c r="E167" s="5" t="str">
        <f>IF(B167="","",-IPMT('Leasingová kalkulačka'!$C$9/12,B167,'Leasingová kalkulačka'!$C$10,'Leasingová kalkulačka'!$C$8,0,0))</f>
        <v/>
      </c>
      <c r="F167" s="5" t="str">
        <f>IF(B167="","",-PPMT('Leasingová kalkulačka'!$C$9/12,B167,'Leasingová kalkulačka'!$C$10,'Leasingová kalkulačka'!$C$8,0,0))</f>
        <v/>
      </c>
      <c r="G167" s="5" t="str">
        <f>IF(B167="","",'Leasingová kalkulačka'!$E$12)</f>
        <v/>
      </c>
      <c r="H167" s="5" t="str">
        <f t="shared" si="12"/>
        <v/>
      </c>
      <c r="I167" s="5" t="str">
        <f t="shared" si="13"/>
        <v/>
      </c>
      <c r="J167" s="2" t="str">
        <f>IF(B167="","",'Leasingová kalkulačka'!$C$10-'Tabuľka splátok a odpisov'!B167)</f>
        <v/>
      </c>
      <c r="K167" s="18" t="str">
        <f>IF(B167="","",'Tabuľka - odpisy'!L209)</f>
        <v/>
      </c>
      <c r="L167" s="5" t="str">
        <f t="shared" si="14"/>
        <v/>
      </c>
      <c r="M167" s="5" t="str">
        <f t="shared" si="10"/>
        <v/>
      </c>
    </row>
    <row r="168" spans="2:13" x14ac:dyDescent="0.2">
      <c r="B168" s="2" t="str">
        <f>IF(ROWS($B$4:B168)&lt;='Leasingová kalkulačka'!$C$10,ROWS($B$4:B168),"")</f>
        <v/>
      </c>
      <c r="C168" s="17" t="str">
        <f>IF(B168="","",EDATE('Leasingová kalkulačka'!$C$12,B168-1))</f>
        <v/>
      </c>
      <c r="D168" s="5" t="str">
        <f t="shared" si="11"/>
        <v/>
      </c>
      <c r="E168" s="5" t="str">
        <f>IF(B168="","",-IPMT('Leasingová kalkulačka'!$C$9/12,B168,'Leasingová kalkulačka'!$C$10,'Leasingová kalkulačka'!$C$8,0,0))</f>
        <v/>
      </c>
      <c r="F168" s="5" t="str">
        <f>IF(B168="","",-PPMT('Leasingová kalkulačka'!$C$9/12,B168,'Leasingová kalkulačka'!$C$10,'Leasingová kalkulačka'!$C$8,0,0))</f>
        <v/>
      </c>
      <c r="G168" s="5" t="str">
        <f>IF(B168="","",'Leasingová kalkulačka'!$E$12)</f>
        <v/>
      </c>
      <c r="H168" s="5" t="str">
        <f t="shared" si="12"/>
        <v/>
      </c>
      <c r="I168" s="5" t="str">
        <f t="shared" si="13"/>
        <v/>
      </c>
      <c r="J168" s="2" t="str">
        <f>IF(B168="","",'Leasingová kalkulačka'!$C$10-'Tabuľka splátok a odpisov'!B168)</f>
        <v/>
      </c>
      <c r="K168" s="18" t="str">
        <f>IF(B168="","",'Tabuľka - odpisy'!L210)</f>
        <v/>
      </c>
      <c r="L168" s="5" t="str">
        <f t="shared" si="14"/>
        <v/>
      </c>
      <c r="M168" s="5" t="str">
        <f t="shared" si="10"/>
        <v/>
      </c>
    </row>
    <row r="169" spans="2:13" x14ac:dyDescent="0.2">
      <c r="B169" s="2" t="str">
        <f>IF(ROWS($B$4:B169)&lt;='Leasingová kalkulačka'!$C$10,ROWS($B$4:B169),"")</f>
        <v/>
      </c>
      <c r="C169" s="17" t="str">
        <f>IF(B169="","",EDATE('Leasingová kalkulačka'!$C$12,B169-1))</f>
        <v/>
      </c>
      <c r="D169" s="5" t="str">
        <f t="shared" si="11"/>
        <v/>
      </c>
      <c r="E169" s="5" t="str">
        <f>IF(B169="","",-IPMT('Leasingová kalkulačka'!$C$9/12,B169,'Leasingová kalkulačka'!$C$10,'Leasingová kalkulačka'!$C$8,0,0))</f>
        <v/>
      </c>
      <c r="F169" s="5" t="str">
        <f>IF(B169="","",-PPMT('Leasingová kalkulačka'!$C$9/12,B169,'Leasingová kalkulačka'!$C$10,'Leasingová kalkulačka'!$C$8,0,0))</f>
        <v/>
      </c>
      <c r="G169" s="5" t="str">
        <f>IF(B169="","",'Leasingová kalkulačka'!$E$12)</f>
        <v/>
      </c>
      <c r="H169" s="5" t="str">
        <f t="shared" si="12"/>
        <v/>
      </c>
      <c r="I169" s="5" t="str">
        <f t="shared" si="13"/>
        <v/>
      </c>
      <c r="J169" s="2" t="str">
        <f>IF(B169="","",'Leasingová kalkulačka'!$C$10-'Tabuľka splátok a odpisov'!B169)</f>
        <v/>
      </c>
      <c r="K169" s="18" t="str">
        <f>IF(B169="","",'Tabuľka - odpisy'!L211)</f>
        <v/>
      </c>
      <c r="L169" s="5" t="str">
        <f t="shared" si="14"/>
        <v/>
      </c>
      <c r="M169" s="5" t="str">
        <f t="shared" si="10"/>
        <v/>
      </c>
    </row>
    <row r="170" spans="2:13" x14ac:dyDescent="0.2">
      <c r="B170" s="2" t="str">
        <f>IF(ROWS($B$4:B170)&lt;='Leasingová kalkulačka'!$C$10,ROWS($B$4:B170),"")</f>
        <v/>
      </c>
      <c r="C170" s="17" t="str">
        <f>IF(B170="","",EDATE('Leasingová kalkulačka'!$C$12,B170-1))</f>
        <v/>
      </c>
      <c r="D170" s="5" t="str">
        <f t="shared" si="11"/>
        <v/>
      </c>
      <c r="E170" s="5" t="str">
        <f>IF(B170="","",-IPMT('Leasingová kalkulačka'!$C$9/12,B170,'Leasingová kalkulačka'!$C$10,'Leasingová kalkulačka'!$C$8,0,0))</f>
        <v/>
      </c>
      <c r="F170" s="5" t="str">
        <f>IF(B170="","",-PPMT('Leasingová kalkulačka'!$C$9/12,B170,'Leasingová kalkulačka'!$C$10,'Leasingová kalkulačka'!$C$8,0,0))</f>
        <v/>
      </c>
      <c r="G170" s="5" t="str">
        <f>IF(B170="","",'Leasingová kalkulačka'!$E$12)</f>
        <v/>
      </c>
      <c r="H170" s="5" t="str">
        <f t="shared" si="12"/>
        <v/>
      </c>
      <c r="I170" s="5" t="str">
        <f t="shared" si="13"/>
        <v/>
      </c>
      <c r="J170" s="2" t="str">
        <f>IF(B170="","",'Leasingová kalkulačka'!$C$10-'Tabuľka splátok a odpisov'!B170)</f>
        <v/>
      </c>
      <c r="K170" s="18" t="str">
        <f>IF(B170="","",'Tabuľka - odpisy'!L212)</f>
        <v/>
      </c>
      <c r="L170" s="5" t="str">
        <f t="shared" si="14"/>
        <v/>
      </c>
      <c r="M170" s="5" t="str">
        <f t="shared" si="10"/>
        <v/>
      </c>
    </row>
    <row r="171" spans="2:13" x14ac:dyDescent="0.2">
      <c r="B171" s="2" t="str">
        <f>IF(ROWS($B$4:B171)&lt;='Leasingová kalkulačka'!$C$10,ROWS($B$4:B171),"")</f>
        <v/>
      </c>
      <c r="C171" s="17" t="str">
        <f>IF(B171="","",EDATE('Leasingová kalkulačka'!$C$12,B171-1))</f>
        <v/>
      </c>
      <c r="D171" s="5" t="str">
        <f t="shared" si="11"/>
        <v/>
      </c>
      <c r="E171" s="5" t="str">
        <f>IF(B171="","",-IPMT('Leasingová kalkulačka'!$C$9/12,B171,'Leasingová kalkulačka'!$C$10,'Leasingová kalkulačka'!$C$8,0,0))</f>
        <v/>
      </c>
      <c r="F171" s="5" t="str">
        <f>IF(B171="","",-PPMT('Leasingová kalkulačka'!$C$9/12,B171,'Leasingová kalkulačka'!$C$10,'Leasingová kalkulačka'!$C$8,0,0))</f>
        <v/>
      </c>
      <c r="G171" s="5" t="str">
        <f>IF(B171="","",'Leasingová kalkulačka'!$E$12)</f>
        <v/>
      </c>
      <c r="H171" s="5" t="str">
        <f t="shared" si="12"/>
        <v/>
      </c>
      <c r="I171" s="5" t="str">
        <f t="shared" si="13"/>
        <v/>
      </c>
      <c r="J171" s="2" t="str">
        <f>IF(B171="","",'Leasingová kalkulačka'!$C$10-'Tabuľka splátok a odpisov'!B171)</f>
        <v/>
      </c>
      <c r="K171" s="18" t="str">
        <f>IF(B171="","",'Tabuľka - odpisy'!L213)</f>
        <v/>
      </c>
      <c r="L171" s="5" t="str">
        <f t="shared" si="14"/>
        <v/>
      </c>
      <c r="M171" s="5" t="str">
        <f t="shared" si="10"/>
        <v/>
      </c>
    </row>
    <row r="172" spans="2:13" x14ac:dyDescent="0.2">
      <c r="B172" s="2" t="str">
        <f>IF(ROWS($B$4:B172)&lt;='Leasingová kalkulačka'!$C$10,ROWS($B$4:B172),"")</f>
        <v/>
      </c>
      <c r="C172" s="17" t="str">
        <f>IF(B172="","",EDATE('Leasingová kalkulačka'!$C$12,B172-1))</f>
        <v/>
      </c>
      <c r="D172" s="5" t="str">
        <f t="shared" si="11"/>
        <v/>
      </c>
      <c r="E172" s="5" t="str">
        <f>IF(B172="","",-IPMT('Leasingová kalkulačka'!$C$9/12,B172,'Leasingová kalkulačka'!$C$10,'Leasingová kalkulačka'!$C$8,0,0))</f>
        <v/>
      </c>
      <c r="F172" s="5" t="str">
        <f>IF(B172="","",-PPMT('Leasingová kalkulačka'!$C$9/12,B172,'Leasingová kalkulačka'!$C$10,'Leasingová kalkulačka'!$C$8,0,0))</f>
        <v/>
      </c>
      <c r="G172" s="5" t="str">
        <f>IF(B172="","",'Leasingová kalkulačka'!$E$12)</f>
        <v/>
      </c>
      <c r="H172" s="5" t="str">
        <f t="shared" si="12"/>
        <v/>
      </c>
      <c r="I172" s="5" t="str">
        <f t="shared" si="13"/>
        <v/>
      </c>
      <c r="J172" s="2" t="str">
        <f>IF(B172="","",'Leasingová kalkulačka'!$C$10-'Tabuľka splátok a odpisov'!B172)</f>
        <v/>
      </c>
      <c r="K172" s="18" t="str">
        <f>IF(B172="","",'Tabuľka - odpisy'!L214)</f>
        <v/>
      </c>
      <c r="L172" s="5" t="str">
        <f t="shared" si="14"/>
        <v/>
      </c>
      <c r="M172" s="5" t="str">
        <f t="shared" si="10"/>
        <v/>
      </c>
    </row>
    <row r="173" spans="2:13" x14ac:dyDescent="0.2">
      <c r="B173" s="2" t="str">
        <f>IF(ROWS($B$4:B173)&lt;='Leasingová kalkulačka'!$C$10,ROWS($B$4:B173),"")</f>
        <v/>
      </c>
      <c r="C173" s="17" t="str">
        <f>IF(B173="","",EDATE('Leasingová kalkulačka'!$C$12,B173-1))</f>
        <v/>
      </c>
      <c r="D173" s="5" t="str">
        <f t="shared" si="11"/>
        <v/>
      </c>
      <c r="E173" s="5" t="str">
        <f>IF(B173="","",-IPMT('Leasingová kalkulačka'!$C$9/12,B173,'Leasingová kalkulačka'!$C$10,'Leasingová kalkulačka'!$C$8,0,0))</f>
        <v/>
      </c>
      <c r="F173" s="5" t="str">
        <f>IF(B173="","",-PPMT('Leasingová kalkulačka'!$C$9/12,B173,'Leasingová kalkulačka'!$C$10,'Leasingová kalkulačka'!$C$8,0,0))</f>
        <v/>
      </c>
      <c r="G173" s="5" t="str">
        <f>IF(B173="","",'Leasingová kalkulačka'!$E$12)</f>
        <v/>
      </c>
      <c r="H173" s="5" t="str">
        <f t="shared" si="12"/>
        <v/>
      </c>
      <c r="I173" s="5" t="str">
        <f t="shared" si="13"/>
        <v/>
      </c>
      <c r="J173" s="2" t="str">
        <f>IF(B173="","",'Leasingová kalkulačka'!$C$10-'Tabuľka splátok a odpisov'!B173)</f>
        <v/>
      </c>
      <c r="K173" s="18" t="str">
        <f>IF(B173="","",'Tabuľka - odpisy'!L215)</f>
        <v/>
      </c>
      <c r="L173" s="5" t="str">
        <f t="shared" si="14"/>
        <v/>
      </c>
      <c r="M173" s="5" t="str">
        <f t="shared" si="10"/>
        <v/>
      </c>
    </row>
    <row r="174" spans="2:13" x14ac:dyDescent="0.2">
      <c r="B174" s="2" t="str">
        <f>IF(ROWS($B$4:B174)&lt;='Leasingová kalkulačka'!$C$10,ROWS($B$4:B174),"")</f>
        <v/>
      </c>
      <c r="C174" s="17" t="str">
        <f>IF(B174="","",EDATE('Leasingová kalkulačka'!$C$12,B174-1))</f>
        <v/>
      </c>
      <c r="D174" s="5" t="str">
        <f t="shared" si="11"/>
        <v/>
      </c>
      <c r="E174" s="5" t="str">
        <f>IF(B174="","",-IPMT('Leasingová kalkulačka'!$C$9/12,B174,'Leasingová kalkulačka'!$C$10,'Leasingová kalkulačka'!$C$8,0,0))</f>
        <v/>
      </c>
      <c r="F174" s="5" t="str">
        <f>IF(B174="","",-PPMT('Leasingová kalkulačka'!$C$9/12,B174,'Leasingová kalkulačka'!$C$10,'Leasingová kalkulačka'!$C$8,0,0))</f>
        <v/>
      </c>
      <c r="G174" s="5" t="str">
        <f>IF(B174="","",'Leasingová kalkulačka'!$E$12)</f>
        <v/>
      </c>
      <c r="H174" s="5" t="str">
        <f t="shared" si="12"/>
        <v/>
      </c>
      <c r="I174" s="5" t="str">
        <f t="shared" si="13"/>
        <v/>
      </c>
      <c r="J174" s="2" t="str">
        <f>IF(B174="","",'Leasingová kalkulačka'!$C$10-'Tabuľka splátok a odpisov'!B174)</f>
        <v/>
      </c>
      <c r="K174" s="18" t="str">
        <f>IF(B174="","",'Tabuľka - odpisy'!L216)</f>
        <v/>
      </c>
      <c r="L174" s="5" t="str">
        <f t="shared" si="14"/>
        <v/>
      </c>
      <c r="M174" s="5" t="str">
        <f t="shared" si="10"/>
        <v/>
      </c>
    </row>
    <row r="175" spans="2:13" x14ac:dyDescent="0.2">
      <c r="B175" s="2" t="str">
        <f>IF(ROWS($B$4:B175)&lt;='Leasingová kalkulačka'!$C$10,ROWS($B$4:B175),"")</f>
        <v/>
      </c>
      <c r="C175" s="17" t="str">
        <f>IF(B175="","",EDATE('Leasingová kalkulačka'!$C$12,B175-1))</f>
        <v/>
      </c>
      <c r="D175" s="5" t="str">
        <f t="shared" si="11"/>
        <v/>
      </c>
      <c r="E175" s="5" t="str">
        <f>IF(B175="","",-IPMT('Leasingová kalkulačka'!$C$9/12,B175,'Leasingová kalkulačka'!$C$10,'Leasingová kalkulačka'!$C$8,0,0))</f>
        <v/>
      </c>
      <c r="F175" s="5" t="str">
        <f>IF(B175="","",-PPMT('Leasingová kalkulačka'!$C$9/12,B175,'Leasingová kalkulačka'!$C$10,'Leasingová kalkulačka'!$C$8,0,0))</f>
        <v/>
      </c>
      <c r="G175" s="5" t="str">
        <f>IF(B175="","",'Leasingová kalkulačka'!$E$12)</f>
        <v/>
      </c>
      <c r="H175" s="5" t="str">
        <f t="shared" si="12"/>
        <v/>
      </c>
      <c r="I175" s="5" t="str">
        <f t="shared" si="13"/>
        <v/>
      </c>
      <c r="J175" s="2" t="str">
        <f>IF(B175="","",'Leasingová kalkulačka'!$C$10-'Tabuľka splátok a odpisov'!B175)</f>
        <v/>
      </c>
      <c r="K175" s="18" t="str">
        <f>IF(B175="","",'Tabuľka - odpisy'!L217)</f>
        <v/>
      </c>
      <c r="L175" s="5" t="str">
        <f t="shared" si="14"/>
        <v/>
      </c>
      <c r="M175" s="5" t="str">
        <f t="shared" si="10"/>
        <v/>
      </c>
    </row>
    <row r="176" spans="2:13" x14ac:dyDescent="0.2">
      <c r="B176" s="2" t="str">
        <f>IF(ROWS($B$4:B176)&lt;='Leasingová kalkulačka'!$C$10,ROWS($B$4:B176),"")</f>
        <v/>
      </c>
      <c r="C176" s="17" t="str">
        <f>IF(B176="","",EDATE('Leasingová kalkulačka'!$C$12,B176-1))</f>
        <v/>
      </c>
      <c r="D176" s="5" t="str">
        <f t="shared" si="11"/>
        <v/>
      </c>
      <c r="E176" s="5" t="str">
        <f>IF(B176="","",-IPMT('Leasingová kalkulačka'!$C$9/12,B176,'Leasingová kalkulačka'!$C$10,'Leasingová kalkulačka'!$C$8,0,0))</f>
        <v/>
      </c>
      <c r="F176" s="5" t="str">
        <f>IF(B176="","",-PPMT('Leasingová kalkulačka'!$C$9/12,B176,'Leasingová kalkulačka'!$C$10,'Leasingová kalkulačka'!$C$8,0,0))</f>
        <v/>
      </c>
      <c r="G176" s="5" t="str">
        <f>IF(B176="","",'Leasingová kalkulačka'!$E$12)</f>
        <v/>
      </c>
      <c r="H176" s="5" t="str">
        <f t="shared" si="12"/>
        <v/>
      </c>
      <c r="I176" s="5" t="str">
        <f t="shared" si="13"/>
        <v/>
      </c>
      <c r="J176" s="2" t="str">
        <f>IF(B176="","",'Leasingová kalkulačka'!$C$10-'Tabuľka splátok a odpisov'!B176)</f>
        <v/>
      </c>
      <c r="K176" s="18" t="str">
        <f>IF(B176="","",'Tabuľka - odpisy'!L218)</f>
        <v/>
      </c>
      <c r="L176" s="5" t="str">
        <f t="shared" si="14"/>
        <v/>
      </c>
      <c r="M176" s="5" t="str">
        <f t="shared" si="10"/>
        <v/>
      </c>
    </row>
    <row r="177" spans="2:13" x14ac:dyDescent="0.2">
      <c r="B177" s="2" t="str">
        <f>IF(ROWS($B$4:B177)&lt;='Leasingová kalkulačka'!$C$10,ROWS($B$4:B177),"")</f>
        <v/>
      </c>
      <c r="C177" s="17" t="str">
        <f>IF(B177="","",EDATE('Leasingová kalkulačka'!$C$12,B177-1))</f>
        <v/>
      </c>
      <c r="D177" s="5" t="str">
        <f t="shared" si="11"/>
        <v/>
      </c>
      <c r="E177" s="5" t="str">
        <f>IF(B177="","",-IPMT('Leasingová kalkulačka'!$C$9/12,B177,'Leasingová kalkulačka'!$C$10,'Leasingová kalkulačka'!$C$8,0,0))</f>
        <v/>
      </c>
      <c r="F177" s="5" t="str">
        <f>IF(B177="","",-PPMT('Leasingová kalkulačka'!$C$9/12,B177,'Leasingová kalkulačka'!$C$10,'Leasingová kalkulačka'!$C$8,0,0))</f>
        <v/>
      </c>
      <c r="G177" s="5" t="str">
        <f>IF(B177="","",'Leasingová kalkulačka'!$E$12)</f>
        <v/>
      </c>
      <c r="H177" s="5" t="str">
        <f t="shared" si="12"/>
        <v/>
      </c>
      <c r="I177" s="5" t="str">
        <f t="shared" si="13"/>
        <v/>
      </c>
      <c r="J177" s="2" t="str">
        <f>IF(B177="","",'Leasingová kalkulačka'!$C$10-'Tabuľka splátok a odpisov'!B177)</f>
        <v/>
      </c>
      <c r="K177" s="18" t="str">
        <f>IF(B177="","",'Tabuľka - odpisy'!L219)</f>
        <v/>
      </c>
      <c r="L177" s="5" t="str">
        <f t="shared" si="14"/>
        <v/>
      </c>
      <c r="M177" s="5" t="str">
        <f t="shared" si="10"/>
        <v/>
      </c>
    </row>
    <row r="178" spans="2:13" x14ac:dyDescent="0.2">
      <c r="B178" s="2" t="str">
        <f>IF(ROWS($B$4:B178)&lt;='Leasingová kalkulačka'!$C$10,ROWS($B$4:B178),"")</f>
        <v/>
      </c>
      <c r="C178" s="17" t="str">
        <f>IF(B178="","",EDATE('Leasingová kalkulačka'!$C$12,B178-1))</f>
        <v/>
      </c>
      <c r="D178" s="5" t="str">
        <f t="shared" si="11"/>
        <v/>
      </c>
      <c r="E178" s="5" t="str">
        <f>IF(B178="","",-IPMT('Leasingová kalkulačka'!$C$9/12,B178,'Leasingová kalkulačka'!$C$10,'Leasingová kalkulačka'!$C$8,0,0))</f>
        <v/>
      </c>
      <c r="F178" s="5" t="str">
        <f>IF(B178="","",-PPMT('Leasingová kalkulačka'!$C$9/12,B178,'Leasingová kalkulačka'!$C$10,'Leasingová kalkulačka'!$C$8,0,0))</f>
        <v/>
      </c>
      <c r="G178" s="5" t="str">
        <f>IF(B178="","",'Leasingová kalkulačka'!$E$12)</f>
        <v/>
      </c>
      <c r="H178" s="5" t="str">
        <f t="shared" si="12"/>
        <v/>
      </c>
      <c r="I178" s="5" t="str">
        <f t="shared" si="13"/>
        <v/>
      </c>
      <c r="J178" s="2" t="str">
        <f>IF(B178="","",'Leasingová kalkulačka'!$C$10-'Tabuľka splátok a odpisov'!B178)</f>
        <v/>
      </c>
      <c r="K178" s="18" t="str">
        <f>IF(B178="","",'Tabuľka - odpisy'!L220)</f>
        <v/>
      </c>
      <c r="L178" s="5" t="str">
        <f t="shared" si="14"/>
        <v/>
      </c>
      <c r="M178" s="5" t="str">
        <f t="shared" si="10"/>
        <v/>
      </c>
    </row>
    <row r="179" spans="2:13" x14ac:dyDescent="0.2">
      <c r="B179" s="2" t="str">
        <f>IF(ROWS($B$4:B179)&lt;='Leasingová kalkulačka'!$C$10,ROWS($B$4:B179),"")</f>
        <v/>
      </c>
      <c r="C179" s="17" t="str">
        <f>IF(B179="","",EDATE('Leasingová kalkulačka'!$C$12,B179-1))</f>
        <v/>
      </c>
      <c r="D179" s="5" t="str">
        <f t="shared" si="11"/>
        <v/>
      </c>
      <c r="E179" s="5" t="str">
        <f>IF(B179="","",-IPMT('Leasingová kalkulačka'!$C$9/12,B179,'Leasingová kalkulačka'!$C$10,'Leasingová kalkulačka'!$C$8,0,0))</f>
        <v/>
      </c>
      <c r="F179" s="5" t="str">
        <f>IF(B179="","",-PPMT('Leasingová kalkulačka'!$C$9/12,B179,'Leasingová kalkulačka'!$C$10,'Leasingová kalkulačka'!$C$8,0,0))</f>
        <v/>
      </c>
      <c r="G179" s="5" t="str">
        <f>IF(B179="","",'Leasingová kalkulačka'!$E$12)</f>
        <v/>
      </c>
      <c r="H179" s="5" t="str">
        <f t="shared" si="12"/>
        <v/>
      </c>
      <c r="I179" s="5" t="str">
        <f t="shared" si="13"/>
        <v/>
      </c>
      <c r="J179" s="2" t="str">
        <f>IF(B179="","",'Leasingová kalkulačka'!$C$10-'Tabuľka splátok a odpisov'!B179)</f>
        <v/>
      </c>
      <c r="K179" s="18" t="str">
        <f>IF(B179="","",'Tabuľka - odpisy'!L221)</f>
        <v/>
      </c>
      <c r="L179" s="5" t="str">
        <f t="shared" si="14"/>
        <v/>
      </c>
      <c r="M179" s="5" t="str">
        <f t="shared" si="10"/>
        <v/>
      </c>
    </row>
    <row r="180" spans="2:13" x14ac:dyDescent="0.2">
      <c r="B180" s="2" t="str">
        <f>IF(ROWS($B$4:B180)&lt;='Leasingová kalkulačka'!$C$10,ROWS($B$4:B180),"")</f>
        <v/>
      </c>
      <c r="C180" s="17" t="str">
        <f>IF(B180="","",EDATE('Leasingová kalkulačka'!$C$12,B180-1))</f>
        <v/>
      </c>
      <c r="D180" s="5" t="str">
        <f t="shared" si="11"/>
        <v/>
      </c>
      <c r="E180" s="5" t="str">
        <f>IF(B180="","",-IPMT('Leasingová kalkulačka'!$C$9/12,B180,'Leasingová kalkulačka'!$C$10,'Leasingová kalkulačka'!$C$8,0,0))</f>
        <v/>
      </c>
      <c r="F180" s="5" t="str">
        <f>IF(B180="","",-PPMT('Leasingová kalkulačka'!$C$9/12,B180,'Leasingová kalkulačka'!$C$10,'Leasingová kalkulačka'!$C$8,0,0))</f>
        <v/>
      </c>
      <c r="G180" s="5" t="str">
        <f>IF(B180="","",'Leasingová kalkulačka'!$E$12)</f>
        <v/>
      </c>
      <c r="H180" s="5" t="str">
        <f t="shared" si="12"/>
        <v/>
      </c>
      <c r="I180" s="5" t="str">
        <f t="shared" si="13"/>
        <v/>
      </c>
      <c r="J180" s="2" t="str">
        <f>IF(B180="","",'Leasingová kalkulačka'!$C$10-'Tabuľka splátok a odpisov'!B180)</f>
        <v/>
      </c>
      <c r="K180" s="18" t="str">
        <f>IF(B180="","",'Tabuľka - odpisy'!L222)</f>
        <v/>
      </c>
      <c r="L180" s="5" t="str">
        <f t="shared" si="14"/>
        <v/>
      </c>
      <c r="M180" s="5" t="str">
        <f t="shared" si="10"/>
        <v/>
      </c>
    </row>
    <row r="181" spans="2:13" x14ac:dyDescent="0.2">
      <c r="B181" s="2" t="str">
        <f>IF(ROWS($B$4:B181)&lt;='Leasingová kalkulačka'!$C$10,ROWS($B$4:B181),"")</f>
        <v/>
      </c>
      <c r="C181" s="17" t="str">
        <f>IF(B181="","",EDATE('Leasingová kalkulačka'!$C$12,B181-1))</f>
        <v/>
      </c>
      <c r="D181" s="5" t="str">
        <f t="shared" si="11"/>
        <v/>
      </c>
      <c r="E181" s="5" t="str">
        <f>IF(B181="","",-IPMT('Leasingová kalkulačka'!$C$9/12,B181,'Leasingová kalkulačka'!$C$10,'Leasingová kalkulačka'!$C$8,0,0))</f>
        <v/>
      </c>
      <c r="F181" s="5" t="str">
        <f>IF(B181="","",-PPMT('Leasingová kalkulačka'!$C$9/12,B181,'Leasingová kalkulačka'!$C$10,'Leasingová kalkulačka'!$C$8,0,0))</f>
        <v/>
      </c>
      <c r="G181" s="5" t="str">
        <f>IF(B181="","",'Leasingová kalkulačka'!$E$12)</f>
        <v/>
      </c>
      <c r="H181" s="5" t="str">
        <f t="shared" si="12"/>
        <v/>
      </c>
      <c r="I181" s="5" t="str">
        <f t="shared" si="13"/>
        <v/>
      </c>
      <c r="J181" s="2" t="str">
        <f>IF(B181="","",'Leasingová kalkulačka'!$C$10-'Tabuľka splátok a odpisov'!B181)</f>
        <v/>
      </c>
      <c r="K181" s="18" t="str">
        <f>IF(B181="","",'Tabuľka - odpisy'!L223)</f>
        <v/>
      </c>
      <c r="L181" s="5" t="str">
        <f t="shared" si="14"/>
        <v/>
      </c>
      <c r="M181" s="5" t="str">
        <f t="shared" si="10"/>
        <v/>
      </c>
    </row>
    <row r="182" spans="2:13" x14ac:dyDescent="0.2">
      <c r="B182" s="2" t="str">
        <f>IF(ROWS($B$4:B182)&lt;='Leasingová kalkulačka'!$C$10,ROWS($B$4:B182),"")</f>
        <v/>
      </c>
      <c r="C182" s="17" t="str">
        <f>IF(B182="","",EDATE('Leasingová kalkulačka'!$C$12,B182-1))</f>
        <v/>
      </c>
      <c r="D182" s="5" t="str">
        <f t="shared" si="11"/>
        <v/>
      </c>
      <c r="E182" s="5" t="str">
        <f>IF(B182="","",-IPMT('Leasingová kalkulačka'!$C$9/12,B182,'Leasingová kalkulačka'!$C$10,'Leasingová kalkulačka'!$C$8,0,0))</f>
        <v/>
      </c>
      <c r="F182" s="5" t="str">
        <f>IF(B182="","",-PPMT('Leasingová kalkulačka'!$C$9/12,B182,'Leasingová kalkulačka'!$C$10,'Leasingová kalkulačka'!$C$8,0,0))</f>
        <v/>
      </c>
      <c r="G182" s="5" t="str">
        <f>IF(B182="","",'Leasingová kalkulačka'!$E$12)</f>
        <v/>
      </c>
      <c r="H182" s="5" t="str">
        <f t="shared" si="12"/>
        <v/>
      </c>
      <c r="I182" s="5" t="str">
        <f t="shared" si="13"/>
        <v/>
      </c>
      <c r="J182" s="2" t="str">
        <f>IF(B182="","",'Leasingová kalkulačka'!$C$10-'Tabuľka splátok a odpisov'!B182)</f>
        <v/>
      </c>
      <c r="K182" s="18" t="str">
        <f>IF(B182="","",'Tabuľka - odpisy'!L224)</f>
        <v/>
      </c>
      <c r="L182" s="5" t="str">
        <f t="shared" si="14"/>
        <v/>
      </c>
      <c r="M182" s="5" t="str">
        <f t="shared" si="10"/>
        <v/>
      </c>
    </row>
    <row r="183" spans="2:13" x14ac:dyDescent="0.2">
      <c r="B183" s="2" t="str">
        <f>IF(ROWS($B$4:B183)&lt;='Leasingová kalkulačka'!$C$10,ROWS($B$4:B183),"")</f>
        <v/>
      </c>
      <c r="C183" s="17" t="str">
        <f>IF(B183="","",EDATE('Leasingová kalkulačka'!$C$12,B183-1))</f>
        <v/>
      </c>
      <c r="D183" s="5" t="str">
        <f t="shared" si="11"/>
        <v/>
      </c>
      <c r="E183" s="5" t="str">
        <f>IF(B183="","",-IPMT('Leasingová kalkulačka'!$C$9/12,B183,'Leasingová kalkulačka'!$C$10,'Leasingová kalkulačka'!$C$8,0,0))</f>
        <v/>
      </c>
      <c r="F183" s="5" t="str">
        <f>IF(B183="","",-PPMT('Leasingová kalkulačka'!$C$9/12,B183,'Leasingová kalkulačka'!$C$10,'Leasingová kalkulačka'!$C$8,0,0))</f>
        <v/>
      </c>
      <c r="G183" s="5" t="str">
        <f>IF(B183="","",'Leasingová kalkulačka'!$E$12)</f>
        <v/>
      </c>
      <c r="H183" s="5" t="str">
        <f t="shared" si="12"/>
        <v/>
      </c>
      <c r="I183" s="5" t="str">
        <f t="shared" si="13"/>
        <v/>
      </c>
      <c r="J183" s="2" t="str">
        <f>IF(B183="","",'Leasingová kalkulačka'!$C$10-'Tabuľka splátok a odpisov'!B183)</f>
        <v/>
      </c>
      <c r="K183" s="18" t="str">
        <f>IF(B183="","",'Tabuľka - odpisy'!L225)</f>
        <v/>
      </c>
      <c r="L183" s="5" t="str">
        <f t="shared" si="14"/>
        <v/>
      </c>
      <c r="M183" s="5" t="str">
        <f t="shared" si="10"/>
        <v/>
      </c>
    </row>
    <row r="184" spans="2:13" x14ac:dyDescent="0.2">
      <c r="B184" s="2" t="str">
        <f>IF(ROWS($B$4:B184)&lt;='Leasingová kalkulačka'!$C$10,ROWS($B$4:B184),"")</f>
        <v/>
      </c>
      <c r="C184" s="17" t="str">
        <f>IF(B184="","",EDATE('Leasingová kalkulačka'!$C$12,B184-1))</f>
        <v/>
      </c>
      <c r="D184" s="5" t="str">
        <f t="shared" si="11"/>
        <v/>
      </c>
      <c r="E184" s="5" t="str">
        <f>IF(B184="","",-IPMT('Leasingová kalkulačka'!$C$9/12,B184,'Leasingová kalkulačka'!$C$10,'Leasingová kalkulačka'!$C$8,0,0))</f>
        <v/>
      </c>
      <c r="F184" s="5" t="str">
        <f>IF(B184="","",-PPMT('Leasingová kalkulačka'!$C$9/12,B184,'Leasingová kalkulačka'!$C$10,'Leasingová kalkulačka'!$C$8,0,0))</f>
        <v/>
      </c>
      <c r="G184" s="5" t="str">
        <f>IF(B184="","",'Leasingová kalkulačka'!$E$12)</f>
        <v/>
      </c>
      <c r="H184" s="5" t="str">
        <f t="shared" si="12"/>
        <v/>
      </c>
      <c r="I184" s="5" t="str">
        <f t="shared" si="13"/>
        <v/>
      </c>
      <c r="J184" s="2" t="str">
        <f>IF(B184="","",'Leasingová kalkulačka'!$C$10-'Tabuľka splátok a odpisov'!B184)</f>
        <v/>
      </c>
      <c r="K184" s="18" t="str">
        <f>IF(B184="","",'Tabuľka - odpisy'!L226)</f>
        <v/>
      </c>
      <c r="L184" s="5" t="str">
        <f t="shared" si="14"/>
        <v/>
      </c>
      <c r="M184" s="5" t="str">
        <f t="shared" si="10"/>
        <v/>
      </c>
    </row>
    <row r="185" spans="2:13" x14ac:dyDescent="0.2">
      <c r="B185" s="2" t="str">
        <f>IF(ROWS($B$4:B185)&lt;='Leasingová kalkulačka'!$C$10,ROWS($B$4:B185),"")</f>
        <v/>
      </c>
      <c r="C185" s="17" t="str">
        <f>IF(B185="","",EDATE('Leasingová kalkulačka'!$C$12,B185-1))</f>
        <v/>
      </c>
      <c r="D185" s="5" t="str">
        <f t="shared" si="11"/>
        <v/>
      </c>
      <c r="E185" s="5" t="str">
        <f>IF(B185="","",-IPMT('Leasingová kalkulačka'!$C$9/12,B185,'Leasingová kalkulačka'!$C$10,'Leasingová kalkulačka'!$C$8,0,0))</f>
        <v/>
      </c>
      <c r="F185" s="5" t="str">
        <f>IF(B185="","",-PPMT('Leasingová kalkulačka'!$C$9/12,B185,'Leasingová kalkulačka'!$C$10,'Leasingová kalkulačka'!$C$8,0,0))</f>
        <v/>
      </c>
      <c r="G185" s="5" t="str">
        <f>IF(B185="","",'Leasingová kalkulačka'!$E$12)</f>
        <v/>
      </c>
      <c r="H185" s="5" t="str">
        <f t="shared" si="12"/>
        <v/>
      </c>
      <c r="I185" s="5" t="str">
        <f t="shared" si="13"/>
        <v/>
      </c>
      <c r="J185" s="2" t="str">
        <f>IF(B185="","",'Leasingová kalkulačka'!$C$10-'Tabuľka splátok a odpisov'!B185)</f>
        <v/>
      </c>
      <c r="K185" s="18" t="str">
        <f>IF(B185="","",'Tabuľka - odpisy'!L227)</f>
        <v/>
      </c>
      <c r="L185" s="5" t="str">
        <f t="shared" si="14"/>
        <v/>
      </c>
      <c r="M185" s="5" t="str">
        <f t="shared" si="10"/>
        <v/>
      </c>
    </row>
    <row r="186" spans="2:13" x14ac:dyDescent="0.2">
      <c r="B186" s="2" t="str">
        <f>IF(ROWS($B$4:B186)&lt;='Leasingová kalkulačka'!$C$10,ROWS($B$4:B186),"")</f>
        <v/>
      </c>
      <c r="C186" s="17" t="str">
        <f>IF(B186="","",EDATE('Leasingová kalkulačka'!$C$12,B186-1))</f>
        <v/>
      </c>
      <c r="D186" s="5" t="str">
        <f t="shared" si="11"/>
        <v/>
      </c>
      <c r="E186" s="5" t="str">
        <f>IF(B186="","",-IPMT('Leasingová kalkulačka'!$C$9/12,B186,'Leasingová kalkulačka'!$C$10,'Leasingová kalkulačka'!$C$8,0,0))</f>
        <v/>
      </c>
      <c r="F186" s="5" t="str">
        <f>IF(B186="","",-PPMT('Leasingová kalkulačka'!$C$9/12,B186,'Leasingová kalkulačka'!$C$10,'Leasingová kalkulačka'!$C$8,0,0))</f>
        <v/>
      </c>
      <c r="G186" s="5" t="str">
        <f>IF(B186="","",'Leasingová kalkulačka'!$E$12)</f>
        <v/>
      </c>
      <c r="H186" s="5" t="str">
        <f t="shared" si="12"/>
        <v/>
      </c>
      <c r="I186" s="5" t="str">
        <f t="shared" si="13"/>
        <v/>
      </c>
      <c r="J186" s="2" t="str">
        <f>IF(B186="","",'Leasingová kalkulačka'!$C$10-'Tabuľka splátok a odpisov'!B186)</f>
        <v/>
      </c>
      <c r="K186" s="18" t="str">
        <f>IF(B186="","",'Tabuľka - odpisy'!L228)</f>
        <v/>
      </c>
      <c r="L186" s="5" t="str">
        <f t="shared" si="14"/>
        <v/>
      </c>
      <c r="M186" s="5" t="str">
        <f t="shared" si="10"/>
        <v/>
      </c>
    </row>
    <row r="187" spans="2:13" x14ac:dyDescent="0.2">
      <c r="B187" s="2" t="str">
        <f>IF(ROWS($B$4:B187)&lt;='Leasingová kalkulačka'!$C$10,ROWS($B$4:B187),"")</f>
        <v/>
      </c>
      <c r="C187" s="17" t="str">
        <f>IF(B187="","",EDATE('Leasingová kalkulačka'!$C$12,B187-1))</f>
        <v/>
      </c>
      <c r="D187" s="5" t="str">
        <f t="shared" si="11"/>
        <v/>
      </c>
      <c r="E187" s="5" t="str">
        <f>IF(B187="","",-IPMT('Leasingová kalkulačka'!$C$9/12,B187,'Leasingová kalkulačka'!$C$10,'Leasingová kalkulačka'!$C$8,0,0))</f>
        <v/>
      </c>
      <c r="F187" s="5" t="str">
        <f>IF(B187="","",-PPMT('Leasingová kalkulačka'!$C$9/12,B187,'Leasingová kalkulačka'!$C$10,'Leasingová kalkulačka'!$C$8,0,0))</f>
        <v/>
      </c>
      <c r="G187" s="5" t="str">
        <f>IF(B187="","",'Leasingová kalkulačka'!$E$12)</f>
        <v/>
      </c>
      <c r="H187" s="5" t="str">
        <f t="shared" si="12"/>
        <v/>
      </c>
      <c r="I187" s="5" t="str">
        <f t="shared" si="13"/>
        <v/>
      </c>
      <c r="J187" s="2" t="str">
        <f>IF(B187="","",'Leasingová kalkulačka'!$C$10-'Tabuľka splátok a odpisov'!B187)</f>
        <v/>
      </c>
      <c r="K187" s="18" t="str">
        <f>IF(B187="","",'Tabuľka - odpisy'!L229)</f>
        <v/>
      </c>
      <c r="L187" s="5" t="str">
        <f t="shared" si="14"/>
        <v/>
      </c>
      <c r="M187" s="5" t="str">
        <f t="shared" si="10"/>
        <v/>
      </c>
    </row>
    <row r="188" spans="2:13" x14ac:dyDescent="0.2">
      <c r="B188" s="2" t="str">
        <f>IF(ROWS($B$4:B188)&lt;='Leasingová kalkulačka'!$C$10,ROWS($B$4:B188),"")</f>
        <v/>
      </c>
      <c r="C188" s="17" t="str">
        <f>IF(B188="","",EDATE('Leasingová kalkulačka'!$C$12,B188-1))</f>
        <v/>
      </c>
      <c r="D188" s="5" t="str">
        <f t="shared" si="11"/>
        <v/>
      </c>
      <c r="E188" s="5" t="str">
        <f>IF(B188="","",-IPMT('Leasingová kalkulačka'!$C$9/12,B188,'Leasingová kalkulačka'!$C$10,'Leasingová kalkulačka'!$C$8,0,0))</f>
        <v/>
      </c>
      <c r="F188" s="5" t="str">
        <f>IF(B188="","",-PPMT('Leasingová kalkulačka'!$C$9/12,B188,'Leasingová kalkulačka'!$C$10,'Leasingová kalkulačka'!$C$8,0,0))</f>
        <v/>
      </c>
      <c r="G188" s="5" t="str">
        <f>IF(B188="","",'Leasingová kalkulačka'!$E$12)</f>
        <v/>
      </c>
      <c r="H188" s="5" t="str">
        <f t="shared" si="12"/>
        <v/>
      </c>
      <c r="I188" s="5" t="str">
        <f t="shared" si="13"/>
        <v/>
      </c>
      <c r="J188" s="2" t="str">
        <f>IF(B188="","",'Leasingová kalkulačka'!$C$10-'Tabuľka splátok a odpisov'!B188)</f>
        <v/>
      </c>
      <c r="K188" s="18" t="str">
        <f>IF(B188="","",'Tabuľka - odpisy'!L230)</f>
        <v/>
      </c>
      <c r="L188" s="5" t="str">
        <f t="shared" si="14"/>
        <v/>
      </c>
      <c r="M188" s="5" t="str">
        <f t="shared" si="10"/>
        <v/>
      </c>
    </row>
    <row r="189" spans="2:13" x14ac:dyDescent="0.2">
      <c r="B189" s="2" t="str">
        <f>IF(ROWS($B$4:B189)&lt;='Leasingová kalkulačka'!$C$10,ROWS($B$4:B189),"")</f>
        <v/>
      </c>
      <c r="C189" s="17" t="str">
        <f>IF(B189="","",EDATE('Leasingová kalkulačka'!$C$12,B189-1))</f>
        <v/>
      </c>
      <c r="D189" s="5" t="str">
        <f t="shared" si="11"/>
        <v/>
      </c>
      <c r="E189" s="5" t="str">
        <f>IF(B189="","",-IPMT('Leasingová kalkulačka'!$C$9/12,B189,'Leasingová kalkulačka'!$C$10,'Leasingová kalkulačka'!$C$8,0,0))</f>
        <v/>
      </c>
      <c r="F189" s="5" t="str">
        <f>IF(B189="","",-PPMT('Leasingová kalkulačka'!$C$9/12,B189,'Leasingová kalkulačka'!$C$10,'Leasingová kalkulačka'!$C$8,0,0))</f>
        <v/>
      </c>
      <c r="G189" s="5" t="str">
        <f>IF(B189="","",'Leasingová kalkulačka'!$E$12)</f>
        <v/>
      </c>
      <c r="H189" s="5" t="str">
        <f t="shared" si="12"/>
        <v/>
      </c>
      <c r="I189" s="5" t="str">
        <f t="shared" si="13"/>
        <v/>
      </c>
      <c r="J189" s="2" t="str">
        <f>IF(B189="","",'Leasingová kalkulačka'!$C$10-'Tabuľka splátok a odpisov'!B189)</f>
        <v/>
      </c>
      <c r="K189" s="18" t="str">
        <f>IF(B189="","",'Tabuľka - odpisy'!L231)</f>
        <v/>
      </c>
      <c r="L189" s="5" t="str">
        <f t="shared" si="14"/>
        <v/>
      </c>
      <c r="M189" s="5" t="str">
        <f t="shared" si="10"/>
        <v/>
      </c>
    </row>
    <row r="190" spans="2:13" x14ac:dyDescent="0.2">
      <c r="B190" s="2" t="str">
        <f>IF(ROWS($B$4:B190)&lt;='Leasingová kalkulačka'!$C$10,ROWS($B$4:B190),"")</f>
        <v/>
      </c>
      <c r="C190" s="17" t="str">
        <f>IF(B190="","",EDATE('Leasingová kalkulačka'!$C$12,B190-1))</f>
        <v/>
      </c>
      <c r="D190" s="5" t="str">
        <f t="shared" si="11"/>
        <v/>
      </c>
      <c r="E190" s="5" t="str">
        <f>IF(B190="","",-IPMT('Leasingová kalkulačka'!$C$9/12,B190,'Leasingová kalkulačka'!$C$10,'Leasingová kalkulačka'!$C$8,0,0))</f>
        <v/>
      </c>
      <c r="F190" s="5" t="str">
        <f>IF(B190="","",-PPMT('Leasingová kalkulačka'!$C$9/12,B190,'Leasingová kalkulačka'!$C$10,'Leasingová kalkulačka'!$C$8,0,0))</f>
        <v/>
      </c>
      <c r="G190" s="5" t="str">
        <f>IF(B190="","",'Leasingová kalkulačka'!$E$12)</f>
        <v/>
      </c>
      <c r="H190" s="5" t="str">
        <f t="shared" si="12"/>
        <v/>
      </c>
      <c r="I190" s="5" t="str">
        <f t="shared" si="13"/>
        <v/>
      </c>
      <c r="J190" s="2" t="str">
        <f>IF(B190="","",'Leasingová kalkulačka'!$C$10-'Tabuľka splátok a odpisov'!B190)</f>
        <v/>
      </c>
      <c r="K190" s="18" t="str">
        <f>IF(B190="","",'Tabuľka - odpisy'!L232)</f>
        <v/>
      </c>
      <c r="L190" s="5" t="str">
        <f t="shared" si="14"/>
        <v/>
      </c>
      <c r="M190" s="5" t="str">
        <f t="shared" si="10"/>
        <v/>
      </c>
    </row>
    <row r="191" spans="2:13" x14ac:dyDescent="0.2">
      <c r="B191" s="2" t="str">
        <f>IF(ROWS($B$4:B191)&lt;='Leasingová kalkulačka'!$C$10,ROWS($B$4:B191),"")</f>
        <v/>
      </c>
      <c r="C191" s="17" t="str">
        <f>IF(B191="","",EDATE('Leasingová kalkulačka'!$C$12,B191-1))</f>
        <v/>
      </c>
      <c r="D191" s="5" t="str">
        <f t="shared" si="11"/>
        <v/>
      </c>
      <c r="E191" s="5" t="str">
        <f>IF(B191="","",-IPMT('Leasingová kalkulačka'!$C$9/12,B191,'Leasingová kalkulačka'!$C$10,'Leasingová kalkulačka'!$C$8,0,0))</f>
        <v/>
      </c>
      <c r="F191" s="5" t="str">
        <f>IF(B191="","",-PPMT('Leasingová kalkulačka'!$C$9/12,B191,'Leasingová kalkulačka'!$C$10,'Leasingová kalkulačka'!$C$8,0,0))</f>
        <v/>
      </c>
      <c r="G191" s="5" t="str">
        <f>IF(B191="","",'Leasingová kalkulačka'!$E$12)</f>
        <v/>
      </c>
      <c r="H191" s="5" t="str">
        <f t="shared" si="12"/>
        <v/>
      </c>
      <c r="I191" s="5" t="str">
        <f t="shared" si="13"/>
        <v/>
      </c>
      <c r="J191" s="2" t="str">
        <f>IF(B191="","",'Leasingová kalkulačka'!$C$10-'Tabuľka splátok a odpisov'!B191)</f>
        <v/>
      </c>
      <c r="K191" s="18" t="str">
        <f>IF(B191="","",'Tabuľka - odpisy'!L233)</f>
        <v/>
      </c>
      <c r="L191" s="5" t="str">
        <f t="shared" si="14"/>
        <v/>
      </c>
      <c r="M191" s="5" t="str">
        <f t="shared" si="10"/>
        <v/>
      </c>
    </row>
    <row r="192" spans="2:13" x14ac:dyDescent="0.2">
      <c r="B192" s="2" t="str">
        <f>IF(ROWS($B$4:B192)&lt;='Leasingová kalkulačka'!$C$10,ROWS($B$4:B192),"")</f>
        <v/>
      </c>
      <c r="C192" s="17" t="str">
        <f>IF(B192="","",EDATE('Leasingová kalkulačka'!$C$12,B192-1))</f>
        <v/>
      </c>
      <c r="D192" s="5" t="str">
        <f t="shared" si="11"/>
        <v/>
      </c>
      <c r="E192" s="5" t="str">
        <f>IF(B192="","",-IPMT('Leasingová kalkulačka'!$C$9/12,B192,'Leasingová kalkulačka'!$C$10,'Leasingová kalkulačka'!$C$8,0,0))</f>
        <v/>
      </c>
      <c r="F192" s="5" t="str">
        <f>IF(B192="","",-PPMT('Leasingová kalkulačka'!$C$9/12,B192,'Leasingová kalkulačka'!$C$10,'Leasingová kalkulačka'!$C$8,0,0))</f>
        <v/>
      </c>
      <c r="G192" s="5" t="str">
        <f>IF(B192="","",'Leasingová kalkulačka'!$E$12)</f>
        <v/>
      </c>
      <c r="H192" s="5" t="str">
        <f t="shared" si="12"/>
        <v/>
      </c>
      <c r="I192" s="5" t="str">
        <f t="shared" si="13"/>
        <v/>
      </c>
      <c r="J192" s="2" t="str">
        <f>IF(B192="","",'Leasingová kalkulačka'!$C$10-'Tabuľka splátok a odpisov'!B192)</f>
        <v/>
      </c>
      <c r="K192" s="18" t="str">
        <f>IF(B192="","",'Tabuľka - odpisy'!L234)</f>
        <v/>
      </c>
      <c r="L192" s="5" t="str">
        <f t="shared" si="14"/>
        <v/>
      </c>
      <c r="M192" s="5" t="str">
        <f t="shared" si="10"/>
        <v/>
      </c>
    </row>
    <row r="193" spans="2:13" x14ac:dyDescent="0.2">
      <c r="B193" s="2" t="str">
        <f>IF(ROWS($B$4:B193)&lt;='Leasingová kalkulačka'!$C$10,ROWS($B$4:B193),"")</f>
        <v/>
      </c>
      <c r="C193" s="17" t="str">
        <f>IF(B193="","",EDATE('Leasingová kalkulačka'!$C$12,B193-1))</f>
        <v/>
      </c>
      <c r="D193" s="5" t="str">
        <f t="shared" si="11"/>
        <v/>
      </c>
      <c r="E193" s="5" t="str">
        <f>IF(B193="","",-IPMT('Leasingová kalkulačka'!$C$9/12,B193,'Leasingová kalkulačka'!$C$10,'Leasingová kalkulačka'!$C$8,0,0))</f>
        <v/>
      </c>
      <c r="F193" s="5" t="str">
        <f>IF(B193="","",-PPMT('Leasingová kalkulačka'!$C$9/12,B193,'Leasingová kalkulačka'!$C$10,'Leasingová kalkulačka'!$C$8,0,0))</f>
        <v/>
      </c>
      <c r="G193" s="5" t="str">
        <f>IF(B193="","",'Leasingová kalkulačka'!$E$12)</f>
        <v/>
      </c>
      <c r="H193" s="5" t="str">
        <f t="shared" si="12"/>
        <v/>
      </c>
      <c r="I193" s="5" t="str">
        <f t="shared" si="13"/>
        <v/>
      </c>
      <c r="J193" s="2" t="str">
        <f>IF(B193="","",'Leasingová kalkulačka'!$C$10-'Tabuľka splátok a odpisov'!B193)</f>
        <v/>
      </c>
      <c r="K193" s="18" t="str">
        <f>IF(B193="","",'Tabuľka - odpisy'!L235)</f>
        <v/>
      </c>
      <c r="L193" s="5" t="str">
        <f t="shared" si="14"/>
        <v/>
      </c>
      <c r="M193" s="5" t="str">
        <f t="shared" si="10"/>
        <v/>
      </c>
    </row>
    <row r="194" spans="2:13" x14ac:dyDescent="0.2">
      <c r="B194" s="2" t="str">
        <f>IF(ROWS($B$4:B194)&lt;='Leasingová kalkulačka'!$C$10,ROWS($B$4:B194),"")</f>
        <v/>
      </c>
      <c r="C194" s="17" t="str">
        <f>IF(B194="","",EDATE('Leasingová kalkulačka'!$C$12,B194-1))</f>
        <v/>
      </c>
      <c r="D194" s="5" t="str">
        <f t="shared" si="11"/>
        <v/>
      </c>
      <c r="E194" s="5" t="str">
        <f>IF(B194="","",-IPMT('Leasingová kalkulačka'!$C$9/12,B194,'Leasingová kalkulačka'!$C$10,'Leasingová kalkulačka'!$C$8,0,0))</f>
        <v/>
      </c>
      <c r="F194" s="5" t="str">
        <f>IF(B194="","",-PPMT('Leasingová kalkulačka'!$C$9/12,B194,'Leasingová kalkulačka'!$C$10,'Leasingová kalkulačka'!$C$8,0,0))</f>
        <v/>
      </c>
      <c r="G194" s="5" t="str">
        <f>IF(B194="","",'Leasingová kalkulačka'!$E$12)</f>
        <v/>
      </c>
      <c r="H194" s="5" t="str">
        <f t="shared" si="12"/>
        <v/>
      </c>
      <c r="I194" s="5" t="str">
        <f t="shared" si="13"/>
        <v/>
      </c>
      <c r="J194" s="2" t="str">
        <f>IF(B194="","",'Leasingová kalkulačka'!$C$10-'Tabuľka splátok a odpisov'!B194)</f>
        <v/>
      </c>
      <c r="K194" s="18" t="str">
        <f>IF(B194="","",'Tabuľka - odpisy'!L236)</f>
        <v/>
      </c>
      <c r="L194" s="5" t="str">
        <f t="shared" si="14"/>
        <v/>
      </c>
      <c r="M194" s="5" t="str">
        <f t="shared" si="10"/>
        <v/>
      </c>
    </row>
    <row r="195" spans="2:13" x14ac:dyDescent="0.2">
      <c r="B195" s="2" t="str">
        <f>IF(ROWS($B$4:B195)&lt;='Leasingová kalkulačka'!$C$10,ROWS($B$4:B195),"")</f>
        <v/>
      </c>
      <c r="C195" s="17" t="str">
        <f>IF(B195="","",EDATE('Leasingová kalkulačka'!$C$12,B195-1))</f>
        <v/>
      </c>
      <c r="D195" s="5" t="str">
        <f t="shared" si="11"/>
        <v/>
      </c>
      <c r="E195" s="5" t="str">
        <f>IF(B195="","",-IPMT('Leasingová kalkulačka'!$C$9/12,B195,'Leasingová kalkulačka'!$C$10,'Leasingová kalkulačka'!$C$8,0,0))</f>
        <v/>
      </c>
      <c r="F195" s="5" t="str">
        <f>IF(B195="","",-PPMT('Leasingová kalkulačka'!$C$9/12,B195,'Leasingová kalkulačka'!$C$10,'Leasingová kalkulačka'!$C$8,0,0))</f>
        <v/>
      </c>
      <c r="G195" s="5" t="str">
        <f>IF(B195="","",'Leasingová kalkulačka'!$E$12)</f>
        <v/>
      </c>
      <c r="H195" s="5" t="str">
        <f t="shared" si="12"/>
        <v/>
      </c>
      <c r="I195" s="5" t="str">
        <f t="shared" si="13"/>
        <v/>
      </c>
      <c r="J195" s="2" t="str">
        <f>IF(B195="","",'Leasingová kalkulačka'!$C$10-'Tabuľka splátok a odpisov'!B195)</f>
        <v/>
      </c>
      <c r="K195" s="18" t="str">
        <f>IF(B195="","",'Tabuľka - odpisy'!L237)</f>
        <v/>
      </c>
      <c r="L195" s="5" t="str">
        <f t="shared" si="14"/>
        <v/>
      </c>
      <c r="M195" s="5" t="str">
        <f t="shared" si="10"/>
        <v/>
      </c>
    </row>
    <row r="196" spans="2:13" x14ac:dyDescent="0.2">
      <c r="B196" s="2" t="str">
        <f>IF(ROWS($B$4:B196)&lt;='Leasingová kalkulačka'!$C$10,ROWS($B$4:B196),"")</f>
        <v/>
      </c>
      <c r="C196" s="17" t="str">
        <f>IF(B196="","",EDATE('Leasingová kalkulačka'!$C$12,B196-1))</f>
        <v/>
      </c>
      <c r="D196" s="5" t="str">
        <f t="shared" si="11"/>
        <v/>
      </c>
      <c r="E196" s="5" t="str">
        <f>IF(B196="","",-IPMT('Leasingová kalkulačka'!$C$9/12,B196,'Leasingová kalkulačka'!$C$10,'Leasingová kalkulačka'!$C$8,0,0))</f>
        <v/>
      </c>
      <c r="F196" s="5" t="str">
        <f>IF(B196="","",-PPMT('Leasingová kalkulačka'!$C$9/12,B196,'Leasingová kalkulačka'!$C$10,'Leasingová kalkulačka'!$C$8,0,0))</f>
        <v/>
      </c>
      <c r="G196" s="5" t="str">
        <f>IF(B196="","",'Leasingová kalkulačka'!$E$12)</f>
        <v/>
      </c>
      <c r="H196" s="5" t="str">
        <f t="shared" si="12"/>
        <v/>
      </c>
      <c r="I196" s="5" t="str">
        <f t="shared" si="13"/>
        <v/>
      </c>
      <c r="J196" s="2" t="str">
        <f>IF(B196="","",'Leasingová kalkulačka'!$C$10-'Tabuľka splátok a odpisov'!B196)</f>
        <v/>
      </c>
      <c r="K196" s="18" t="str">
        <f>IF(B196="","",'Tabuľka - odpisy'!L238)</f>
        <v/>
      </c>
      <c r="L196" s="5" t="str">
        <f t="shared" si="14"/>
        <v/>
      </c>
      <c r="M196" s="5" t="str">
        <f t="shared" si="10"/>
        <v/>
      </c>
    </row>
    <row r="197" spans="2:13" x14ac:dyDescent="0.2">
      <c r="B197" s="2" t="str">
        <f>IF(ROWS($B$4:B197)&lt;='Leasingová kalkulačka'!$C$10,ROWS($B$4:B197),"")</f>
        <v/>
      </c>
      <c r="C197" s="17" t="str">
        <f>IF(B197="","",EDATE('Leasingová kalkulačka'!$C$12,B197-1))</f>
        <v/>
      </c>
      <c r="D197" s="5" t="str">
        <f t="shared" si="11"/>
        <v/>
      </c>
      <c r="E197" s="5" t="str">
        <f>IF(B197="","",-IPMT('Leasingová kalkulačka'!$C$9/12,B197,'Leasingová kalkulačka'!$C$10,'Leasingová kalkulačka'!$C$8,0,0))</f>
        <v/>
      </c>
      <c r="F197" s="5" t="str">
        <f>IF(B197="","",-PPMT('Leasingová kalkulačka'!$C$9/12,B197,'Leasingová kalkulačka'!$C$10,'Leasingová kalkulačka'!$C$8,0,0))</f>
        <v/>
      </c>
      <c r="G197" s="5" t="str">
        <f>IF(B197="","",'Leasingová kalkulačka'!$E$12)</f>
        <v/>
      </c>
      <c r="H197" s="5" t="str">
        <f t="shared" si="12"/>
        <v/>
      </c>
      <c r="I197" s="5" t="str">
        <f t="shared" si="13"/>
        <v/>
      </c>
      <c r="J197" s="2" t="str">
        <f>IF(B197="","",'Leasingová kalkulačka'!$C$10-'Tabuľka splátok a odpisov'!B197)</f>
        <v/>
      </c>
      <c r="K197" s="18" t="str">
        <f>IF(B197="","",'Tabuľka - odpisy'!L239)</f>
        <v/>
      </c>
      <c r="L197" s="5" t="str">
        <f t="shared" si="14"/>
        <v/>
      </c>
      <c r="M197" s="5" t="str">
        <f t="shared" ref="M197:M260" si="15">IF(B197="","",L197*0.2)</f>
        <v/>
      </c>
    </row>
    <row r="198" spans="2:13" x14ac:dyDescent="0.2">
      <c r="B198" s="2" t="str">
        <f>IF(ROWS($B$4:B198)&lt;='Leasingová kalkulačka'!$C$10,ROWS($B$4:B198),"")</f>
        <v/>
      </c>
      <c r="C198" s="17" t="str">
        <f>IF(B198="","",EDATE('Leasingová kalkulačka'!$C$12,B198-1))</f>
        <v/>
      </c>
      <c r="D198" s="5" t="str">
        <f t="shared" ref="D198:D261" si="16">IF(B198="","",I197)</f>
        <v/>
      </c>
      <c r="E198" s="5" t="str">
        <f>IF(B198="","",-IPMT('Leasingová kalkulačka'!$C$9/12,B198,'Leasingová kalkulačka'!$C$10,'Leasingová kalkulačka'!$C$8,0,0))</f>
        <v/>
      </c>
      <c r="F198" s="5" t="str">
        <f>IF(B198="","",-PPMT('Leasingová kalkulačka'!$C$9/12,B198,'Leasingová kalkulačka'!$C$10,'Leasingová kalkulačka'!$C$8,0,0))</f>
        <v/>
      </c>
      <c r="G198" s="5" t="str">
        <f>IF(B198="","",'Leasingová kalkulačka'!$E$12)</f>
        <v/>
      </c>
      <c r="H198" s="5" t="str">
        <f t="shared" ref="H198:H261" si="17">IF(B198="","",SUM(E198:G198))</f>
        <v/>
      </c>
      <c r="I198" s="5" t="str">
        <f t="shared" ref="I198:I261" si="18">IF(B198="","",D198-F198)</f>
        <v/>
      </c>
      <c r="J198" s="2" t="str">
        <f>IF(B198="","",'Leasingová kalkulačka'!$C$10-'Tabuľka splátok a odpisov'!B198)</f>
        <v/>
      </c>
      <c r="K198" s="18" t="str">
        <f>IF(B198="","",'Tabuľka - odpisy'!L240)</f>
        <v/>
      </c>
      <c r="L198" s="5" t="str">
        <f t="shared" ref="L198:L261" si="19">IF(B198="","",MIN(F198,K198))</f>
        <v/>
      </c>
      <c r="M198" s="5" t="str">
        <f t="shared" si="15"/>
        <v/>
      </c>
    </row>
    <row r="199" spans="2:13" x14ac:dyDescent="0.2">
      <c r="B199" s="2" t="str">
        <f>IF(ROWS($B$4:B199)&lt;='Leasingová kalkulačka'!$C$10,ROWS($B$4:B199),"")</f>
        <v/>
      </c>
      <c r="C199" s="17" t="str">
        <f>IF(B199="","",EDATE('Leasingová kalkulačka'!$C$12,B199-1))</f>
        <v/>
      </c>
      <c r="D199" s="5" t="str">
        <f t="shared" si="16"/>
        <v/>
      </c>
      <c r="E199" s="5" t="str">
        <f>IF(B199="","",-IPMT('Leasingová kalkulačka'!$C$9/12,B199,'Leasingová kalkulačka'!$C$10,'Leasingová kalkulačka'!$C$8,0,0))</f>
        <v/>
      </c>
      <c r="F199" s="5" t="str">
        <f>IF(B199="","",-PPMT('Leasingová kalkulačka'!$C$9/12,B199,'Leasingová kalkulačka'!$C$10,'Leasingová kalkulačka'!$C$8,0,0))</f>
        <v/>
      </c>
      <c r="G199" s="5" t="str">
        <f>IF(B199="","",'Leasingová kalkulačka'!$E$12)</f>
        <v/>
      </c>
      <c r="H199" s="5" t="str">
        <f t="shared" si="17"/>
        <v/>
      </c>
      <c r="I199" s="5" t="str">
        <f t="shared" si="18"/>
        <v/>
      </c>
      <c r="J199" s="2" t="str">
        <f>IF(B199="","",'Leasingová kalkulačka'!$C$10-'Tabuľka splátok a odpisov'!B199)</f>
        <v/>
      </c>
      <c r="K199" s="18" t="str">
        <f>IF(B199="","",'Tabuľka - odpisy'!L241)</f>
        <v/>
      </c>
      <c r="L199" s="5" t="str">
        <f t="shared" si="19"/>
        <v/>
      </c>
      <c r="M199" s="5" t="str">
        <f t="shared" si="15"/>
        <v/>
      </c>
    </row>
    <row r="200" spans="2:13" x14ac:dyDescent="0.2">
      <c r="B200" s="2" t="str">
        <f>IF(ROWS($B$4:B200)&lt;='Leasingová kalkulačka'!$C$10,ROWS($B$4:B200),"")</f>
        <v/>
      </c>
      <c r="C200" s="17" t="str">
        <f>IF(B200="","",EDATE('Leasingová kalkulačka'!$C$12,B200-1))</f>
        <v/>
      </c>
      <c r="D200" s="5" t="str">
        <f t="shared" si="16"/>
        <v/>
      </c>
      <c r="E200" s="5" t="str">
        <f>IF(B200="","",-IPMT('Leasingová kalkulačka'!$C$9/12,B200,'Leasingová kalkulačka'!$C$10,'Leasingová kalkulačka'!$C$8,0,0))</f>
        <v/>
      </c>
      <c r="F200" s="5" t="str">
        <f>IF(B200="","",-PPMT('Leasingová kalkulačka'!$C$9/12,B200,'Leasingová kalkulačka'!$C$10,'Leasingová kalkulačka'!$C$8,0,0))</f>
        <v/>
      </c>
      <c r="G200" s="5" t="str">
        <f>IF(B200="","",'Leasingová kalkulačka'!$E$12)</f>
        <v/>
      </c>
      <c r="H200" s="5" t="str">
        <f t="shared" si="17"/>
        <v/>
      </c>
      <c r="I200" s="5" t="str">
        <f t="shared" si="18"/>
        <v/>
      </c>
      <c r="J200" s="2" t="str">
        <f>IF(B200="","",'Leasingová kalkulačka'!$C$10-'Tabuľka splátok a odpisov'!B200)</f>
        <v/>
      </c>
      <c r="K200" s="18" t="str">
        <f>IF(B200="","",'Tabuľka - odpisy'!L242)</f>
        <v/>
      </c>
      <c r="L200" s="5" t="str">
        <f t="shared" si="19"/>
        <v/>
      </c>
      <c r="M200" s="5" t="str">
        <f t="shared" si="15"/>
        <v/>
      </c>
    </row>
    <row r="201" spans="2:13" x14ac:dyDescent="0.2">
      <c r="B201" s="2" t="str">
        <f>IF(ROWS($B$4:B201)&lt;='Leasingová kalkulačka'!$C$10,ROWS($B$4:B201),"")</f>
        <v/>
      </c>
      <c r="C201" s="17" t="str">
        <f>IF(B201="","",EDATE('Leasingová kalkulačka'!$C$12,B201-1))</f>
        <v/>
      </c>
      <c r="D201" s="5" t="str">
        <f t="shared" si="16"/>
        <v/>
      </c>
      <c r="E201" s="5" t="str">
        <f>IF(B201="","",-IPMT('Leasingová kalkulačka'!$C$9/12,B201,'Leasingová kalkulačka'!$C$10,'Leasingová kalkulačka'!$C$8,0,0))</f>
        <v/>
      </c>
      <c r="F201" s="5" t="str">
        <f>IF(B201="","",-PPMT('Leasingová kalkulačka'!$C$9/12,B201,'Leasingová kalkulačka'!$C$10,'Leasingová kalkulačka'!$C$8,0,0))</f>
        <v/>
      </c>
      <c r="G201" s="5" t="str">
        <f>IF(B201="","",'Leasingová kalkulačka'!$E$12)</f>
        <v/>
      </c>
      <c r="H201" s="5" t="str">
        <f t="shared" si="17"/>
        <v/>
      </c>
      <c r="I201" s="5" t="str">
        <f t="shared" si="18"/>
        <v/>
      </c>
      <c r="J201" s="2" t="str">
        <f>IF(B201="","",'Leasingová kalkulačka'!$C$10-'Tabuľka splátok a odpisov'!B201)</f>
        <v/>
      </c>
      <c r="K201" s="18" t="str">
        <f>IF(B201="","",'Tabuľka - odpisy'!L243)</f>
        <v/>
      </c>
      <c r="L201" s="5" t="str">
        <f t="shared" si="19"/>
        <v/>
      </c>
      <c r="M201" s="5" t="str">
        <f t="shared" si="15"/>
        <v/>
      </c>
    </row>
    <row r="202" spans="2:13" x14ac:dyDescent="0.2">
      <c r="B202" s="2" t="str">
        <f>IF(ROWS($B$4:B202)&lt;='Leasingová kalkulačka'!$C$10,ROWS($B$4:B202),"")</f>
        <v/>
      </c>
      <c r="C202" s="17" t="str">
        <f>IF(B202="","",EDATE('Leasingová kalkulačka'!$C$12,B202-1))</f>
        <v/>
      </c>
      <c r="D202" s="5" t="str">
        <f t="shared" si="16"/>
        <v/>
      </c>
      <c r="E202" s="5" t="str">
        <f>IF(B202="","",-IPMT('Leasingová kalkulačka'!$C$9/12,B202,'Leasingová kalkulačka'!$C$10,'Leasingová kalkulačka'!$C$8,0,0))</f>
        <v/>
      </c>
      <c r="F202" s="5" t="str">
        <f>IF(B202="","",-PPMT('Leasingová kalkulačka'!$C$9/12,B202,'Leasingová kalkulačka'!$C$10,'Leasingová kalkulačka'!$C$8,0,0))</f>
        <v/>
      </c>
      <c r="G202" s="5" t="str">
        <f>IF(B202="","",'Leasingová kalkulačka'!$E$12)</f>
        <v/>
      </c>
      <c r="H202" s="5" t="str">
        <f t="shared" si="17"/>
        <v/>
      </c>
      <c r="I202" s="5" t="str">
        <f t="shared" si="18"/>
        <v/>
      </c>
      <c r="J202" s="2" t="str">
        <f>IF(B202="","",'Leasingová kalkulačka'!$C$10-'Tabuľka splátok a odpisov'!B202)</f>
        <v/>
      </c>
      <c r="K202" s="18" t="str">
        <f>IF(B202="","",'Tabuľka - odpisy'!L244)</f>
        <v/>
      </c>
      <c r="L202" s="5" t="str">
        <f t="shared" si="19"/>
        <v/>
      </c>
      <c r="M202" s="5" t="str">
        <f t="shared" si="15"/>
        <v/>
      </c>
    </row>
    <row r="203" spans="2:13" x14ac:dyDescent="0.2">
      <c r="B203" s="2" t="str">
        <f>IF(ROWS($B$4:B203)&lt;='Leasingová kalkulačka'!$C$10,ROWS($B$4:B203),"")</f>
        <v/>
      </c>
      <c r="C203" s="17" t="str">
        <f>IF(B203="","",EDATE('Leasingová kalkulačka'!$C$12,B203-1))</f>
        <v/>
      </c>
      <c r="D203" s="5" t="str">
        <f t="shared" si="16"/>
        <v/>
      </c>
      <c r="E203" s="5" t="str">
        <f>IF(B203="","",-IPMT('Leasingová kalkulačka'!$C$9/12,B203,'Leasingová kalkulačka'!$C$10,'Leasingová kalkulačka'!$C$8,0,0))</f>
        <v/>
      </c>
      <c r="F203" s="5" t="str">
        <f>IF(B203="","",-PPMT('Leasingová kalkulačka'!$C$9/12,B203,'Leasingová kalkulačka'!$C$10,'Leasingová kalkulačka'!$C$8,0,0))</f>
        <v/>
      </c>
      <c r="G203" s="5" t="str">
        <f>IF(B203="","",'Leasingová kalkulačka'!$E$12)</f>
        <v/>
      </c>
      <c r="H203" s="5" t="str">
        <f t="shared" si="17"/>
        <v/>
      </c>
      <c r="I203" s="5" t="str">
        <f t="shared" si="18"/>
        <v/>
      </c>
      <c r="J203" s="2" t="str">
        <f>IF(B203="","",'Leasingová kalkulačka'!$C$10-'Tabuľka splátok a odpisov'!B203)</f>
        <v/>
      </c>
      <c r="K203" s="18" t="str">
        <f>IF(B203="","",'Tabuľka - odpisy'!L245)</f>
        <v/>
      </c>
      <c r="L203" s="5" t="str">
        <f t="shared" si="19"/>
        <v/>
      </c>
      <c r="M203" s="5" t="str">
        <f t="shared" si="15"/>
        <v/>
      </c>
    </row>
    <row r="204" spans="2:13" x14ac:dyDescent="0.2">
      <c r="B204" s="2" t="str">
        <f>IF(ROWS($B$4:B204)&lt;='Leasingová kalkulačka'!$C$10,ROWS($B$4:B204),"")</f>
        <v/>
      </c>
      <c r="C204" s="17" t="str">
        <f>IF(B204="","",EDATE('Leasingová kalkulačka'!$C$12,B204-1))</f>
        <v/>
      </c>
      <c r="D204" s="5" t="str">
        <f t="shared" si="16"/>
        <v/>
      </c>
      <c r="E204" s="5" t="str">
        <f>IF(B204="","",-IPMT('Leasingová kalkulačka'!$C$9/12,B204,'Leasingová kalkulačka'!$C$10,'Leasingová kalkulačka'!$C$8,0,0))</f>
        <v/>
      </c>
      <c r="F204" s="5" t="str">
        <f>IF(B204="","",-PPMT('Leasingová kalkulačka'!$C$9/12,B204,'Leasingová kalkulačka'!$C$10,'Leasingová kalkulačka'!$C$8,0,0))</f>
        <v/>
      </c>
      <c r="G204" s="5" t="str">
        <f>IF(B204="","",'Leasingová kalkulačka'!$E$12)</f>
        <v/>
      </c>
      <c r="H204" s="5" t="str">
        <f t="shared" si="17"/>
        <v/>
      </c>
      <c r="I204" s="5" t="str">
        <f t="shared" si="18"/>
        <v/>
      </c>
      <c r="J204" s="2" t="str">
        <f>IF(B204="","",'Leasingová kalkulačka'!$C$10-'Tabuľka splátok a odpisov'!B204)</f>
        <v/>
      </c>
      <c r="K204" s="18" t="str">
        <f>IF(B204="","",'Tabuľka - odpisy'!L246)</f>
        <v/>
      </c>
      <c r="L204" s="5" t="str">
        <f t="shared" si="19"/>
        <v/>
      </c>
      <c r="M204" s="5" t="str">
        <f t="shared" si="15"/>
        <v/>
      </c>
    </row>
    <row r="205" spans="2:13" x14ac:dyDescent="0.2">
      <c r="B205" s="2" t="str">
        <f>IF(ROWS($B$4:B205)&lt;='Leasingová kalkulačka'!$C$10,ROWS($B$4:B205),"")</f>
        <v/>
      </c>
      <c r="C205" s="17" t="str">
        <f>IF(B205="","",EDATE('Leasingová kalkulačka'!$C$12,B205-1))</f>
        <v/>
      </c>
      <c r="D205" s="5" t="str">
        <f t="shared" si="16"/>
        <v/>
      </c>
      <c r="E205" s="5" t="str">
        <f>IF(B205="","",-IPMT('Leasingová kalkulačka'!$C$9/12,B205,'Leasingová kalkulačka'!$C$10,'Leasingová kalkulačka'!$C$8,0,0))</f>
        <v/>
      </c>
      <c r="F205" s="5" t="str">
        <f>IF(B205="","",-PPMT('Leasingová kalkulačka'!$C$9/12,B205,'Leasingová kalkulačka'!$C$10,'Leasingová kalkulačka'!$C$8,0,0))</f>
        <v/>
      </c>
      <c r="G205" s="5" t="str">
        <f>IF(B205="","",'Leasingová kalkulačka'!$E$12)</f>
        <v/>
      </c>
      <c r="H205" s="5" t="str">
        <f t="shared" si="17"/>
        <v/>
      </c>
      <c r="I205" s="5" t="str">
        <f t="shared" si="18"/>
        <v/>
      </c>
      <c r="J205" s="2" t="str">
        <f>IF(B205="","",'Leasingová kalkulačka'!$C$10-'Tabuľka splátok a odpisov'!B205)</f>
        <v/>
      </c>
      <c r="K205" s="18" t="str">
        <f>IF(B205="","",'Tabuľka - odpisy'!L247)</f>
        <v/>
      </c>
      <c r="L205" s="5" t="str">
        <f t="shared" si="19"/>
        <v/>
      </c>
      <c r="M205" s="5" t="str">
        <f t="shared" si="15"/>
        <v/>
      </c>
    </row>
    <row r="206" spans="2:13" x14ac:dyDescent="0.2">
      <c r="B206" s="2" t="str">
        <f>IF(ROWS($B$4:B206)&lt;='Leasingová kalkulačka'!$C$10,ROWS($B$4:B206),"")</f>
        <v/>
      </c>
      <c r="C206" s="17" t="str">
        <f>IF(B206="","",EDATE('Leasingová kalkulačka'!$C$12,B206-1))</f>
        <v/>
      </c>
      <c r="D206" s="5" t="str">
        <f t="shared" si="16"/>
        <v/>
      </c>
      <c r="E206" s="5" t="str">
        <f>IF(B206="","",-IPMT('Leasingová kalkulačka'!$C$9/12,B206,'Leasingová kalkulačka'!$C$10,'Leasingová kalkulačka'!$C$8,0,0))</f>
        <v/>
      </c>
      <c r="F206" s="5" t="str">
        <f>IF(B206="","",-PPMT('Leasingová kalkulačka'!$C$9/12,B206,'Leasingová kalkulačka'!$C$10,'Leasingová kalkulačka'!$C$8,0,0))</f>
        <v/>
      </c>
      <c r="G206" s="5" t="str">
        <f>IF(B206="","",'Leasingová kalkulačka'!$E$12)</f>
        <v/>
      </c>
      <c r="H206" s="5" t="str">
        <f t="shared" si="17"/>
        <v/>
      </c>
      <c r="I206" s="5" t="str">
        <f t="shared" si="18"/>
        <v/>
      </c>
      <c r="J206" s="2" t="str">
        <f>IF(B206="","",'Leasingová kalkulačka'!$C$10-'Tabuľka splátok a odpisov'!B206)</f>
        <v/>
      </c>
      <c r="K206" s="18" t="str">
        <f>IF(B206="","",'Tabuľka - odpisy'!L248)</f>
        <v/>
      </c>
      <c r="L206" s="5" t="str">
        <f t="shared" si="19"/>
        <v/>
      </c>
      <c r="M206" s="5" t="str">
        <f t="shared" si="15"/>
        <v/>
      </c>
    </row>
    <row r="207" spans="2:13" x14ac:dyDescent="0.2">
      <c r="B207" s="2" t="str">
        <f>IF(ROWS($B$4:B207)&lt;='Leasingová kalkulačka'!$C$10,ROWS($B$4:B207),"")</f>
        <v/>
      </c>
      <c r="C207" s="17" t="str">
        <f>IF(B207="","",EDATE('Leasingová kalkulačka'!$C$12,B207-1))</f>
        <v/>
      </c>
      <c r="D207" s="5" t="str">
        <f t="shared" si="16"/>
        <v/>
      </c>
      <c r="E207" s="5" t="str">
        <f>IF(B207="","",-IPMT('Leasingová kalkulačka'!$C$9/12,B207,'Leasingová kalkulačka'!$C$10,'Leasingová kalkulačka'!$C$8,0,0))</f>
        <v/>
      </c>
      <c r="F207" s="5" t="str">
        <f>IF(B207="","",-PPMT('Leasingová kalkulačka'!$C$9/12,B207,'Leasingová kalkulačka'!$C$10,'Leasingová kalkulačka'!$C$8,0,0))</f>
        <v/>
      </c>
      <c r="G207" s="5" t="str">
        <f>IF(B207="","",'Leasingová kalkulačka'!$E$12)</f>
        <v/>
      </c>
      <c r="H207" s="5" t="str">
        <f t="shared" si="17"/>
        <v/>
      </c>
      <c r="I207" s="5" t="str">
        <f t="shared" si="18"/>
        <v/>
      </c>
      <c r="J207" s="2" t="str">
        <f>IF(B207="","",'Leasingová kalkulačka'!$C$10-'Tabuľka splátok a odpisov'!B207)</f>
        <v/>
      </c>
      <c r="K207" s="18" t="str">
        <f>IF(B207="","",'Tabuľka - odpisy'!L249)</f>
        <v/>
      </c>
      <c r="L207" s="5" t="str">
        <f t="shared" si="19"/>
        <v/>
      </c>
      <c r="M207" s="5" t="str">
        <f t="shared" si="15"/>
        <v/>
      </c>
    </row>
    <row r="208" spans="2:13" x14ac:dyDescent="0.2">
      <c r="B208" s="2" t="str">
        <f>IF(ROWS($B$4:B208)&lt;='Leasingová kalkulačka'!$C$10,ROWS($B$4:B208),"")</f>
        <v/>
      </c>
      <c r="C208" s="17" t="str">
        <f>IF(B208="","",EDATE('Leasingová kalkulačka'!$C$12,B208-1))</f>
        <v/>
      </c>
      <c r="D208" s="5" t="str">
        <f t="shared" si="16"/>
        <v/>
      </c>
      <c r="E208" s="5" t="str">
        <f>IF(B208="","",-IPMT('Leasingová kalkulačka'!$C$9/12,B208,'Leasingová kalkulačka'!$C$10,'Leasingová kalkulačka'!$C$8,0,0))</f>
        <v/>
      </c>
      <c r="F208" s="5" t="str">
        <f>IF(B208="","",-PPMT('Leasingová kalkulačka'!$C$9/12,B208,'Leasingová kalkulačka'!$C$10,'Leasingová kalkulačka'!$C$8,0,0))</f>
        <v/>
      </c>
      <c r="G208" s="5" t="str">
        <f>IF(B208="","",'Leasingová kalkulačka'!$E$12)</f>
        <v/>
      </c>
      <c r="H208" s="5" t="str">
        <f t="shared" si="17"/>
        <v/>
      </c>
      <c r="I208" s="5" t="str">
        <f t="shared" si="18"/>
        <v/>
      </c>
      <c r="J208" s="2" t="str">
        <f>IF(B208="","",'Leasingová kalkulačka'!$C$10-'Tabuľka splátok a odpisov'!B208)</f>
        <v/>
      </c>
      <c r="K208" s="18" t="str">
        <f>IF(B208="","",'Tabuľka - odpisy'!L250)</f>
        <v/>
      </c>
      <c r="L208" s="5" t="str">
        <f t="shared" si="19"/>
        <v/>
      </c>
      <c r="M208" s="5" t="str">
        <f t="shared" si="15"/>
        <v/>
      </c>
    </row>
    <row r="209" spans="2:13" x14ac:dyDescent="0.2">
      <c r="B209" s="2" t="str">
        <f>IF(ROWS($B$4:B209)&lt;='Leasingová kalkulačka'!$C$10,ROWS($B$4:B209),"")</f>
        <v/>
      </c>
      <c r="C209" s="17" t="str">
        <f>IF(B209="","",EDATE('Leasingová kalkulačka'!$C$12,B209-1))</f>
        <v/>
      </c>
      <c r="D209" s="5" t="str">
        <f t="shared" si="16"/>
        <v/>
      </c>
      <c r="E209" s="5" t="str">
        <f>IF(B209="","",-IPMT('Leasingová kalkulačka'!$C$9/12,B209,'Leasingová kalkulačka'!$C$10,'Leasingová kalkulačka'!$C$8,0,0))</f>
        <v/>
      </c>
      <c r="F209" s="5" t="str">
        <f>IF(B209="","",-PPMT('Leasingová kalkulačka'!$C$9/12,B209,'Leasingová kalkulačka'!$C$10,'Leasingová kalkulačka'!$C$8,0,0))</f>
        <v/>
      </c>
      <c r="G209" s="5" t="str">
        <f>IF(B209="","",'Leasingová kalkulačka'!$E$12)</f>
        <v/>
      </c>
      <c r="H209" s="5" t="str">
        <f t="shared" si="17"/>
        <v/>
      </c>
      <c r="I209" s="5" t="str">
        <f t="shared" si="18"/>
        <v/>
      </c>
      <c r="J209" s="2" t="str">
        <f>IF(B209="","",'Leasingová kalkulačka'!$C$10-'Tabuľka splátok a odpisov'!B209)</f>
        <v/>
      </c>
      <c r="K209" s="18" t="str">
        <f>IF(B209="","",'Tabuľka - odpisy'!L251)</f>
        <v/>
      </c>
      <c r="L209" s="5" t="str">
        <f t="shared" si="19"/>
        <v/>
      </c>
      <c r="M209" s="5" t="str">
        <f t="shared" si="15"/>
        <v/>
      </c>
    </row>
    <row r="210" spans="2:13" x14ac:dyDescent="0.2">
      <c r="B210" s="2" t="str">
        <f>IF(ROWS($B$4:B210)&lt;='Leasingová kalkulačka'!$C$10,ROWS($B$4:B210),"")</f>
        <v/>
      </c>
      <c r="C210" s="17" t="str">
        <f>IF(B210="","",EDATE('Leasingová kalkulačka'!$C$12,B210-1))</f>
        <v/>
      </c>
      <c r="D210" s="5" t="str">
        <f t="shared" si="16"/>
        <v/>
      </c>
      <c r="E210" s="5" t="str">
        <f>IF(B210="","",-IPMT('Leasingová kalkulačka'!$C$9/12,B210,'Leasingová kalkulačka'!$C$10,'Leasingová kalkulačka'!$C$8,0,0))</f>
        <v/>
      </c>
      <c r="F210" s="5" t="str">
        <f>IF(B210="","",-PPMT('Leasingová kalkulačka'!$C$9/12,B210,'Leasingová kalkulačka'!$C$10,'Leasingová kalkulačka'!$C$8,0,0))</f>
        <v/>
      </c>
      <c r="G210" s="5" t="str">
        <f>IF(B210="","",'Leasingová kalkulačka'!$E$12)</f>
        <v/>
      </c>
      <c r="H210" s="5" t="str">
        <f t="shared" si="17"/>
        <v/>
      </c>
      <c r="I210" s="5" t="str">
        <f t="shared" si="18"/>
        <v/>
      </c>
      <c r="J210" s="2" t="str">
        <f>IF(B210="","",'Leasingová kalkulačka'!$C$10-'Tabuľka splátok a odpisov'!B210)</f>
        <v/>
      </c>
      <c r="K210" s="18" t="str">
        <f>IF(B210="","",'Tabuľka - odpisy'!L252)</f>
        <v/>
      </c>
      <c r="L210" s="5" t="str">
        <f t="shared" si="19"/>
        <v/>
      </c>
      <c r="M210" s="5" t="str">
        <f t="shared" si="15"/>
        <v/>
      </c>
    </row>
    <row r="211" spans="2:13" x14ac:dyDescent="0.2">
      <c r="B211" s="2" t="str">
        <f>IF(ROWS($B$4:B211)&lt;='Leasingová kalkulačka'!$C$10,ROWS($B$4:B211),"")</f>
        <v/>
      </c>
      <c r="C211" s="17" t="str">
        <f>IF(B211="","",EDATE('Leasingová kalkulačka'!$C$12,B211-1))</f>
        <v/>
      </c>
      <c r="D211" s="5" t="str">
        <f t="shared" si="16"/>
        <v/>
      </c>
      <c r="E211" s="5" t="str">
        <f>IF(B211="","",-IPMT('Leasingová kalkulačka'!$C$9/12,B211,'Leasingová kalkulačka'!$C$10,'Leasingová kalkulačka'!$C$8,0,0))</f>
        <v/>
      </c>
      <c r="F211" s="5" t="str">
        <f>IF(B211="","",-PPMT('Leasingová kalkulačka'!$C$9/12,B211,'Leasingová kalkulačka'!$C$10,'Leasingová kalkulačka'!$C$8,0,0))</f>
        <v/>
      </c>
      <c r="G211" s="5" t="str">
        <f>IF(B211="","",'Leasingová kalkulačka'!$E$12)</f>
        <v/>
      </c>
      <c r="H211" s="5" t="str">
        <f t="shared" si="17"/>
        <v/>
      </c>
      <c r="I211" s="5" t="str">
        <f t="shared" si="18"/>
        <v/>
      </c>
      <c r="J211" s="2" t="str">
        <f>IF(B211="","",'Leasingová kalkulačka'!$C$10-'Tabuľka splátok a odpisov'!B211)</f>
        <v/>
      </c>
      <c r="K211" s="18" t="str">
        <f>IF(B211="","",'Tabuľka - odpisy'!L253)</f>
        <v/>
      </c>
      <c r="L211" s="5" t="str">
        <f t="shared" si="19"/>
        <v/>
      </c>
      <c r="M211" s="5" t="str">
        <f t="shared" si="15"/>
        <v/>
      </c>
    </row>
    <row r="212" spans="2:13" x14ac:dyDescent="0.2">
      <c r="B212" s="2" t="str">
        <f>IF(ROWS($B$4:B212)&lt;='Leasingová kalkulačka'!$C$10,ROWS($B$4:B212),"")</f>
        <v/>
      </c>
      <c r="C212" s="17" t="str">
        <f>IF(B212="","",EDATE('Leasingová kalkulačka'!$C$12,B212-1))</f>
        <v/>
      </c>
      <c r="D212" s="5" t="str">
        <f t="shared" si="16"/>
        <v/>
      </c>
      <c r="E212" s="5" t="str">
        <f>IF(B212="","",-IPMT('Leasingová kalkulačka'!$C$9/12,B212,'Leasingová kalkulačka'!$C$10,'Leasingová kalkulačka'!$C$8,0,0))</f>
        <v/>
      </c>
      <c r="F212" s="5" t="str">
        <f>IF(B212="","",-PPMT('Leasingová kalkulačka'!$C$9/12,B212,'Leasingová kalkulačka'!$C$10,'Leasingová kalkulačka'!$C$8,0,0))</f>
        <v/>
      </c>
      <c r="G212" s="5" t="str">
        <f>IF(B212="","",'Leasingová kalkulačka'!$E$12)</f>
        <v/>
      </c>
      <c r="H212" s="5" t="str">
        <f t="shared" si="17"/>
        <v/>
      </c>
      <c r="I212" s="5" t="str">
        <f t="shared" si="18"/>
        <v/>
      </c>
      <c r="J212" s="2" t="str">
        <f>IF(B212="","",'Leasingová kalkulačka'!$C$10-'Tabuľka splátok a odpisov'!B212)</f>
        <v/>
      </c>
      <c r="K212" s="18" t="str">
        <f>IF(B212="","",'Tabuľka - odpisy'!L254)</f>
        <v/>
      </c>
      <c r="L212" s="5" t="str">
        <f t="shared" si="19"/>
        <v/>
      </c>
      <c r="M212" s="5" t="str">
        <f t="shared" si="15"/>
        <v/>
      </c>
    </row>
    <row r="213" spans="2:13" x14ac:dyDescent="0.2">
      <c r="B213" s="2" t="str">
        <f>IF(ROWS($B$4:B213)&lt;='Leasingová kalkulačka'!$C$10,ROWS($B$4:B213),"")</f>
        <v/>
      </c>
      <c r="C213" s="17" t="str">
        <f>IF(B213="","",EDATE('Leasingová kalkulačka'!$C$12,B213-1))</f>
        <v/>
      </c>
      <c r="D213" s="5" t="str">
        <f t="shared" si="16"/>
        <v/>
      </c>
      <c r="E213" s="5" t="str">
        <f>IF(B213="","",-IPMT('Leasingová kalkulačka'!$C$9/12,B213,'Leasingová kalkulačka'!$C$10,'Leasingová kalkulačka'!$C$8,0,0))</f>
        <v/>
      </c>
      <c r="F213" s="5" t="str">
        <f>IF(B213="","",-PPMT('Leasingová kalkulačka'!$C$9/12,B213,'Leasingová kalkulačka'!$C$10,'Leasingová kalkulačka'!$C$8,0,0))</f>
        <v/>
      </c>
      <c r="G213" s="5" t="str">
        <f>IF(B213="","",'Leasingová kalkulačka'!$E$12)</f>
        <v/>
      </c>
      <c r="H213" s="5" t="str">
        <f t="shared" si="17"/>
        <v/>
      </c>
      <c r="I213" s="5" t="str">
        <f t="shared" si="18"/>
        <v/>
      </c>
      <c r="J213" s="2" t="str">
        <f>IF(B213="","",'Leasingová kalkulačka'!$C$10-'Tabuľka splátok a odpisov'!B213)</f>
        <v/>
      </c>
      <c r="K213" s="18" t="str">
        <f>IF(B213="","",'Tabuľka - odpisy'!L255)</f>
        <v/>
      </c>
      <c r="L213" s="5" t="str">
        <f t="shared" si="19"/>
        <v/>
      </c>
      <c r="M213" s="5" t="str">
        <f t="shared" si="15"/>
        <v/>
      </c>
    </row>
    <row r="214" spans="2:13" x14ac:dyDescent="0.2">
      <c r="B214" s="2" t="str">
        <f>IF(ROWS($B$4:B214)&lt;='Leasingová kalkulačka'!$C$10,ROWS($B$4:B214),"")</f>
        <v/>
      </c>
      <c r="C214" s="17" t="str">
        <f>IF(B214="","",EDATE('Leasingová kalkulačka'!$C$12,B214-1))</f>
        <v/>
      </c>
      <c r="D214" s="5" t="str">
        <f t="shared" si="16"/>
        <v/>
      </c>
      <c r="E214" s="5" t="str">
        <f>IF(B214="","",-IPMT('Leasingová kalkulačka'!$C$9/12,B214,'Leasingová kalkulačka'!$C$10,'Leasingová kalkulačka'!$C$8,0,0))</f>
        <v/>
      </c>
      <c r="F214" s="5" t="str">
        <f>IF(B214="","",-PPMT('Leasingová kalkulačka'!$C$9/12,B214,'Leasingová kalkulačka'!$C$10,'Leasingová kalkulačka'!$C$8,0,0))</f>
        <v/>
      </c>
      <c r="G214" s="5" t="str">
        <f>IF(B214="","",'Leasingová kalkulačka'!$E$12)</f>
        <v/>
      </c>
      <c r="H214" s="5" t="str">
        <f t="shared" si="17"/>
        <v/>
      </c>
      <c r="I214" s="5" t="str">
        <f t="shared" si="18"/>
        <v/>
      </c>
      <c r="J214" s="2" t="str">
        <f>IF(B214="","",'Leasingová kalkulačka'!$C$10-'Tabuľka splátok a odpisov'!B214)</f>
        <v/>
      </c>
      <c r="K214" s="18" t="str">
        <f>IF(B214="","",'Tabuľka - odpisy'!L256)</f>
        <v/>
      </c>
      <c r="L214" s="5" t="str">
        <f t="shared" si="19"/>
        <v/>
      </c>
      <c r="M214" s="5" t="str">
        <f t="shared" si="15"/>
        <v/>
      </c>
    </row>
    <row r="215" spans="2:13" x14ac:dyDescent="0.2">
      <c r="B215" s="2" t="str">
        <f>IF(ROWS($B$4:B215)&lt;='Leasingová kalkulačka'!$C$10,ROWS($B$4:B215),"")</f>
        <v/>
      </c>
      <c r="C215" s="17" t="str">
        <f>IF(B215="","",EDATE('Leasingová kalkulačka'!$C$12,B215-1))</f>
        <v/>
      </c>
      <c r="D215" s="5" t="str">
        <f t="shared" si="16"/>
        <v/>
      </c>
      <c r="E215" s="5" t="str">
        <f>IF(B215="","",-IPMT('Leasingová kalkulačka'!$C$9/12,B215,'Leasingová kalkulačka'!$C$10,'Leasingová kalkulačka'!$C$8,0,0))</f>
        <v/>
      </c>
      <c r="F215" s="5" t="str">
        <f>IF(B215="","",-PPMT('Leasingová kalkulačka'!$C$9/12,B215,'Leasingová kalkulačka'!$C$10,'Leasingová kalkulačka'!$C$8,0,0))</f>
        <v/>
      </c>
      <c r="G215" s="5" t="str">
        <f>IF(B215="","",'Leasingová kalkulačka'!$E$12)</f>
        <v/>
      </c>
      <c r="H215" s="5" t="str">
        <f t="shared" si="17"/>
        <v/>
      </c>
      <c r="I215" s="5" t="str">
        <f t="shared" si="18"/>
        <v/>
      </c>
      <c r="J215" s="2" t="str">
        <f>IF(B215="","",'Leasingová kalkulačka'!$C$10-'Tabuľka splátok a odpisov'!B215)</f>
        <v/>
      </c>
      <c r="K215" s="18" t="str">
        <f>IF(B215="","",'Tabuľka - odpisy'!L257)</f>
        <v/>
      </c>
      <c r="L215" s="5" t="str">
        <f t="shared" si="19"/>
        <v/>
      </c>
      <c r="M215" s="5" t="str">
        <f t="shared" si="15"/>
        <v/>
      </c>
    </row>
    <row r="216" spans="2:13" x14ac:dyDescent="0.2">
      <c r="B216" s="2" t="str">
        <f>IF(ROWS($B$4:B216)&lt;='Leasingová kalkulačka'!$C$10,ROWS($B$4:B216),"")</f>
        <v/>
      </c>
      <c r="C216" s="17" t="str">
        <f>IF(B216="","",EDATE('Leasingová kalkulačka'!$C$12,B216-1))</f>
        <v/>
      </c>
      <c r="D216" s="5" t="str">
        <f t="shared" si="16"/>
        <v/>
      </c>
      <c r="E216" s="5" t="str">
        <f>IF(B216="","",-IPMT('Leasingová kalkulačka'!$C$9/12,B216,'Leasingová kalkulačka'!$C$10,'Leasingová kalkulačka'!$C$8,0,0))</f>
        <v/>
      </c>
      <c r="F216" s="5" t="str">
        <f>IF(B216="","",-PPMT('Leasingová kalkulačka'!$C$9/12,B216,'Leasingová kalkulačka'!$C$10,'Leasingová kalkulačka'!$C$8,0,0))</f>
        <v/>
      </c>
      <c r="G216" s="5" t="str">
        <f>IF(B216="","",'Leasingová kalkulačka'!$E$12)</f>
        <v/>
      </c>
      <c r="H216" s="5" t="str">
        <f t="shared" si="17"/>
        <v/>
      </c>
      <c r="I216" s="5" t="str">
        <f t="shared" si="18"/>
        <v/>
      </c>
      <c r="J216" s="2" t="str">
        <f>IF(B216="","",'Leasingová kalkulačka'!$C$10-'Tabuľka splátok a odpisov'!B216)</f>
        <v/>
      </c>
      <c r="K216" s="18" t="str">
        <f>IF(B216="","",'Tabuľka - odpisy'!L258)</f>
        <v/>
      </c>
      <c r="L216" s="5" t="str">
        <f t="shared" si="19"/>
        <v/>
      </c>
      <c r="M216" s="5" t="str">
        <f t="shared" si="15"/>
        <v/>
      </c>
    </row>
    <row r="217" spans="2:13" x14ac:dyDescent="0.2">
      <c r="B217" s="2" t="str">
        <f>IF(ROWS($B$4:B217)&lt;='Leasingová kalkulačka'!$C$10,ROWS($B$4:B217),"")</f>
        <v/>
      </c>
      <c r="C217" s="17" t="str">
        <f>IF(B217="","",EDATE('Leasingová kalkulačka'!$C$12,B217-1))</f>
        <v/>
      </c>
      <c r="D217" s="5" t="str">
        <f t="shared" si="16"/>
        <v/>
      </c>
      <c r="E217" s="5" t="str">
        <f>IF(B217="","",-IPMT('Leasingová kalkulačka'!$C$9/12,B217,'Leasingová kalkulačka'!$C$10,'Leasingová kalkulačka'!$C$8,0,0))</f>
        <v/>
      </c>
      <c r="F217" s="5" t="str">
        <f>IF(B217="","",-PPMT('Leasingová kalkulačka'!$C$9/12,B217,'Leasingová kalkulačka'!$C$10,'Leasingová kalkulačka'!$C$8,0,0))</f>
        <v/>
      </c>
      <c r="G217" s="5" t="str">
        <f>IF(B217="","",'Leasingová kalkulačka'!$E$12)</f>
        <v/>
      </c>
      <c r="H217" s="5" t="str">
        <f t="shared" si="17"/>
        <v/>
      </c>
      <c r="I217" s="5" t="str">
        <f t="shared" si="18"/>
        <v/>
      </c>
      <c r="J217" s="2" t="str">
        <f>IF(B217="","",'Leasingová kalkulačka'!$C$10-'Tabuľka splátok a odpisov'!B217)</f>
        <v/>
      </c>
      <c r="K217" s="18" t="str">
        <f>IF(B217="","",'Tabuľka - odpisy'!L259)</f>
        <v/>
      </c>
      <c r="L217" s="5" t="str">
        <f t="shared" si="19"/>
        <v/>
      </c>
      <c r="M217" s="5" t="str">
        <f t="shared" si="15"/>
        <v/>
      </c>
    </row>
    <row r="218" spans="2:13" x14ac:dyDescent="0.2">
      <c r="B218" s="2" t="str">
        <f>IF(ROWS($B$4:B218)&lt;='Leasingová kalkulačka'!$C$10,ROWS($B$4:B218),"")</f>
        <v/>
      </c>
      <c r="C218" s="17" t="str">
        <f>IF(B218="","",EDATE('Leasingová kalkulačka'!$C$12,B218-1))</f>
        <v/>
      </c>
      <c r="D218" s="5" t="str">
        <f t="shared" si="16"/>
        <v/>
      </c>
      <c r="E218" s="5" t="str">
        <f>IF(B218="","",-IPMT('Leasingová kalkulačka'!$C$9/12,B218,'Leasingová kalkulačka'!$C$10,'Leasingová kalkulačka'!$C$8,0,0))</f>
        <v/>
      </c>
      <c r="F218" s="5" t="str">
        <f>IF(B218="","",-PPMT('Leasingová kalkulačka'!$C$9/12,B218,'Leasingová kalkulačka'!$C$10,'Leasingová kalkulačka'!$C$8,0,0))</f>
        <v/>
      </c>
      <c r="G218" s="5" t="str">
        <f>IF(B218="","",'Leasingová kalkulačka'!$E$12)</f>
        <v/>
      </c>
      <c r="H218" s="5" t="str">
        <f t="shared" si="17"/>
        <v/>
      </c>
      <c r="I218" s="5" t="str">
        <f t="shared" si="18"/>
        <v/>
      </c>
      <c r="J218" s="2" t="str">
        <f>IF(B218="","",'Leasingová kalkulačka'!$C$10-'Tabuľka splátok a odpisov'!B218)</f>
        <v/>
      </c>
      <c r="K218" s="18" t="str">
        <f>IF(B218="","",'Tabuľka - odpisy'!L260)</f>
        <v/>
      </c>
      <c r="L218" s="5" t="str">
        <f t="shared" si="19"/>
        <v/>
      </c>
      <c r="M218" s="5" t="str">
        <f t="shared" si="15"/>
        <v/>
      </c>
    </row>
    <row r="219" spans="2:13" x14ac:dyDescent="0.2">
      <c r="B219" s="2" t="str">
        <f>IF(ROWS($B$4:B219)&lt;='Leasingová kalkulačka'!$C$10,ROWS($B$4:B219),"")</f>
        <v/>
      </c>
      <c r="C219" s="17" t="str">
        <f>IF(B219="","",EDATE('Leasingová kalkulačka'!$C$12,B219-1))</f>
        <v/>
      </c>
      <c r="D219" s="5" t="str">
        <f t="shared" si="16"/>
        <v/>
      </c>
      <c r="E219" s="5" t="str">
        <f>IF(B219="","",-IPMT('Leasingová kalkulačka'!$C$9/12,B219,'Leasingová kalkulačka'!$C$10,'Leasingová kalkulačka'!$C$8,0,0))</f>
        <v/>
      </c>
      <c r="F219" s="5" t="str">
        <f>IF(B219="","",-PPMT('Leasingová kalkulačka'!$C$9/12,B219,'Leasingová kalkulačka'!$C$10,'Leasingová kalkulačka'!$C$8,0,0))</f>
        <v/>
      </c>
      <c r="G219" s="5" t="str">
        <f>IF(B219="","",'Leasingová kalkulačka'!$E$12)</f>
        <v/>
      </c>
      <c r="H219" s="5" t="str">
        <f t="shared" si="17"/>
        <v/>
      </c>
      <c r="I219" s="5" t="str">
        <f t="shared" si="18"/>
        <v/>
      </c>
      <c r="J219" s="2" t="str">
        <f>IF(B219="","",'Leasingová kalkulačka'!$C$10-'Tabuľka splátok a odpisov'!B219)</f>
        <v/>
      </c>
      <c r="K219" s="18" t="str">
        <f>IF(B219="","",'Tabuľka - odpisy'!L261)</f>
        <v/>
      </c>
      <c r="L219" s="5" t="str">
        <f t="shared" si="19"/>
        <v/>
      </c>
      <c r="M219" s="5" t="str">
        <f t="shared" si="15"/>
        <v/>
      </c>
    </row>
    <row r="220" spans="2:13" x14ac:dyDescent="0.2">
      <c r="B220" s="2" t="str">
        <f>IF(ROWS($B$4:B220)&lt;='Leasingová kalkulačka'!$C$10,ROWS($B$4:B220),"")</f>
        <v/>
      </c>
      <c r="C220" s="17" t="str">
        <f>IF(B220="","",EDATE('Leasingová kalkulačka'!$C$12,B220-1))</f>
        <v/>
      </c>
      <c r="D220" s="5" t="str">
        <f t="shared" si="16"/>
        <v/>
      </c>
      <c r="E220" s="5" t="str">
        <f>IF(B220="","",-IPMT('Leasingová kalkulačka'!$C$9/12,B220,'Leasingová kalkulačka'!$C$10,'Leasingová kalkulačka'!$C$8,0,0))</f>
        <v/>
      </c>
      <c r="F220" s="5" t="str">
        <f>IF(B220="","",-PPMT('Leasingová kalkulačka'!$C$9/12,B220,'Leasingová kalkulačka'!$C$10,'Leasingová kalkulačka'!$C$8,0,0))</f>
        <v/>
      </c>
      <c r="G220" s="5" t="str">
        <f>IF(B220="","",'Leasingová kalkulačka'!$E$12)</f>
        <v/>
      </c>
      <c r="H220" s="5" t="str">
        <f t="shared" si="17"/>
        <v/>
      </c>
      <c r="I220" s="5" t="str">
        <f t="shared" si="18"/>
        <v/>
      </c>
      <c r="J220" s="2" t="str">
        <f>IF(B220="","",'Leasingová kalkulačka'!$C$10-'Tabuľka splátok a odpisov'!B220)</f>
        <v/>
      </c>
      <c r="K220" s="18" t="str">
        <f>IF(B220="","",'Tabuľka - odpisy'!L262)</f>
        <v/>
      </c>
      <c r="L220" s="5" t="str">
        <f t="shared" si="19"/>
        <v/>
      </c>
      <c r="M220" s="5" t="str">
        <f t="shared" si="15"/>
        <v/>
      </c>
    </row>
    <row r="221" spans="2:13" x14ac:dyDescent="0.2">
      <c r="B221" s="2" t="str">
        <f>IF(ROWS($B$4:B221)&lt;='Leasingová kalkulačka'!$C$10,ROWS($B$4:B221),"")</f>
        <v/>
      </c>
      <c r="C221" s="17" t="str">
        <f>IF(B221="","",EDATE('Leasingová kalkulačka'!$C$12,B221-1))</f>
        <v/>
      </c>
      <c r="D221" s="5" t="str">
        <f t="shared" si="16"/>
        <v/>
      </c>
      <c r="E221" s="5" t="str">
        <f>IF(B221="","",-IPMT('Leasingová kalkulačka'!$C$9/12,B221,'Leasingová kalkulačka'!$C$10,'Leasingová kalkulačka'!$C$8,0,0))</f>
        <v/>
      </c>
      <c r="F221" s="5" t="str">
        <f>IF(B221="","",-PPMT('Leasingová kalkulačka'!$C$9/12,B221,'Leasingová kalkulačka'!$C$10,'Leasingová kalkulačka'!$C$8,0,0))</f>
        <v/>
      </c>
      <c r="G221" s="5" t="str">
        <f>IF(B221="","",'Leasingová kalkulačka'!$E$12)</f>
        <v/>
      </c>
      <c r="H221" s="5" t="str">
        <f t="shared" si="17"/>
        <v/>
      </c>
      <c r="I221" s="5" t="str">
        <f t="shared" si="18"/>
        <v/>
      </c>
      <c r="J221" s="2" t="str">
        <f>IF(B221="","",'Leasingová kalkulačka'!$C$10-'Tabuľka splátok a odpisov'!B221)</f>
        <v/>
      </c>
      <c r="K221" s="18" t="str">
        <f>IF(B221="","",'Tabuľka - odpisy'!L263)</f>
        <v/>
      </c>
      <c r="L221" s="5" t="str">
        <f t="shared" si="19"/>
        <v/>
      </c>
      <c r="M221" s="5" t="str">
        <f t="shared" si="15"/>
        <v/>
      </c>
    </row>
    <row r="222" spans="2:13" x14ac:dyDescent="0.2">
      <c r="B222" s="2" t="str">
        <f>IF(ROWS($B$4:B222)&lt;='Leasingová kalkulačka'!$C$10,ROWS($B$4:B222),"")</f>
        <v/>
      </c>
      <c r="C222" s="17" t="str">
        <f>IF(B222="","",EDATE('Leasingová kalkulačka'!$C$12,B222-1))</f>
        <v/>
      </c>
      <c r="D222" s="5" t="str">
        <f t="shared" si="16"/>
        <v/>
      </c>
      <c r="E222" s="5" t="str">
        <f>IF(B222="","",-IPMT('Leasingová kalkulačka'!$C$9/12,B222,'Leasingová kalkulačka'!$C$10,'Leasingová kalkulačka'!$C$8,0,0))</f>
        <v/>
      </c>
      <c r="F222" s="5" t="str">
        <f>IF(B222="","",-PPMT('Leasingová kalkulačka'!$C$9/12,B222,'Leasingová kalkulačka'!$C$10,'Leasingová kalkulačka'!$C$8,0,0))</f>
        <v/>
      </c>
      <c r="G222" s="5" t="str">
        <f>IF(B222="","",'Leasingová kalkulačka'!$E$12)</f>
        <v/>
      </c>
      <c r="H222" s="5" t="str">
        <f t="shared" si="17"/>
        <v/>
      </c>
      <c r="I222" s="5" t="str">
        <f t="shared" si="18"/>
        <v/>
      </c>
      <c r="J222" s="2" t="str">
        <f>IF(B222="","",'Leasingová kalkulačka'!$C$10-'Tabuľka splátok a odpisov'!B222)</f>
        <v/>
      </c>
      <c r="K222" s="18" t="str">
        <f>IF(B222="","",'Tabuľka - odpisy'!L264)</f>
        <v/>
      </c>
      <c r="L222" s="5" t="str">
        <f t="shared" si="19"/>
        <v/>
      </c>
      <c r="M222" s="5" t="str">
        <f t="shared" si="15"/>
        <v/>
      </c>
    </row>
    <row r="223" spans="2:13" x14ac:dyDescent="0.2">
      <c r="B223" s="2" t="str">
        <f>IF(ROWS($B$4:B223)&lt;='Leasingová kalkulačka'!$C$10,ROWS($B$4:B223),"")</f>
        <v/>
      </c>
      <c r="C223" s="17" t="str">
        <f>IF(B223="","",EDATE('Leasingová kalkulačka'!$C$12,B223-1))</f>
        <v/>
      </c>
      <c r="D223" s="5" t="str">
        <f t="shared" si="16"/>
        <v/>
      </c>
      <c r="E223" s="5" t="str">
        <f>IF(B223="","",-IPMT('Leasingová kalkulačka'!$C$9/12,B223,'Leasingová kalkulačka'!$C$10,'Leasingová kalkulačka'!$C$8,0,0))</f>
        <v/>
      </c>
      <c r="F223" s="5" t="str">
        <f>IF(B223="","",-PPMT('Leasingová kalkulačka'!$C$9/12,B223,'Leasingová kalkulačka'!$C$10,'Leasingová kalkulačka'!$C$8,0,0))</f>
        <v/>
      </c>
      <c r="G223" s="5" t="str">
        <f>IF(B223="","",'Leasingová kalkulačka'!$E$12)</f>
        <v/>
      </c>
      <c r="H223" s="5" t="str">
        <f t="shared" si="17"/>
        <v/>
      </c>
      <c r="I223" s="5" t="str">
        <f t="shared" si="18"/>
        <v/>
      </c>
      <c r="J223" s="2" t="str">
        <f>IF(B223="","",'Leasingová kalkulačka'!$C$10-'Tabuľka splátok a odpisov'!B223)</f>
        <v/>
      </c>
      <c r="K223" s="18" t="str">
        <f>IF(B223="","",'Tabuľka - odpisy'!L265)</f>
        <v/>
      </c>
      <c r="L223" s="5" t="str">
        <f t="shared" si="19"/>
        <v/>
      </c>
      <c r="M223" s="5" t="str">
        <f t="shared" si="15"/>
        <v/>
      </c>
    </row>
    <row r="224" spans="2:13" x14ac:dyDescent="0.2">
      <c r="B224" s="2" t="str">
        <f>IF(ROWS($B$4:B224)&lt;='Leasingová kalkulačka'!$C$10,ROWS($B$4:B224),"")</f>
        <v/>
      </c>
      <c r="C224" s="17" t="str">
        <f>IF(B224="","",EDATE('Leasingová kalkulačka'!$C$12,B224-1))</f>
        <v/>
      </c>
      <c r="D224" s="5" t="str">
        <f t="shared" si="16"/>
        <v/>
      </c>
      <c r="E224" s="5" t="str">
        <f>IF(B224="","",-IPMT('Leasingová kalkulačka'!$C$9/12,B224,'Leasingová kalkulačka'!$C$10,'Leasingová kalkulačka'!$C$8,0,0))</f>
        <v/>
      </c>
      <c r="F224" s="5" t="str">
        <f>IF(B224="","",-PPMT('Leasingová kalkulačka'!$C$9/12,B224,'Leasingová kalkulačka'!$C$10,'Leasingová kalkulačka'!$C$8,0,0))</f>
        <v/>
      </c>
      <c r="G224" s="5" t="str">
        <f>IF(B224="","",'Leasingová kalkulačka'!$E$12)</f>
        <v/>
      </c>
      <c r="H224" s="5" t="str">
        <f t="shared" si="17"/>
        <v/>
      </c>
      <c r="I224" s="5" t="str">
        <f t="shared" si="18"/>
        <v/>
      </c>
      <c r="J224" s="2" t="str">
        <f>IF(B224="","",'Leasingová kalkulačka'!$C$10-'Tabuľka splátok a odpisov'!B224)</f>
        <v/>
      </c>
      <c r="K224" s="18" t="str">
        <f>IF(B224="","",'Tabuľka - odpisy'!L266)</f>
        <v/>
      </c>
      <c r="L224" s="5" t="str">
        <f t="shared" si="19"/>
        <v/>
      </c>
      <c r="M224" s="5" t="str">
        <f t="shared" si="15"/>
        <v/>
      </c>
    </row>
    <row r="225" spans="2:13" x14ac:dyDescent="0.2">
      <c r="B225" s="2" t="str">
        <f>IF(ROWS($B$4:B225)&lt;='Leasingová kalkulačka'!$C$10,ROWS($B$4:B225),"")</f>
        <v/>
      </c>
      <c r="C225" s="17" t="str">
        <f>IF(B225="","",EDATE('Leasingová kalkulačka'!$C$12,B225-1))</f>
        <v/>
      </c>
      <c r="D225" s="5" t="str">
        <f t="shared" si="16"/>
        <v/>
      </c>
      <c r="E225" s="5" t="str">
        <f>IF(B225="","",-IPMT('Leasingová kalkulačka'!$C$9/12,B225,'Leasingová kalkulačka'!$C$10,'Leasingová kalkulačka'!$C$8,0,0))</f>
        <v/>
      </c>
      <c r="F225" s="5" t="str">
        <f>IF(B225="","",-PPMT('Leasingová kalkulačka'!$C$9/12,B225,'Leasingová kalkulačka'!$C$10,'Leasingová kalkulačka'!$C$8,0,0))</f>
        <v/>
      </c>
      <c r="G225" s="5" t="str">
        <f>IF(B225="","",'Leasingová kalkulačka'!$E$12)</f>
        <v/>
      </c>
      <c r="H225" s="5" t="str">
        <f t="shared" si="17"/>
        <v/>
      </c>
      <c r="I225" s="5" t="str">
        <f t="shared" si="18"/>
        <v/>
      </c>
      <c r="J225" s="2" t="str">
        <f>IF(B225="","",'Leasingová kalkulačka'!$C$10-'Tabuľka splátok a odpisov'!B225)</f>
        <v/>
      </c>
      <c r="K225" s="18" t="str">
        <f>IF(B225="","",'Tabuľka - odpisy'!L267)</f>
        <v/>
      </c>
      <c r="L225" s="5" t="str">
        <f t="shared" si="19"/>
        <v/>
      </c>
      <c r="M225" s="5" t="str">
        <f t="shared" si="15"/>
        <v/>
      </c>
    </row>
    <row r="226" spans="2:13" x14ac:dyDescent="0.2">
      <c r="B226" s="2" t="str">
        <f>IF(ROWS($B$4:B226)&lt;='Leasingová kalkulačka'!$C$10,ROWS($B$4:B226),"")</f>
        <v/>
      </c>
      <c r="C226" s="17" t="str">
        <f>IF(B226="","",EDATE('Leasingová kalkulačka'!$C$12,B226-1))</f>
        <v/>
      </c>
      <c r="D226" s="5" t="str">
        <f t="shared" si="16"/>
        <v/>
      </c>
      <c r="E226" s="5" t="str">
        <f>IF(B226="","",-IPMT('Leasingová kalkulačka'!$C$9/12,B226,'Leasingová kalkulačka'!$C$10,'Leasingová kalkulačka'!$C$8,0,0))</f>
        <v/>
      </c>
      <c r="F226" s="5" t="str">
        <f>IF(B226="","",-PPMT('Leasingová kalkulačka'!$C$9/12,B226,'Leasingová kalkulačka'!$C$10,'Leasingová kalkulačka'!$C$8,0,0))</f>
        <v/>
      </c>
      <c r="G226" s="5" t="str">
        <f>IF(B226="","",'Leasingová kalkulačka'!$E$12)</f>
        <v/>
      </c>
      <c r="H226" s="5" t="str">
        <f t="shared" si="17"/>
        <v/>
      </c>
      <c r="I226" s="5" t="str">
        <f t="shared" si="18"/>
        <v/>
      </c>
      <c r="J226" s="2" t="str">
        <f>IF(B226="","",'Leasingová kalkulačka'!$C$10-'Tabuľka splátok a odpisov'!B226)</f>
        <v/>
      </c>
      <c r="K226" s="18" t="str">
        <f>IF(B226="","",'Tabuľka - odpisy'!L268)</f>
        <v/>
      </c>
      <c r="L226" s="5" t="str">
        <f t="shared" si="19"/>
        <v/>
      </c>
      <c r="M226" s="5" t="str">
        <f t="shared" si="15"/>
        <v/>
      </c>
    </row>
    <row r="227" spans="2:13" x14ac:dyDescent="0.2">
      <c r="B227" s="2" t="str">
        <f>IF(ROWS($B$4:B227)&lt;='Leasingová kalkulačka'!$C$10,ROWS($B$4:B227),"")</f>
        <v/>
      </c>
      <c r="C227" s="17" t="str">
        <f>IF(B227="","",EDATE('Leasingová kalkulačka'!$C$12,B227-1))</f>
        <v/>
      </c>
      <c r="D227" s="5" t="str">
        <f t="shared" si="16"/>
        <v/>
      </c>
      <c r="E227" s="5" t="str">
        <f>IF(B227="","",-IPMT('Leasingová kalkulačka'!$C$9/12,B227,'Leasingová kalkulačka'!$C$10,'Leasingová kalkulačka'!$C$8,0,0))</f>
        <v/>
      </c>
      <c r="F227" s="5" t="str">
        <f>IF(B227="","",-PPMT('Leasingová kalkulačka'!$C$9/12,B227,'Leasingová kalkulačka'!$C$10,'Leasingová kalkulačka'!$C$8,0,0))</f>
        <v/>
      </c>
      <c r="G227" s="5" t="str">
        <f>IF(B227="","",'Leasingová kalkulačka'!$E$12)</f>
        <v/>
      </c>
      <c r="H227" s="5" t="str">
        <f t="shared" si="17"/>
        <v/>
      </c>
      <c r="I227" s="5" t="str">
        <f t="shared" si="18"/>
        <v/>
      </c>
      <c r="J227" s="2" t="str">
        <f>IF(B227="","",'Leasingová kalkulačka'!$C$10-'Tabuľka splátok a odpisov'!B227)</f>
        <v/>
      </c>
      <c r="K227" s="18" t="str">
        <f>IF(B227="","",'Tabuľka - odpisy'!L269)</f>
        <v/>
      </c>
      <c r="L227" s="5" t="str">
        <f t="shared" si="19"/>
        <v/>
      </c>
      <c r="M227" s="5" t="str">
        <f t="shared" si="15"/>
        <v/>
      </c>
    </row>
    <row r="228" spans="2:13" x14ac:dyDescent="0.2">
      <c r="B228" s="2" t="str">
        <f>IF(ROWS($B$4:B228)&lt;='Leasingová kalkulačka'!$C$10,ROWS($B$4:B228),"")</f>
        <v/>
      </c>
      <c r="C228" s="17" t="str">
        <f>IF(B228="","",EDATE('Leasingová kalkulačka'!$C$12,B228-1))</f>
        <v/>
      </c>
      <c r="D228" s="5" t="str">
        <f t="shared" si="16"/>
        <v/>
      </c>
      <c r="E228" s="5" t="str">
        <f>IF(B228="","",-IPMT('Leasingová kalkulačka'!$C$9/12,B228,'Leasingová kalkulačka'!$C$10,'Leasingová kalkulačka'!$C$8,0,0))</f>
        <v/>
      </c>
      <c r="F228" s="5" t="str">
        <f>IF(B228="","",-PPMT('Leasingová kalkulačka'!$C$9/12,B228,'Leasingová kalkulačka'!$C$10,'Leasingová kalkulačka'!$C$8,0,0))</f>
        <v/>
      </c>
      <c r="G228" s="5" t="str">
        <f>IF(B228="","",'Leasingová kalkulačka'!$E$12)</f>
        <v/>
      </c>
      <c r="H228" s="5" t="str">
        <f t="shared" si="17"/>
        <v/>
      </c>
      <c r="I228" s="5" t="str">
        <f t="shared" si="18"/>
        <v/>
      </c>
      <c r="J228" s="2" t="str">
        <f>IF(B228="","",'Leasingová kalkulačka'!$C$10-'Tabuľka splátok a odpisov'!B228)</f>
        <v/>
      </c>
      <c r="K228" s="18" t="str">
        <f>IF(B228="","",'Tabuľka - odpisy'!L270)</f>
        <v/>
      </c>
      <c r="L228" s="5" t="str">
        <f t="shared" si="19"/>
        <v/>
      </c>
      <c r="M228" s="5" t="str">
        <f t="shared" si="15"/>
        <v/>
      </c>
    </row>
    <row r="229" spans="2:13" x14ac:dyDescent="0.2">
      <c r="B229" s="2" t="str">
        <f>IF(ROWS($B$4:B229)&lt;='Leasingová kalkulačka'!$C$10,ROWS($B$4:B229),"")</f>
        <v/>
      </c>
      <c r="C229" s="17" t="str">
        <f>IF(B229="","",EDATE('Leasingová kalkulačka'!$C$12,B229-1))</f>
        <v/>
      </c>
      <c r="D229" s="5" t="str">
        <f t="shared" si="16"/>
        <v/>
      </c>
      <c r="E229" s="5" t="str">
        <f>IF(B229="","",-IPMT('Leasingová kalkulačka'!$C$9/12,B229,'Leasingová kalkulačka'!$C$10,'Leasingová kalkulačka'!$C$8,0,0))</f>
        <v/>
      </c>
      <c r="F229" s="5" t="str">
        <f>IF(B229="","",-PPMT('Leasingová kalkulačka'!$C$9/12,B229,'Leasingová kalkulačka'!$C$10,'Leasingová kalkulačka'!$C$8,0,0))</f>
        <v/>
      </c>
      <c r="G229" s="5" t="str">
        <f>IF(B229="","",'Leasingová kalkulačka'!$E$12)</f>
        <v/>
      </c>
      <c r="H229" s="5" t="str">
        <f t="shared" si="17"/>
        <v/>
      </c>
      <c r="I229" s="5" t="str">
        <f t="shared" si="18"/>
        <v/>
      </c>
      <c r="J229" s="2" t="str">
        <f>IF(B229="","",'Leasingová kalkulačka'!$C$10-'Tabuľka splátok a odpisov'!B229)</f>
        <v/>
      </c>
      <c r="K229" s="18" t="str">
        <f>IF(B229="","",'Tabuľka - odpisy'!L271)</f>
        <v/>
      </c>
      <c r="L229" s="5" t="str">
        <f t="shared" si="19"/>
        <v/>
      </c>
      <c r="M229" s="5" t="str">
        <f t="shared" si="15"/>
        <v/>
      </c>
    </row>
    <row r="230" spans="2:13" x14ac:dyDescent="0.2">
      <c r="B230" s="2" t="str">
        <f>IF(ROWS($B$4:B230)&lt;='Leasingová kalkulačka'!$C$10,ROWS($B$4:B230),"")</f>
        <v/>
      </c>
      <c r="C230" s="17" t="str">
        <f>IF(B230="","",EDATE('Leasingová kalkulačka'!$C$12,B230-1))</f>
        <v/>
      </c>
      <c r="D230" s="5" t="str">
        <f t="shared" si="16"/>
        <v/>
      </c>
      <c r="E230" s="5" t="str">
        <f>IF(B230="","",-IPMT('Leasingová kalkulačka'!$C$9/12,B230,'Leasingová kalkulačka'!$C$10,'Leasingová kalkulačka'!$C$8,0,0))</f>
        <v/>
      </c>
      <c r="F230" s="5" t="str">
        <f>IF(B230="","",-PPMT('Leasingová kalkulačka'!$C$9/12,B230,'Leasingová kalkulačka'!$C$10,'Leasingová kalkulačka'!$C$8,0,0))</f>
        <v/>
      </c>
      <c r="G230" s="5" t="str">
        <f>IF(B230="","",'Leasingová kalkulačka'!$E$12)</f>
        <v/>
      </c>
      <c r="H230" s="5" t="str">
        <f t="shared" si="17"/>
        <v/>
      </c>
      <c r="I230" s="5" t="str">
        <f t="shared" si="18"/>
        <v/>
      </c>
      <c r="J230" s="2" t="str">
        <f>IF(B230="","",'Leasingová kalkulačka'!$C$10-'Tabuľka splátok a odpisov'!B230)</f>
        <v/>
      </c>
      <c r="K230" s="18" t="str">
        <f>IF(B230="","",'Tabuľka - odpisy'!L272)</f>
        <v/>
      </c>
      <c r="L230" s="5" t="str">
        <f t="shared" si="19"/>
        <v/>
      </c>
      <c r="M230" s="5" t="str">
        <f t="shared" si="15"/>
        <v/>
      </c>
    </row>
    <row r="231" spans="2:13" x14ac:dyDescent="0.2">
      <c r="B231" s="2" t="str">
        <f>IF(ROWS($B$4:B231)&lt;='Leasingová kalkulačka'!$C$10,ROWS($B$4:B231),"")</f>
        <v/>
      </c>
      <c r="C231" s="17" t="str">
        <f>IF(B231="","",EDATE('Leasingová kalkulačka'!$C$12,B231-1))</f>
        <v/>
      </c>
      <c r="D231" s="5" t="str">
        <f t="shared" si="16"/>
        <v/>
      </c>
      <c r="E231" s="5" t="str">
        <f>IF(B231="","",-IPMT('Leasingová kalkulačka'!$C$9/12,B231,'Leasingová kalkulačka'!$C$10,'Leasingová kalkulačka'!$C$8,0,0))</f>
        <v/>
      </c>
      <c r="F231" s="5" t="str">
        <f>IF(B231="","",-PPMT('Leasingová kalkulačka'!$C$9/12,B231,'Leasingová kalkulačka'!$C$10,'Leasingová kalkulačka'!$C$8,0,0))</f>
        <v/>
      </c>
      <c r="G231" s="5" t="str">
        <f>IF(B231="","",'Leasingová kalkulačka'!$E$12)</f>
        <v/>
      </c>
      <c r="H231" s="5" t="str">
        <f t="shared" si="17"/>
        <v/>
      </c>
      <c r="I231" s="5" t="str">
        <f t="shared" si="18"/>
        <v/>
      </c>
      <c r="J231" s="2" t="str">
        <f>IF(B231="","",'Leasingová kalkulačka'!$C$10-'Tabuľka splátok a odpisov'!B231)</f>
        <v/>
      </c>
      <c r="K231" s="18" t="str">
        <f>IF(B231="","",'Tabuľka - odpisy'!L273)</f>
        <v/>
      </c>
      <c r="L231" s="5" t="str">
        <f t="shared" si="19"/>
        <v/>
      </c>
      <c r="M231" s="5" t="str">
        <f t="shared" si="15"/>
        <v/>
      </c>
    </row>
    <row r="232" spans="2:13" x14ac:dyDescent="0.2">
      <c r="B232" s="2" t="str">
        <f>IF(ROWS($B$4:B232)&lt;='Leasingová kalkulačka'!$C$10,ROWS($B$4:B232),"")</f>
        <v/>
      </c>
      <c r="C232" s="17" t="str">
        <f>IF(B232="","",EDATE('Leasingová kalkulačka'!$C$12,B232-1))</f>
        <v/>
      </c>
      <c r="D232" s="5" t="str">
        <f t="shared" si="16"/>
        <v/>
      </c>
      <c r="E232" s="5" t="str">
        <f>IF(B232="","",-IPMT('Leasingová kalkulačka'!$C$9/12,B232,'Leasingová kalkulačka'!$C$10,'Leasingová kalkulačka'!$C$8,0,0))</f>
        <v/>
      </c>
      <c r="F232" s="5" t="str">
        <f>IF(B232="","",-PPMT('Leasingová kalkulačka'!$C$9/12,B232,'Leasingová kalkulačka'!$C$10,'Leasingová kalkulačka'!$C$8,0,0))</f>
        <v/>
      </c>
      <c r="G232" s="5" t="str">
        <f>IF(B232="","",'Leasingová kalkulačka'!$E$12)</f>
        <v/>
      </c>
      <c r="H232" s="5" t="str">
        <f t="shared" si="17"/>
        <v/>
      </c>
      <c r="I232" s="5" t="str">
        <f t="shared" si="18"/>
        <v/>
      </c>
      <c r="J232" s="2" t="str">
        <f>IF(B232="","",'Leasingová kalkulačka'!$C$10-'Tabuľka splátok a odpisov'!B232)</f>
        <v/>
      </c>
      <c r="K232" s="18" t="str">
        <f>IF(B232="","",'Tabuľka - odpisy'!L274)</f>
        <v/>
      </c>
      <c r="L232" s="5" t="str">
        <f t="shared" si="19"/>
        <v/>
      </c>
      <c r="M232" s="5" t="str">
        <f t="shared" si="15"/>
        <v/>
      </c>
    </row>
    <row r="233" spans="2:13" x14ac:dyDescent="0.2">
      <c r="B233" s="2" t="str">
        <f>IF(ROWS($B$4:B233)&lt;='Leasingová kalkulačka'!$C$10,ROWS($B$4:B233),"")</f>
        <v/>
      </c>
      <c r="C233" s="17" t="str">
        <f>IF(B233="","",EDATE('Leasingová kalkulačka'!$C$12,B233-1))</f>
        <v/>
      </c>
      <c r="D233" s="5" t="str">
        <f t="shared" si="16"/>
        <v/>
      </c>
      <c r="E233" s="5" t="str">
        <f>IF(B233="","",-IPMT('Leasingová kalkulačka'!$C$9/12,B233,'Leasingová kalkulačka'!$C$10,'Leasingová kalkulačka'!$C$8,0,0))</f>
        <v/>
      </c>
      <c r="F233" s="5" t="str">
        <f>IF(B233="","",-PPMT('Leasingová kalkulačka'!$C$9/12,B233,'Leasingová kalkulačka'!$C$10,'Leasingová kalkulačka'!$C$8,0,0))</f>
        <v/>
      </c>
      <c r="G233" s="5" t="str">
        <f>IF(B233="","",'Leasingová kalkulačka'!$E$12)</f>
        <v/>
      </c>
      <c r="H233" s="5" t="str">
        <f t="shared" si="17"/>
        <v/>
      </c>
      <c r="I233" s="5" t="str">
        <f t="shared" si="18"/>
        <v/>
      </c>
      <c r="J233" s="2" t="str">
        <f>IF(B233="","",'Leasingová kalkulačka'!$C$10-'Tabuľka splátok a odpisov'!B233)</f>
        <v/>
      </c>
      <c r="K233" s="18" t="str">
        <f>IF(B233="","",'Tabuľka - odpisy'!L275)</f>
        <v/>
      </c>
      <c r="L233" s="5" t="str">
        <f t="shared" si="19"/>
        <v/>
      </c>
      <c r="M233" s="5" t="str">
        <f t="shared" si="15"/>
        <v/>
      </c>
    </row>
    <row r="234" spans="2:13" x14ac:dyDescent="0.2">
      <c r="B234" s="2" t="str">
        <f>IF(ROWS($B$4:B234)&lt;='Leasingová kalkulačka'!$C$10,ROWS($B$4:B234),"")</f>
        <v/>
      </c>
      <c r="C234" s="17" t="str">
        <f>IF(B234="","",EDATE('Leasingová kalkulačka'!$C$12,B234-1))</f>
        <v/>
      </c>
      <c r="D234" s="5" t="str">
        <f t="shared" si="16"/>
        <v/>
      </c>
      <c r="E234" s="5" t="str">
        <f>IF(B234="","",-IPMT('Leasingová kalkulačka'!$C$9/12,B234,'Leasingová kalkulačka'!$C$10,'Leasingová kalkulačka'!$C$8,0,0))</f>
        <v/>
      </c>
      <c r="F234" s="5" t="str">
        <f>IF(B234="","",-PPMT('Leasingová kalkulačka'!$C$9/12,B234,'Leasingová kalkulačka'!$C$10,'Leasingová kalkulačka'!$C$8,0,0))</f>
        <v/>
      </c>
      <c r="G234" s="5" t="str">
        <f>IF(B234="","",'Leasingová kalkulačka'!$E$12)</f>
        <v/>
      </c>
      <c r="H234" s="5" t="str">
        <f t="shared" si="17"/>
        <v/>
      </c>
      <c r="I234" s="5" t="str">
        <f t="shared" si="18"/>
        <v/>
      </c>
      <c r="J234" s="2" t="str">
        <f>IF(B234="","",'Leasingová kalkulačka'!$C$10-'Tabuľka splátok a odpisov'!B234)</f>
        <v/>
      </c>
      <c r="K234" s="18" t="str">
        <f>IF(B234="","",'Tabuľka - odpisy'!L276)</f>
        <v/>
      </c>
      <c r="L234" s="5" t="str">
        <f t="shared" si="19"/>
        <v/>
      </c>
      <c r="M234" s="5" t="str">
        <f t="shared" si="15"/>
        <v/>
      </c>
    </row>
    <row r="235" spans="2:13" x14ac:dyDescent="0.2">
      <c r="B235" s="2" t="str">
        <f>IF(ROWS($B$4:B235)&lt;='Leasingová kalkulačka'!$C$10,ROWS($B$4:B235),"")</f>
        <v/>
      </c>
      <c r="C235" s="17" t="str">
        <f>IF(B235="","",EDATE('Leasingová kalkulačka'!$C$12,B235-1))</f>
        <v/>
      </c>
      <c r="D235" s="5" t="str">
        <f t="shared" si="16"/>
        <v/>
      </c>
      <c r="E235" s="5" t="str">
        <f>IF(B235="","",-IPMT('Leasingová kalkulačka'!$C$9/12,B235,'Leasingová kalkulačka'!$C$10,'Leasingová kalkulačka'!$C$8,0,0))</f>
        <v/>
      </c>
      <c r="F235" s="5" t="str">
        <f>IF(B235="","",-PPMT('Leasingová kalkulačka'!$C$9/12,B235,'Leasingová kalkulačka'!$C$10,'Leasingová kalkulačka'!$C$8,0,0))</f>
        <v/>
      </c>
      <c r="G235" s="5" t="str">
        <f>IF(B235="","",'Leasingová kalkulačka'!$E$12)</f>
        <v/>
      </c>
      <c r="H235" s="5" t="str">
        <f t="shared" si="17"/>
        <v/>
      </c>
      <c r="I235" s="5" t="str">
        <f t="shared" si="18"/>
        <v/>
      </c>
      <c r="J235" s="2" t="str">
        <f>IF(B235="","",'Leasingová kalkulačka'!$C$10-'Tabuľka splátok a odpisov'!B235)</f>
        <v/>
      </c>
      <c r="K235" s="18" t="str">
        <f>IF(B235="","",'Tabuľka - odpisy'!L277)</f>
        <v/>
      </c>
      <c r="L235" s="5" t="str">
        <f t="shared" si="19"/>
        <v/>
      </c>
      <c r="M235" s="5" t="str">
        <f t="shared" si="15"/>
        <v/>
      </c>
    </row>
    <row r="236" spans="2:13" x14ac:dyDescent="0.2">
      <c r="B236" s="2" t="str">
        <f>IF(ROWS($B$4:B236)&lt;='Leasingová kalkulačka'!$C$10,ROWS($B$4:B236),"")</f>
        <v/>
      </c>
      <c r="C236" s="17" t="str">
        <f>IF(B236="","",EDATE('Leasingová kalkulačka'!$C$12,B236-1))</f>
        <v/>
      </c>
      <c r="D236" s="5" t="str">
        <f t="shared" si="16"/>
        <v/>
      </c>
      <c r="E236" s="5" t="str">
        <f>IF(B236="","",-IPMT('Leasingová kalkulačka'!$C$9/12,B236,'Leasingová kalkulačka'!$C$10,'Leasingová kalkulačka'!$C$8,0,0))</f>
        <v/>
      </c>
      <c r="F236" s="5" t="str">
        <f>IF(B236="","",-PPMT('Leasingová kalkulačka'!$C$9/12,B236,'Leasingová kalkulačka'!$C$10,'Leasingová kalkulačka'!$C$8,0,0))</f>
        <v/>
      </c>
      <c r="G236" s="5" t="str">
        <f>IF(B236="","",'Leasingová kalkulačka'!$E$12)</f>
        <v/>
      </c>
      <c r="H236" s="5" t="str">
        <f t="shared" si="17"/>
        <v/>
      </c>
      <c r="I236" s="5" t="str">
        <f t="shared" si="18"/>
        <v/>
      </c>
      <c r="J236" s="2" t="str">
        <f>IF(B236="","",'Leasingová kalkulačka'!$C$10-'Tabuľka splátok a odpisov'!B236)</f>
        <v/>
      </c>
      <c r="K236" s="18" t="str">
        <f>IF(B236="","",'Tabuľka - odpisy'!L278)</f>
        <v/>
      </c>
      <c r="L236" s="5" t="str">
        <f t="shared" si="19"/>
        <v/>
      </c>
      <c r="M236" s="5" t="str">
        <f t="shared" si="15"/>
        <v/>
      </c>
    </row>
    <row r="237" spans="2:13" x14ac:dyDescent="0.2">
      <c r="B237" s="2" t="str">
        <f>IF(ROWS($B$4:B237)&lt;='Leasingová kalkulačka'!$C$10,ROWS($B$4:B237),"")</f>
        <v/>
      </c>
      <c r="C237" s="17" t="str">
        <f>IF(B237="","",EDATE('Leasingová kalkulačka'!$C$12,B237-1))</f>
        <v/>
      </c>
      <c r="D237" s="5" t="str">
        <f t="shared" si="16"/>
        <v/>
      </c>
      <c r="E237" s="5" t="str">
        <f>IF(B237="","",-IPMT('Leasingová kalkulačka'!$C$9/12,B237,'Leasingová kalkulačka'!$C$10,'Leasingová kalkulačka'!$C$8,0,0))</f>
        <v/>
      </c>
      <c r="F237" s="5" t="str">
        <f>IF(B237="","",-PPMT('Leasingová kalkulačka'!$C$9/12,B237,'Leasingová kalkulačka'!$C$10,'Leasingová kalkulačka'!$C$8,0,0))</f>
        <v/>
      </c>
      <c r="G237" s="5" t="str">
        <f>IF(B237="","",'Leasingová kalkulačka'!$E$12)</f>
        <v/>
      </c>
      <c r="H237" s="5" t="str">
        <f t="shared" si="17"/>
        <v/>
      </c>
      <c r="I237" s="5" t="str">
        <f t="shared" si="18"/>
        <v/>
      </c>
      <c r="J237" s="2" t="str">
        <f>IF(B237="","",'Leasingová kalkulačka'!$C$10-'Tabuľka splátok a odpisov'!B237)</f>
        <v/>
      </c>
      <c r="K237" s="18" t="str">
        <f>IF(B237="","",'Tabuľka - odpisy'!L279)</f>
        <v/>
      </c>
      <c r="L237" s="5" t="str">
        <f t="shared" si="19"/>
        <v/>
      </c>
      <c r="M237" s="5" t="str">
        <f t="shared" si="15"/>
        <v/>
      </c>
    </row>
    <row r="238" spans="2:13" x14ac:dyDescent="0.2">
      <c r="B238" s="2" t="str">
        <f>IF(ROWS($B$4:B238)&lt;='Leasingová kalkulačka'!$C$10,ROWS($B$4:B238),"")</f>
        <v/>
      </c>
      <c r="C238" s="17" t="str">
        <f>IF(B238="","",EDATE('Leasingová kalkulačka'!$C$12,B238-1))</f>
        <v/>
      </c>
      <c r="D238" s="5" t="str">
        <f t="shared" si="16"/>
        <v/>
      </c>
      <c r="E238" s="5" t="str">
        <f>IF(B238="","",-IPMT('Leasingová kalkulačka'!$C$9/12,B238,'Leasingová kalkulačka'!$C$10,'Leasingová kalkulačka'!$C$8,0,0))</f>
        <v/>
      </c>
      <c r="F238" s="5" t="str">
        <f>IF(B238="","",-PPMT('Leasingová kalkulačka'!$C$9/12,B238,'Leasingová kalkulačka'!$C$10,'Leasingová kalkulačka'!$C$8,0,0))</f>
        <v/>
      </c>
      <c r="G238" s="5" t="str">
        <f>IF(B238="","",'Leasingová kalkulačka'!$E$12)</f>
        <v/>
      </c>
      <c r="H238" s="5" t="str">
        <f t="shared" si="17"/>
        <v/>
      </c>
      <c r="I238" s="5" t="str">
        <f t="shared" si="18"/>
        <v/>
      </c>
      <c r="J238" s="2" t="str">
        <f>IF(B238="","",'Leasingová kalkulačka'!$C$10-'Tabuľka splátok a odpisov'!B238)</f>
        <v/>
      </c>
      <c r="K238" s="18" t="str">
        <f>IF(B238="","",'Tabuľka - odpisy'!L280)</f>
        <v/>
      </c>
      <c r="L238" s="5" t="str">
        <f t="shared" si="19"/>
        <v/>
      </c>
      <c r="M238" s="5" t="str">
        <f t="shared" si="15"/>
        <v/>
      </c>
    </row>
    <row r="239" spans="2:13" x14ac:dyDescent="0.2">
      <c r="B239" s="2" t="str">
        <f>IF(ROWS($B$4:B239)&lt;='Leasingová kalkulačka'!$C$10,ROWS($B$4:B239),"")</f>
        <v/>
      </c>
      <c r="C239" s="17" t="str">
        <f>IF(B239="","",EDATE('Leasingová kalkulačka'!$C$12,B239-1))</f>
        <v/>
      </c>
      <c r="D239" s="5" t="str">
        <f t="shared" si="16"/>
        <v/>
      </c>
      <c r="E239" s="5" t="str">
        <f>IF(B239="","",-IPMT('Leasingová kalkulačka'!$C$9/12,B239,'Leasingová kalkulačka'!$C$10,'Leasingová kalkulačka'!$C$8,0,0))</f>
        <v/>
      </c>
      <c r="F239" s="5" t="str">
        <f>IF(B239="","",-PPMT('Leasingová kalkulačka'!$C$9/12,B239,'Leasingová kalkulačka'!$C$10,'Leasingová kalkulačka'!$C$8,0,0))</f>
        <v/>
      </c>
      <c r="G239" s="5" t="str">
        <f>IF(B239="","",'Leasingová kalkulačka'!$E$12)</f>
        <v/>
      </c>
      <c r="H239" s="5" t="str">
        <f t="shared" si="17"/>
        <v/>
      </c>
      <c r="I239" s="5" t="str">
        <f t="shared" si="18"/>
        <v/>
      </c>
      <c r="J239" s="2" t="str">
        <f>IF(B239="","",'Leasingová kalkulačka'!$C$10-'Tabuľka splátok a odpisov'!B239)</f>
        <v/>
      </c>
      <c r="K239" s="18" t="str">
        <f>IF(B239="","",'Tabuľka - odpisy'!L281)</f>
        <v/>
      </c>
      <c r="L239" s="5" t="str">
        <f t="shared" si="19"/>
        <v/>
      </c>
      <c r="M239" s="5" t="str">
        <f t="shared" si="15"/>
        <v/>
      </c>
    </row>
    <row r="240" spans="2:13" x14ac:dyDescent="0.2">
      <c r="B240" s="2" t="str">
        <f>IF(ROWS($B$4:B240)&lt;='Leasingová kalkulačka'!$C$10,ROWS($B$4:B240),"")</f>
        <v/>
      </c>
      <c r="C240" s="17" t="str">
        <f>IF(B240="","",EDATE('Leasingová kalkulačka'!$C$12,B240-1))</f>
        <v/>
      </c>
      <c r="D240" s="5" t="str">
        <f t="shared" si="16"/>
        <v/>
      </c>
      <c r="E240" s="5" t="str">
        <f>IF(B240="","",-IPMT('Leasingová kalkulačka'!$C$9/12,B240,'Leasingová kalkulačka'!$C$10,'Leasingová kalkulačka'!$C$8,0,0))</f>
        <v/>
      </c>
      <c r="F240" s="5" t="str">
        <f>IF(B240="","",-PPMT('Leasingová kalkulačka'!$C$9/12,B240,'Leasingová kalkulačka'!$C$10,'Leasingová kalkulačka'!$C$8,0,0))</f>
        <v/>
      </c>
      <c r="G240" s="5" t="str">
        <f>IF(B240="","",'Leasingová kalkulačka'!$E$12)</f>
        <v/>
      </c>
      <c r="H240" s="5" t="str">
        <f t="shared" si="17"/>
        <v/>
      </c>
      <c r="I240" s="5" t="str">
        <f t="shared" si="18"/>
        <v/>
      </c>
      <c r="J240" s="2" t="str">
        <f>IF(B240="","",'Leasingová kalkulačka'!$C$10-'Tabuľka splátok a odpisov'!B240)</f>
        <v/>
      </c>
      <c r="K240" s="18" t="str">
        <f>IF(B240="","",'Tabuľka - odpisy'!L282)</f>
        <v/>
      </c>
      <c r="L240" s="5" t="str">
        <f t="shared" si="19"/>
        <v/>
      </c>
      <c r="M240" s="5" t="str">
        <f t="shared" si="15"/>
        <v/>
      </c>
    </row>
    <row r="241" spans="2:13" x14ac:dyDescent="0.2">
      <c r="B241" s="2" t="str">
        <f>IF(ROWS($B$4:B241)&lt;='Leasingová kalkulačka'!$C$10,ROWS($B$4:B241),"")</f>
        <v/>
      </c>
      <c r="C241" s="17" t="str">
        <f>IF(B241="","",EDATE('Leasingová kalkulačka'!$C$12,B241-1))</f>
        <v/>
      </c>
      <c r="D241" s="5" t="str">
        <f t="shared" si="16"/>
        <v/>
      </c>
      <c r="E241" s="5" t="str">
        <f>IF(B241="","",-IPMT('Leasingová kalkulačka'!$C$9/12,B241,'Leasingová kalkulačka'!$C$10,'Leasingová kalkulačka'!$C$8,0,0))</f>
        <v/>
      </c>
      <c r="F241" s="5" t="str">
        <f>IF(B241="","",-PPMT('Leasingová kalkulačka'!$C$9/12,B241,'Leasingová kalkulačka'!$C$10,'Leasingová kalkulačka'!$C$8,0,0))</f>
        <v/>
      </c>
      <c r="G241" s="5" t="str">
        <f>IF(B241="","",'Leasingová kalkulačka'!$E$12)</f>
        <v/>
      </c>
      <c r="H241" s="5" t="str">
        <f t="shared" si="17"/>
        <v/>
      </c>
      <c r="I241" s="5" t="str">
        <f t="shared" si="18"/>
        <v/>
      </c>
      <c r="J241" s="2" t="str">
        <f>IF(B241="","",'Leasingová kalkulačka'!$C$10-'Tabuľka splátok a odpisov'!B241)</f>
        <v/>
      </c>
      <c r="K241" s="18" t="str">
        <f>IF(B241="","",'Tabuľka - odpisy'!L283)</f>
        <v/>
      </c>
      <c r="L241" s="5" t="str">
        <f t="shared" si="19"/>
        <v/>
      </c>
      <c r="M241" s="5" t="str">
        <f t="shared" si="15"/>
        <v/>
      </c>
    </row>
    <row r="242" spans="2:13" x14ac:dyDescent="0.2">
      <c r="B242" s="2" t="str">
        <f>IF(ROWS($B$4:B242)&lt;='Leasingová kalkulačka'!$C$10,ROWS($B$4:B242),"")</f>
        <v/>
      </c>
      <c r="C242" s="17" t="str">
        <f>IF(B242="","",EDATE('Leasingová kalkulačka'!$C$12,B242-1))</f>
        <v/>
      </c>
      <c r="D242" s="5" t="str">
        <f t="shared" si="16"/>
        <v/>
      </c>
      <c r="E242" s="5" t="str">
        <f>IF(B242="","",-IPMT('Leasingová kalkulačka'!$C$9/12,B242,'Leasingová kalkulačka'!$C$10,'Leasingová kalkulačka'!$C$8,0,0))</f>
        <v/>
      </c>
      <c r="F242" s="5" t="str">
        <f>IF(B242="","",-PPMT('Leasingová kalkulačka'!$C$9/12,B242,'Leasingová kalkulačka'!$C$10,'Leasingová kalkulačka'!$C$8,0,0))</f>
        <v/>
      </c>
      <c r="G242" s="5" t="str">
        <f>IF(B242="","",'Leasingová kalkulačka'!$E$12)</f>
        <v/>
      </c>
      <c r="H242" s="5" t="str">
        <f t="shared" si="17"/>
        <v/>
      </c>
      <c r="I242" s="5" t="str">
        <f t="shared" si="18"/>
        <v/>
      </c>
      <c r="J242" s="2" t="str">
        <f>IF(B242="","",'Leasingová kalkulačka'!$C$10-'Tabuľka splátok a odpisov'!B242)</f>
        <v/>
      </c>
      <c r="K242" s="18" t="str">
        <f>IF(B242="","",'Tabuľka - odpisy'!L284)</f>
        <v/>
      </c>
      <c r="L242" s="5" t="str">
        <f t="shared" si="19"/>
        <v/>
      </c>
      <c r="M242" s="5" t="str">
        <f t="shared" si="15"/>
        <v/>
      </c>
    </row>
    <row r="243" spans="2:13" x14ac:dyDescent="0.2">
      <c r="B243" s="2" t="str">
        <f>IF(ROWS($B$4:B243)&lt;='Leasingová kalkulačka'!$C$10,ROWS($B$4:B243),"")</f>
        <v/>
      </c>
      <c r="C243" s="17" t="str">
        <f>IF(B243="","",EDATE('Leasingová kalkulačka'!$C$12,B243-1))</f>
        <v/>
      </c>
      <c r="D243" s="5" t="str">
        <f t="shared" si="16"/>
        <v/>
      </c>
      <c r="E243" s="5" t="str">
        <f>IF(B243="","",-IPMT('Leasingová kalkulačka'!$C$9/12,B243,'Leasingová kalkulačka'!$C$10,'Leasingová kalkulačka'!$C$8,0,0))</f>
        <v/>
      </c>
      <c r="F243" s="5" t="str">
        <f>IF(B243="","",-PPMT('Leasingová kalkulačka'!$C$9/12,B243,'Leasingová kalkulačka'!$C$10,'Leasingová kalkulačka'!$C$8,0,0))</f>
        <v/>
      </c>
      <c r="G243" s="5" t="str">
        <f>IF(B243="","",'Leasingová kalkulačka'!$E$12)</f>
        <v/>
      </c>
      <c r="H243" s="5" t="str">
        <f t="shared" si="17"/>
        <v/>
      </c>
      <c r="I243" s="5" t="str">
        <f t="shared" si="18"/>
        <v/>
      </c>
      <c r="J243" s="2" t="str">
        <f>IF(B243="","",'Leasingová kalkulačka'!$C$10-'Tabuľka splátok a odpisov'!B243)</f>
        <v/>
      </c>
      <c r="K243" s="18" t="str">
        <f>IF(B243="","",'Tabuľka - odpisy'!L285)</f>
        <v/>
      </c>
      <c r="L243" s="5" t="str">
        <f t="shared" si="19"/>
        <v/>
      </c>
      <c r="M243" s="5" t="str">
        <f t="shared" si="15"/>
        <v/>
      </c>
    </row>
    <row r="244" spans="2:13" x14ac:dyDescent="0.2">
      <c r="B244" s="2" t="str">
        <f>IF(ROWS($B$4:B244)&lt;='Leasingová kalkulačka'!$C$10,ROWS($B$4:B244),"")</f>
        <v/>
      </c>
      <c r="C244" s="17" t="str">
        <f>IF(B244="","",EDATE('Leasingová kalkulačka'!$C$12,B244-1))</f>
        <v/>
      </c>
      <c r="D244" s="5" t="str">
        <f t="shared" si="16"/>
        <v/>
      </c>
      <c r="E244" s="5" t="str">
        <f>IF(B244="","",-IPMT('Leasingová kalkulačka'!$C$9/12,B244,'Leasingová kalkulačka'!$C$10,'Leasingová kalkulačka'!$C$8,0,0))</f>
        <v/>
      </c>
      <c r="F244" s="5" t="str">
        <f>IF(B244="","",-PPMT('Leasingová kalkulačka'!$C$9/12,B244,'Leasingová kalkulačka'!$C$10,'Leasingová kalkulačka'!$C$8,0,0))</f>
        <v/>
      </c>
      <c r="G244" s="5" t="str">
        <f>IF(B244="","",'Leasingová kalkulačka'!$E$12)</f>
        <v/>
      </c>
      <c r="H244" s="5" t="str">
        <f t="shared" si="17"/>
        <v/>
      </c>
      <c r="I244" s="5" t="str">
        <f t="shared" si="18"/>
        <v/>
      </c>
      <c r="J244" s="2" t="str">
        <f>IF(B244="","",'Leasingová kalkulačka'!$C$10-'Tabuľka splátok a odpisov'!B244)</f>
        <v/>
      </c>
      <c r="K244" s="18" t="str">
        <f>IF(B244="","",'Tabuľka - odpisy'!L286)</f>
        <v/>
      </c>
      <c r="L244" s="5" t="str">
        <f t="shared" si="19"/>
        <v/>
      </c>
      <c r="M244" s="5" t="str">
        <f t="shared" si="15"/>
        <v/>
      </c>
    </row>
    <row r="245" spans="2:13" x14ac:dyDescent="0.2">
      <c r="B245" s="2" t="str">
        <f>IF(ROWS($B$4:B245)&lt;='Leasingová kalkulačka'!$C$10,ROWS($B$4:B245),"")</f>
        <v/>
      </c>
      <c r="C245" s="17" t="str">
        <f>IF(B245="","",EDATE('Leasingová kalkulačka'!$C$12,B245-1))</f>
        <v/>
      </c>
      <c r="D245" s="5" t="str">
        <f t="shared" si="16"/>
        <v/>
      </c>
      <c r="E245" s="5" t="str">
        <f>IF(B245="","",-IPMT('Leasingová kalkulačka'!$C$9/12,B245,'Leasingová kalkulačka'!$C$10,'Leasingová kalkulačka'!$C$8,0,0))</f>
        <v/>
      </c>
      <c r="F245" s="5" t="str">
        <f>IF(B245="","",-PPMT('Leasingová kalkulačka'!$C$9/12,B245,'Leasingová kalkulačka'!$C$10,'Leasingová kalkulačka'!$C$8,0,0))</f>
        <v/>
      </c>
      <c r="G245" s="5" t="str">
        <f>IF(B245="","",'Leasingová kalkulačka'!$E$12)</f>
        <v/>
      </c>
      <c r="H245" s="5" t="str">
        <f t="shared" si="17"/>
        <v/>
      </c>
      <c r="I245" s="5" t="str">
        <f t="shared" si="18"/>
        <v/>
      </c>
      <c r="J245" s="2" t="str">
        <f>IF(B245="","",'Leasingová kalkulačka'!$C$10-'Tabuľka splátok a odpisov'!B245)</f>
        <v/>
      </c>
      <c r="K245" s="18" t="str">
        <f>IF(B245="","",'Tabuľka - odpisy'!L287)</f>
        <v/>
      </c>
      <c r="L245" s="5" t="str">
        <f t="shared" si="19"/>
        <v/>
      </c>
      <c r="M245" s="5" t="str">
        <f t="shared" si="15"/>
        <v/>
      </c>
    </row>
    <row r="246" spans="2:13" x14ac:dyDescent="0.2">
      <c r="B246" s="2" t="str">
        <f>IF(ROWS($B$4:B246)&lt;='Leasingová kalkulačka'!$C$10,ROWS($B$4:B246),"")</f>
        <v/>
      </c>
      <c r="C246" s="17" t="str">
        <f>IF(B246="","",EDATE('Leasingová kalkulačka'!$C$12,B246-1))</f>
        <v/>
      </c>
      <c r="D246" s="5" t="str">
        <f t="shared" si="16"/>
        <v/>
      </c>
      <c r="E246" s="5" t="str">
        <f>IF(B246="","",-IPMT('Leasingová kalkulačka'!$C$9/12,B246,'Leasingová kalkulačka'!$C$10,'Leasingová kalkulačka'!$C$8,0,0))</f>
        <v/>
      </c>
      <c r="F246" s="5" t="str">
        <f>IF(B246="","",-PPMT('Leasingová kalkulačka'!$C$9/12,B246,'Leasingová kalkulačka'!$C$10,'Leasingová kalkulačka'!$C$8,0,0))</f>
        <v/>
      </c>
      <c r="G246" s="5" t="str">
        <f>IF(B246="","",'Leasingová kalkulačka'!$E$12)</f>
        <v/>
      </c>
      <c r="H246" s="5" t="str">
        <f t="shared" si="17"/>
        <v/>
      </c>
      <c r="I246" s="5" t="str">
        <f t="shared" si="18"/>
        <v/>
      </c>
      <c r="J246" s="2" t="str">
        <f>IF(B246="","",'Leasingová kalkulačka'!$C$10-'Tabuľka splátok a odpisov'!B246)</f>
        <v/>
      </c>
      <c r="K246" s="18" t="str">
        <f>IF(B246="","",'Tabuľka - odpisy'!L288)</f>
        <v/>
      </c>
      <c r="L246" s="5" t="str">
        <f t="shared" si="19"/>
        <v/>
      </c>
      <c r="M246" s="5" t="str">
        <f t="shared" si="15"/>
        <v/>
      </c>
    </row>
    <row r="247" spans="2:13" x14ac:dyDescent="0.2">
      <c r="B247" s="2" t="str">
        <f>IF(ROWS($B$4:B247)&lt;='Leasingová kalkulačka'!$C$10,ROWS($B$4:B247),"")</f>
        <v/>
      </c>
      <c r="C247" s="17" t="str">
        <f>IF(B247="","",EDATE('Leasingová kalkulačka'!$C$12,B247-1))</f>
        <v/>
      </c>
      <c r="D247" s="5" t="str">
        <f t="shared" si="16"/>
        <v/>
      </c>
      <c r="E247" s="5" t="str">
        <f>IF(B247="","",-IPMT('Leasingová kalkulačka'!$C$9/12,B247,'Leasingová kalkulačka'!$C$10,'Leasingová kalkulačka'!$C$8,0,0))</f>
        <v/>
      </c>
      <c r="F247" s="5" t="str">
        <f>IF(B247="","",-PPMT('Leasingová kalkulačka'!$C$9/12,B247,'Leasingová kalkulačka'!$C$10,'Leasingová kalkulačka'!$C$8,0,0))</f>
        <v/>
      </c>
      <c r="G247" s="5" t="str">
        <f>IF(B247="","",'Leasingová kalkulačka'!$E$12)</f>
        <v/>
      </c>
      <c r="H247" s="5" t="str">
        <f t="shared" si="17"/>
        <v/>
      </c>
      <c r="I247" s="5" t="str">
        <f t="shared" si="18"/>
        <v/>
      </c>
      <c r="J247" s="2" t="str">
        <f>IF(B247="","",'Leasingová kalkulačka'!$C$10-'Tabuľka splátok a odpisov'!B247)</f>
        <v/>
      </c>
      <c r="K247" s="18" t="str">
        <f>IF(B247="","",'Tabuľka - odpisy'!L289)</f>
        <v/>
      </c>
      <c r="L247" s="5" t="str">
        <f t="shared" si="19"/>
        <v/>
      </c>
      <c r="M247" s="5" t="str">
        <f t="shared" si="15"/>
        <v/>
      </c>
    </row>
    <row r="248" spans="2:13" x14ac:dyDescent="0.2">
      <c r="B248" s="2" t="str">
        <f>IF(ROWS($B$4:B248)&lt;='Leasingová kalkulačka'!$C$10,ROWS($B$4:B248),"")</f>
        <v/>
      </c>
      <c r="C248" s="17" t="str">
        <f>IF(B248="","",EDATE('Leasingová kalkulačka'!$C$12,B248-1))</f>
        <v/>
      </c>
      <c r="D248" s="5" t="str">
        <f t="shared" si="16"/>
        <v/>
      </c>
      <c r="E248" s="5" t="str">
        <f>IF(B248="","",-IPMT('Leasingová kalkulačka'!$C$9/12,B248,'Leasingová kalkulačka'!$C$10,'Leasingová kalkulačka'!$C$8,0,0))</f>
        <v/>
      </c>
      <c r="F248" s="5" t="str">
        <f>IF(B248="","",-PPMT('Leasingová kalkulačka'!$C$9/12,B248,'Leasingová kalkulačka'!$C$10,'Leasingová kalkulačka'!$C$8,0,0))</f>
        <v/>
      </c>
      <c r="G248" s="5" t="str">
        <f>IF(B248="","",'Leasingová kalkulačka'!$E$12)</f>
        <v/>
      </c>
      <c r="H248" s="5" t="str">
        <f t="shared" si="17"/>
        <v/>
      </c>
      <c r="I248" s="5" t="str">
        <f t="shared" si="18"/>
        <v/>
      </c>
      <c r="J248" s="2" t="str">
        <f>IF(B248="","",'Leasingová kalkulačka'!$C$10-'Tabuľka splátok a odpisov'!B248)</f>
        <v/>
      </c>
      <c r="K248" s="18" t="str">
        <f>IF(B248="","",'Tabuľka - odpisy'!L290)</f>
        <v/>
      </c>
      <c r="L248" s="5" t="str">
        <f t="shared" si="19"/>
        <v/>
      </c>
      <c r="M248" s="5" t="str">
        <f t="shared" si="15"/>
        <v/>
      </c>
    </row>
    <row r="249" spans="2:13" x14ac:dyDescent="0.2">
      <c r="B249" s="2" t="str">
        <f>IF(ROWS($B$4:B249)&lt;='Leasingová kalkulačka'!$C$10,ROWS($B$4:B249),"")</f>
        <v/>
      </c>
      <c r="C249" s="17" t="str">
        <f>IF(B249="","",EDATE('Leasingová kalkulačka'!$C$12,B249-1))</f>
        <v/>
      </c>
      <c r="D249" s="5" t="str">
        <f t="shared" si="16"/>
        <v/>
      </c>
      <c r="E249" s="5" t="str">
        <f>IF(B249="","",-IPMT('Leasingová kalkulačka'!$C$9/12,B249,'Leasingová kalkulačka'!$C$10,'Leasingová kalkulačka'!$C$8,0,0))</f>
        <v/>
      </c>
      <c r="F249" s="5" t="str">
        <f>IF(B249="","",-PPMT('Leasingová kalkulačka'!$C$9/12,B249,'Leasingová kalkulačka'!$C$10,'Leasingová kalkulačka'!$C$8,0,0))</f>
        <v/>
      </c>
      <c r="G249" s="5" t="str">
        <f>IF(B249="","",'Leasingová kalkulačka'!$E$12)</f>
        <v/>
      </c>
      <c r="H249" s="5" t="str">
        <f t="shared" si="17"/>
        <v/>
      </c>
      <c r="I249" s="5" t="str">
        <f t="shared" si="18"/>
        <v/>
      </c>
      <c r="J249" s="2" t="str">
        <f>IF(B249="","",'Leasingová kalkulačka'!$C$10-'Tabuľka splátok a odpisov'!B249)</f>
        <v/>
      </c>
      <c r="K249" s="18" t="str">
        <f>IF(B249="","",'Tabuľka - odpisy'!L291)</f>
        <v/>
      </c>
      <c r="L249" s="5" t="str">
        <f t="shared" si="19"/>
        <v/>
      </c>
      <c r="M249" s="5" t="str">
        <f t="shared" si="15"/>
        <v/>
      </c>
    </row>
    <row r="250" spans="2:13" x14ac:dyDescent="0.2">
      <c r="B250" s="2" t="str">
        <f>IF(ROWS($B$4:B250)&lt;='Leasingová kalkulačka'!$C$10,ROWS($B$4:B250),"")</f>
        <v/>
      </c>
      <c r="C250" s="17" t="str">
        <f>IF(B250="","",EDATE('Leasingová kalkulačka'!$C$12,B250-1))</f>
        <v/>
      </c>
      <c r="D250" s="5" t="str">
        <f t="shared" si="16"/>
        <v/>
      </c>
      <c r="E250" s="5" t="str">
        <f>IF(B250="","",-IPMT('Leasingová kalkulačka'!$C$9/12,B250,'Leasingová kalkulačka'!$C$10,'Leasingová kalkulačka'!$C$8,0,0))</f>
        <v/>
      </c>
      <c r="F250" s="5" t="str">
        <f>IF(B250="","",-PPMT('Leasingová kalkulačka'!$C$9/12,B250,'Leasingová kalkulačka'!$C$10,'Leasingová kalkulačka'!$C$8,0,0))</f>
        <v/>
      </c>
      <c r="G250" s="5" t="str">
        <f>IF(B250="","",'Leasingová kalkulačka'!$E$12)</f>
        <v/>
      </c>
      <c r="H250" s="5" t="str">
        <f t="shared" si="17"/>
        <v/>
      </c>
      <c r="I250" s="5" t="str">
        <f t="shared" si="18"/>
        <v/>
      </c>
      <c r="J250" s="2" t="str">
        <f>IF(B250="","",'Leasingová kalkulačka'!$C$10-'Tabuľka splátok a odpisov'!B250)</f>
        <v/>
      </c>
      <c r="K250" s="18" t="str">
        <f>IF(B250="","",'Tabuľka - odpisy'!L292)</f>
        <v/>
      </c>
      <c r="L250" s="5" t="str">
        <f t="shared" si="19"/>
        <v/>
      </c>
      <c r="M250" s="5" t="str">
        <f t="shared" si="15"/>
        <v/>
      </c>
    </row>
    <row r="251" spans="2:13" x14ac:dyDescent="0.2">
      <c r="B251" s="2" t="str">
        <f>IF(ROWS($B$4:B251)&lt;='Leasingová kalkulačka'!$C$10,ROWS($B$4:B251),"")</f>
        <v/>
      </c>
      <c r="C251" s="17" t="str">
        <f>IF(B251="","",EDATE('Leasingová kalkulačka'!$C$12,B251-1))</f>
        <v/>
      </c>
      <c r="D251" s="5" t="str">
        <f t="shared" si="16"/>
        <v/>
      </c>
      <c r="E251" s="5" t="str">
        <f>IF(B251="","",-IPMT('Leasingová kalkulačka'!$C$9/12,B251,'Leasingová kalkulačka'!$C$10,'Leasingová kalkulačka'!$C$8,0,0))</f>
        <v/>
      </c>
      <c r="F251" s="5" t="str">
        <f>IF(B251="","",-PPMT('Leasingová kalkulačka'!$C$9/12,B251,'Leasingová kalkulačka'!$C$10,'Leasingová kalkulačka'!$C$8,0,0))</f>
        <v/>
      </c>
      <c r="G251" s="5" t="str">
        <f>IF(B251="","",'Leasingová kalkulačka'!$E$12)</f>
        <v/>
      </c>
      <c r="H251" s="5" t="str">
        <f t="shared" si="17"/>
        <v/>
      </c>
      <c r="I251" s="5" t="str">
        <f t="shared" si="18"/>
        <v/>
      </c>
      <c r="J251" s="2" t="str">
        <f>IF(B251="","",'Leasingová kalkulačka'!$C$10-'Tabuľka splátok a odpisov'!B251)</f>
        <v/>
      </c>
      <c r="K251" s="18" t="str">
        <f>IF(B251="","",'Tabuľka - odpisy'!L293)</f>
        <v/>
      </c>
      <c r="L251" s="5" t="str">
        <f t="shared" si="19"/>
        <v/>
      </c>
      <c r="M251" s="5" t="str">
        <f t="shared" si="15"/>
        <v/>
      </c>
    </row>
    <row r="252" spans="2:13" x14ac:dyDescent="0.2">
      <c r="B252" s="2" t="str">
        <f>IF(ROWS($B$4:B252)&lt;='Leasingová kalkulačka'!$C$10,ROWS($B$4:B252),"")</f>
        <v/>
      </c>
      <c r="C252" s="17" t="str">
        <f>IF(B252="","",EDATE('Leasingová kalkulačka'!$C$12,B252-1))</f>
        <v/>
      </c>
      <c r="D252" s="5" t="str">
        <f t="shared" si="16"/>
        <v/>
      </c>
      <c r="E252" s="5" t="str">
        <f>IF(B252="","",-IPMT('Leasingová kalkulačka'!$C$9/12,B252,'Leasingová kalkulačka'!$C$10,'Leasingová kalkulačka'!$C$8,0,0))</f>
        <v/>
      </c>
      <c r="F252" s="5" t="str">
        <f>IF(B252="","",-PPMT('Leasingová kalkulačka'!$C$9/12,B252,'Leasingová kalkulačka'!$C$10,'Leasingová kalkulačka'!$C$8,0,0))</f>
        <v/>
      </c>
      <c r="G252" s="5" t="str">
        <f>IF(B252="","",'Leasingová kalkulačka'!$E$12)</f>
        <v/>
      </c>
      <c r="H252" s="5" t="str">
        <f t="shared" si="17"/>
        <v/>
      </c>
      <c r="I252" s="5" t="str">
        <f t="shared" si="18"/>
        <v/>
      </c>
      <c r="J252" s="2" t="str">
        <f>IF(B252="","",'Leasingová kalkulačka'!$C$10-'Tabuľka splátok a odpisov'!B252)</f>
        <v/>
      </c>
      <c r="K252" s="18" t="str">
        <f>IF(B252="","",'Tabuľka - odpisy'!L294)</f>
        <v/>
      </c>
      <c r="L252" s="5" t="str">
        <f t="shared" si="19"/>
        <v/>
      </c>
      <c r="M252" s="5" t="str">
        <f t="shared" si="15"/>
        <v/>
      </c>
    </row>
    <row r="253" spans="2:13" x14ac:dyDescent="0.2">
      <c r="B253" s="2" t="str">
        <f>IF(ROWS($B$4:B253)&lt;='Leasingová kalkulačka'!$C$10,ROWS($B$4:B253),"")</f>
        <v/>
      </c>
      <c r="C253" s="17" t="str">
        <f>IF(B253="","",EDATE('Leasingová kalkulačka'!$C$12,B253-1))</f>
        <v/>
      </c>
      <c r="D253" s="5" t="str">
        <f t="shared" si="16"/>
        <v/>
      </c>
      <c r="E253" s="5" t="str">
        <f>IF(B253="","",-IPMT('Leasingová kalkulačka'!$C$9/12,B253,'Leasingová kalkulačka'!$C$10,'Leasingová kalkulačka'!$C$8,0,0))</f>
        <v/>
      </c>
      <c r="F253" s="5" t="str">
        <f>IF(B253="","",-PPMT('Leasingová kalkulačka'!$C$9/12,B253,'Leasingová kalkulačka'!$C$10,'Leasingová kalkulačka'!$C$8,0,0))</f>
        <v/>
      </c>
      <c r="G253" s="5" t="str">
        <f>IF(B253="","",'Leasingová kalkulačka'!$E$12)</f>
        <v/>
      </c>
      <c r="H253" s="5" t="str">
        <f t="shared" si="17"/>
        <v/>
      </c>
      <c r="I253" s="5" t="str">
        <f t="shared" si="18"/>
        <v/>
      </c>
      <c r="J253" s="2" t="str">
        <f>IF(B253="","",'Leasingová kalkulačka'!$C$10-'Tabuľka splátok a odpisov'!B253)</f>
        <v/>
      </c>
      <c r="K253" s="18" t="str">
        <f>IF(B253="","",'Tabuľka - odpisy'!L295)</f>
        <v/>
      </c>
      <c r="L253" s="5" t="str">
        <f t="shared" si="19"/>
        <v/>
      </c>
      <c r="M253" s="5" t="str">
        <f t="shared" si="15"/>
        <v/>
      </c>
    </row>
    <row r="254" spans="2:13" x14ac:dyDescent="0.2">
      <c r="B254" s="2" t="str">
        <f>IF(ROWS($B$4:B254)&lt;='Leasingová kalkulačka'!$C$10,ROWS($B$4:B254),"")</f>
        <v/>
      </c>
      <c r="C254" s="17" t="str">
        <f>IF(B254="","",EDATE('Leasingová kalkulačka'!$C$12,B254-1))</f>
        <v/>
      </c>
      <c r="D254" s="5" t="str">
        <f t="shared" si="16"/>
        <v/>
      </c>
      <c r="E254" s="5" t="str">
        <f>IF(B254="","",-IPMT('Leasingová kalkulačka'!$C$9/12,B254,'Leasingová kalkulačka'!$C$10,'Leasingová kalkulačka'!$C$8,0,0))</f>
        <v/>
      </c>
      <c r="F254" s="5" t="str">
        <f>IF(B254="","",-PPMT('Leasingová kalkulačka'!$C$9/12,B254,'Leasingová kalkulačka'!$C$10,'Leasingová kalkulačka'!$C$8,0,0))</f>
        <v/>
      </c>
      <c r="G254" s="5" t="str">
        <f>IF(B254="","",'Leasingová kalkulačka'!$E$12)</f>
        <v/>
      </c>
      <c r="H254" s="5" t="str">
        <f t="shared" si="17"/>
        <v/>
      </c>
      <c r="I254" s="5" t="str">
        <f t="shared" si="18"/>
        <v/>
      </c>
      <c r="J254" s="2" t="str">
        <f>IF(B254="","",'Leasingová kalkulačka'!$C$10-'Tabuľka splátok a odpisov'!B254)</f>
        <v/>
      </c>
      <c r="K254" s="18" t="str">
        <f>IF(B254="","",'Tabuľka - odpisy'!L296)</f>
        <v/>
      </c>
      <c r="L254" s="5" t="str">
        <f t="shared" si="19"/>
        <v/>
      </c>
      <c r="M254" s="5" t="str">
        <f t="shared" si="15"/>
        <v/>
      </c>
    </row>
    <row r="255" spans="2:13" x14ac:dyDescent="0.2">
      <c r="B255" s="2" t="str">
        <f>IF(ROWS($B$4:B255)&lt;='Leasingová kalkulačka'!$C$10,ROWS($B$4:B255),"")</f>
        <v/>
      </c>
      <c r="C255" s="17" t="str">
        <f>IF(B255="","",EDATE('Leasingová kalkulačka'!$C$12,B255-1))</f>
        <v/>
      </c>
      <c r="D255" s="5" t="str">
        <f t="shared" si="16"/>
        <v/>
      </c>
      <c r="E255" s="5" t="str">
        <f>IF(B255="","",-IPMT('Leasingová kalkulačka'!$C$9/12,B255,'Leasingová kalkulačka'!$C$10,'Leasingová kalkulačka'!$C$8,0,0))</f>
        <v/>
      </c>
      <c r="F255" s="5" t="str">
        <f>IF(B255="","",-PPMT('Leasingová kalkulačka'!$C$9/12,B255,'Leasingová kalkulačka'!$C$10,'Leasingová kalkulačka'!$C$8,0,0))</f>
        <v/>
      </c>
      <c r="G255" s="5" t="str">
        <f>IF(B255="","",'Leasingová kalkulačka'!$E$12)</f>
        <v/>
      </c>
      <c r="H255" s="5" t="str">
        <f t="shared" si="17"/>
        <v/>
      </c>
      <c r="I255" s="5" t="str">
        <f t="shared" si="18"/>
        <v/>
      </c>
      <c r="J255" s="2" t="str">
        <f>IF(B255="","",'Leasingová kalkulačka'!$C$10-'Tabuľka splátok a odpisov'!B255)</f>
        <v/>
      </c>
      <c r="K255" s="18" t="str">
        <f>IF(B255="","",'Tabuľka - odpisy'!L297)</f>
        <v/>
      </c>
      <c r="L255" s="5" t="str">
        <f t="shared" si="19"/>
        <v/>
      </c>
      <c r="M255" s="5" t="str">
        <f t="shared" si="15"/>
        <v/>
      </c>
    </row>
    <row r="256" spans="2:13" x14ac:dyDescent="0.2">
      <c r="B256" s="2" t="str">
        <f>IF(ROWS($B$4:B256)&lt;='Leasingová kalkulačka'!$C$10,ROWS($B$4:B256),"")</f>
        <v/>
      </c>
      <c r="C256" s="17" t="str">
        <f>IF(B256="","",EDATE('Leasingová kalkulačka'!$C$12,B256-1))</f>
        <v/>
      </c>
      <c r="D256" s="5" t="str">
        <f t="shared" si="16"/>
        <v/>
      </c>
      <c r="E256" s="5" t="str">
        <f>IF(B256="","",-IPMT('Leasingová kalkulačka'!$C$9/12,B256,'Leasingová kalkulačka'!$C$10,'Leasingová kalkulačka'!$C$8,0,0))</f>
        <v/>
      </c>
      <c r="F256" s="5" t="str">
        <f>IF(B256="","",-PPMT('Leasingová kalkulačka'!$C$9/12,B256,'Leasingová kalkulačka'!$C$10,'Leasingová kalkulačka'!$C$8,0,0))</f>
        <v/>
      </c>
      <c r="G256" s="5" t="str">
        <f>IF(B256="","",'Leasingová kalkulačka'!$E$12)</f>
        <v/>
      </c>
      <c r="H256" s="5" t="str">
        <f t="shared" si="17"/>
        <v/>
      </c>
      <c r="I256" s="5" t="str">
        <f t="shared" si="18"/>
        <v/>
      </c>
      <c r="J256" s="2" t="str">
        <f>IF(B256="","",'Leasingová kalkulačka'!$C$10-'Tabuľka splátok a odpisov'!B256)</f>
        <v/>
      </c>
      <c r="K256" s="18" t="str">
        <f>IF(B256="","",'Tabuľka - odpisy'!L298)</f>
        <v/>
      </c>
      <c r="L256" s="5" t="str">
        <f t="shared" si="19"/>
        <v/>
      </c>
      <c r="M256" s="5" t="str">
        <f t="shared" si="15"/>
        <v/>
      </c>
    </row>
    <row r="257" spans="2:13" x14ac:dyDescent="0.2">
      <c r="B257" s="2" t="str">
        <f>IF(ROWS($B$4:B257)&lt;='Leasingová kalkulačka'!$C$10,ROWS($B$4:B257),"")</f>
        <v/>
      </c>
      <c r="C257" s="17" t="str">
        <f>IF(B257="","",EDATE('Leasingová kalkulačka'!$C$12,B257-1))</f>
        <v/>
      </c>
      <c r="D257" s="5" t="str">
        <f t="shared" si="16"/>
        <v/>
      </c>
      <c r="E257" s="5" t="str">
        <f>IF(B257="","",-IPMT('Leasingová kalkulačka'!$C$9/12,B257,'Leasingová kalkulačka'!$C$10,'Leasingová kalkulačka'!$C$8,0,0))</f>
        <v/>
      </c>
      <c r="F257" s="5" t="str">
        <f>IF(B257="","",-PPMT('Leasingová kalkulačka'!$C$9/12,B257,'Leasingová kalkulačka'!$C$10,'Leasingová kalkulačka'!$C$8,0,0))</f>
        <v/>
      </c>
      <c r="G257" s="5" t="str">
        <f>IF(B257="","",'Leasingová kalkulačka'!$E$12)</f>
        <v/>
      </c>
      <c r="H257" s="5" t="str">
        <f t="shared" si="17"/>
        <v/>
      </c>
      <c r="I257" s="5" t="str">
        <f t="shared" si="18"/>
        <v/>
      </c>
      <c r="J257" s="2" t="str">
        <f>IF(B257="","",'Leasingová kalkulačka'!$C$10-'Tabuľka splátok a odpisov'!B257)</f>
        <v/>
      </c>
      <c r="K257" s="18" t="str">
        <f>IF(B257="","",'Tabuľka - odpisy'!L299)</f>
        <v/>
      </c>
      <c r="L257" s="5" t="str">
        <f t="shared" si="19"/>
        <v/>
      </c>
      <c r="M257" s="5" t="str">
        <f t="shared" si="15"/>
        <v/>
      </c>
    </row>
    <row r="258" spans="2:13" x14ac:dyDescent="0.2">
      <c r="B258" s="2" t="str">
        <f>IF(ROWS($B$4:B258)&lt;='Leasingová kalkulačka'!$C$10,ROWS($B$4:B258),"")</f>
        <v/>
      </c>
      <c r="C258" s="17" t="str">
        <f>IF(B258="","",EDATE('Leasingová kalkulačka'!$C$12,B258-1))</f>
        <v/>
      </c>
      <c r="D258" s="5" t="str">
        <f t="shared" si="16"/>
        <v/>
      </c>
      <c r="E258" s="5" t="str">
        <f>IF(B258="","",-IPMT('Leasingová kalkulačka'!$C$9/12,B258,'Leasingová kalkulačka'!$C$10,'Leasingová kalkulačka'!$C$8,0,0))</f>
        <v/>
      </c>
      <c r="F258" s="5" t="str">
        <f>IF(B258="","",-PPMT('Leasingová kalkulačka'!$C$9/12,B258,'Leasingová kalkulačka'!$C$10,'Leasingová kalkulačka'!$C$8,0,0))</f>
        <v/>
      </c>
      <c r="G258" s="5" t="str">
        <f>IF(B258="","",'Leasingová kalkulačka'!$E$12)</f>
        <v/>
      </c>
      <c r="H258" s="5" t="str">
        <f t="shared" si="17"/>
        <v/>
      </c>
      <c r="I258" s="5" t="str">
        <f t="shared" si="18"/>
        <v/>
      </c>
      <c r="J258" s="2" t="str">
        <f>IF(B258="","",'Leasingová kalkulačka'!$C$10-'Tabuľka splátok a odpisov'!B258)</f>
        <v/>
      </c>
      <c r="K258" s="18" t="str">
        <f>IF(B258="","",'Tabuľka - odpisy'!L300)</f>
        <v/>
      </c>
      <c r="L258" s="5" t="str">
        <f t="shared" si="19"/>
        <v/>
      </c>
      <c r="M258" s="5" t="str">
        <f t="shared" si="15"/>
        <v/>
      </c>
    </row>
    <row r="259" spans="2:13" x14ac:dyDescent="0.2">
      <c r="B259" s="2" t="str">
        <f>IF(ROWS($B$4:B259)&lt;='Leasingová kalkulačka'!$C$10,ROWS($B$4:B259),"")</f>
        <v/>
      </c>
      <c r="C259" s="17" t="str">
        <f>IF(B259="","",EDATE('Leasingová kalkulačka'!$C$12,B259-1))</f>
        <v/>
      </c>
      <c r="D259" s="5" t="str">
        <f t="shared" si="16"/>
        <v/>
      </c>
      <c r="E259" s="5" t="str">
        <f>IF(B259="","",-IPMT('Leasingová kalkulačka'!$C$9/12,B259,'Leasingová kalkulačka'!$C$10,'Leasingová kalkulačka'!$C$8,0,0))</f>
        <v/>
      </c>
      <c r="F259" s="5" t="str">
        <f>IF(B259="","",-PPMT('Leasingová kalkulačka'!$C$9/12,B259,'Leasingová kalkulačka'!$C$10,'Leasingová kalkulačka'!$C$8,0,0))</f>
        <v/>
      </c>
      <c r="G259" s="5" t="str">
        <f>IF(B259="","",'Leasingová kalkulačka'!$E$12)</f>
        <v/>
      </c>
      <c r="H259" s="5" t="str">
        <f t="shared" si="17"/>
        <v/>
      </c>
      <c r="I259" s="5" t="str">
        <f t="shared" si="18"/>
        <v/>
      </c>
      <c r="J259" s="2" t="str">
        <f>IF(B259="","",'Leasingová kalkulačka'!$C$10-'Tabuľka splátok a odpisov'!B259)</f>
        <v/>
      </c>
      <c r="K259" s="18" t="str">
        <f>IF(B259="","",'Tabuľka - odpisy'!L301)</f>
        <v/>
      </c>
      <c r="L259" s="5" t="str">
        <f t="shared" si="19"/>
        <v/>
      </c>
      <c r="M259" s="5" t="str">
        <f t="shared" si="15"/>
        <v/>
      </c>
    </row>
    <row r="260" spans="2:13" x14ac:dyDescent="0.2">
      <c r="B260" s="2" t="str">
        <f>IF(ROWS($B$4:B260)&lt;='Leasingová kalkulačka'!$C$10,ROWS($B$4:B260),"")</f>
        <v/>
      </c>
      <c r="C260" s="17" t="str">
        <f>IF(B260="","",EDATE('Leasingová kalkulačka'!$C$12,B260-1))</f>
        <v/>
      </c>
      <c r="D260" s="5" t="str">
        <f t="shared" si="16"/>
        <v/>
      </c>
      <c r="E260" s="5" t="str">
        <f>IF(B260="","",-IPMT('Leasingová kalkulačka'!$C$9/12,B260,'Leasingová kalkulačka'!$C$10,'Leasingová kalkulačka'!$C$8,0,0))</f>
        <v/>
      </c>
      <c r="F260" s="5" t="str">
        <f>IF(B260="","",-PPMT('Leasingová kalkulačka'!$C$9/12,B260,'Leasingová kalkulačka'!$C$10,'Leasingová kalkulačka'!$C$8,0,0))</f>
        <v/>
      </c>
      <c r="G260" s="5" t="str">
        <f>IF(B260="","",'Leasingová kalkulačka'!$E$12)</f>
        <v/>
      </c>
      <c r="H260" s="5" t="str">
        <f t="shared" si="17"/>
        <v/>
      </c>
      <c r="I260" s="5" t="str">
        <f t="shared" si="18"/>
        <v/>
      </c>
      <c r="J260" s="2" t="str">
        <f>IF(B260="","",'Leasingová kalkulačka'!$C$10-'Tabuľka splátok a odpisov'!B260)</f>
        <v/>
      </c>
      <c r="K260" s="18" t="str">
        <f>IF(B260="","",'Tabuľka - odpisy'!L302)</f>
        <v/>
      </c>
      <c r="L260" s="5" t="str">
        <f t="shared" si="19"/>
        <v/>
      </c>
      <c r="M260" s="5" t="str">
        <f t="shared" si="15"/>
        <v/>
      </c>
    </row>
    <row r="261" spans="2:13" x14ac:dyDescent="0.2">
      <c r="B261" s="2" t="str">
        <f>IF(ROWS($B$4:B261)&lt;='Leasingová kalkulačka'!$C$10,ROWS($B$4:B261),"")</f>
        <v/>
      </c>
      <c r="C261" s="17" t="str">
        <f>IF(B261="","",EDATE('Leasingová kalkulačka'!$C$12,B261-1))</f>
        <v/>
      </c>
      <c r="D261" s="5" t="str">
        <f t="shared" si="16"/>
        <v/>
      </c>
      <c r="E261" s="5" t="str">
        <f>IF(B261="","",-IPMT('Leasingová kalkulačka'!$C$9/12,B261,'Leasingová kalkulačka'!$C$10,'Leasingová kalkulačka'!$C$8,0,0))</f>
        <v/>
      </c>
      <c r="F261" s="5" t="str">
        <f>IF(B261="","",-PPMT('Leasingová kalkulačka'!$C$9/12,B261,'Leasingová kalkulačka'!$C$10,'Leasingová kalkulačka'!$C$8,0,0))</f>
        <v/>
      </c>
      <c r="G261" s="5" t="str">
        <f>IF(B261="","",'Leasingová kalkulačka'!$E$12)</f>
        <v/>
      </c>
      <c r="H261" s="5" t="str">
        <f t="shared" si="17"/>
        <v/>
      </c>
      <c r="I261" s="5" t="str">
        <f t="shared" si="18"/>
        <v/>
      </c>
      <c r="J261" s="2" t="str">
        <f>IF(B261="","",'Leasingová kalkulačka'!$C$10-'Tabuľka splátok a odpisov'!B261)</f>
        <v/>
      </c>
      <c r="K261" s="18" t="str">
        <f>IF(B261="","",'Tabuľka - odpisy'!L303)</f>
        <v/>
      </c>
      <c r="L261" s="5" t="str">
        <f t="shared" si="19"/>
        <v/>
      </c>
      <c r="M261" s="5" t="str">
        <f t="shared" ref="M261:M324" si="20">IF(B261="","",L261*0.2)</f>
        <v/>
      </c>
    </row>
    <row r="262" spans="2:13" x14ac:dyDescent="0.2">
      <c r="B262" s="2" t="str">
        <f>IF(ROWS($B$4:B262)&lt;='Leasingová kalkulačka'!$C$10,ROWS($B$4:B262),"")</f>
        <v/>
      </c>
      <c r="C262" s="17" t="str">
        <f>IF(B262="","",EDATE('Leasingová kalkulačka'!$C$12,B262-1))</f>
        <v/>
      </c>
      <c r="D262" s="5" t="str">
        <f t="shared" ref="D262:D325" si="21">IF(B262="","",I261)</f>
        <v/>
      </c>
      <c r="E262" s="5" t="str">
        <f>IF(B262="","",-IPMT('Leasingová kalkulačka'!$C$9/12,B262,'Leasingová kalkulačka'!$C$10,'Leasingová kalkulačka'!$C$8,0,0))</f>
        <v/>
      </c>
      <c r="F262" s="5" t="str">
        <f>IF(B262="","",-PPMT('Leasingová kalkulačka'!$C$9/12,B262,'Leasingová kalkulačka'!$C$10,'Leasingová kalkulačka'!$C$8,0,0))</f>
        <v/>
      </c>
      <c r="G262" s="5" t="str">
        <f>IF(B262="","",'Leasingová kalkulačka'!$E$12)</f>
        <v/>
      </c>
      <c r="H262" s="5" t="str">
        <f t="shared" ref="H262:H325" si="22">IF(B262="","",SUM(E262:G262))</f>
        <v/>
      </c>
      <c r="I262" s="5" t="str">
        <f t="shared" ref="I262:I325" si="23">IF(B262="","",D262-F262)</f>
        <v/>
      </c>
      <c r="J262" s="2" t="str">
        <f>IF(B262="","",'Leasingová kalkulačka'!$C$10-'Tabuľka splátok a odpisov'!B262)</f>
        <v/>
      </c>
      <c r="K262" s="18" t="str">
        <f>IF(B262="","",'Tabuľka - odpisy'!L304)</f>
        <v/>
      </c>
      <c r="L262" s="5" t="str">
        <f t="shared" ref="L262:L325" si="24">IF(B262="","",MIN(F262,K262))</f>
        <v/>
      </c>
      <c r="M262" s="5" t="str">
        <f t="shared" si="20"/>
        <v/>
      </c>
    </row>
    <row r="263" spans="2:13" x14ac:dyDescent="0.2">
      <c r="B263" s="2" t="str">
        <f>IF(ROWS($B$4:B263)&lt;='Leasingová kalkulačka'!$C$10,ROWS($B$4:B263),"")</f>
        <v/>
      </c>
      <c r="C263" s="17" t="str">
        <f>IF(B263="","",EDATE('Leasingová kalkulačka'!$C$12,B263-1))</f>
        <v/>
      </c>
      <c r="D263" s="5" t="str">
        <f t="shared" si="21"/>
        <v/>
      </c>
      <c r="E263" s="5" t="str">
        <f>IF(B263="","",-IPMT('Leasingová kalkulačka'!$C$9/12,B263,'Leasingová kalkulačka'!$C$10,'Leasingová kalkulačka'!$C$8,0,0))</f>
        <v/>
      </c>
      <c r="F263" s="5" t="str">
        <f>IF(B263="","",-PPMT('Leasingová kalkulačka'!$C$9/12,B263,'Leasingová kalkulačka'!$C$10,'Leasingová kalkulačka'!$C$8,0,0))</f>
        <v/>
      </c>
      <c r="G263" s="5" t="str">
        <f>IF(B263="","",'Leasingová kalkulačka'!$E$12)</f>
        <v/>
      </c>
      <c r="H263" s="5" t="str">
        <f t="shared" si="22"/>
        <v/>
      </c>
      <c r="I263" s="5" t="str">
        <f t="shared" si="23"/>
        <v/>
      </c>
      <c r="J263" s="2" t="str">
        <f>IF(B263="","",'Leasingová kalkulačka'!$C$10-'Tabuľka splátok a odpisov'!B263)</f>
        <v/>
      </c>
      <c r="K263" s="18" t="str">
        <f>IF(B263="","",'Tabuľka - odpisy'!L305)</f>
        <v/>
      </c>
      <c r="L263" s="5" t="str">
        <f t="shared" si="24"/>
        <v/>
      </c>
      <c r="M263" s="5" t="str">
        <f t="shared" si="20"/>
        <v/>
      </c>
    </row>
    <row r="264" spans="2:13" x14ac:dyDescent="0.2">
      <c r="B264" s="2" t="str">
        <f>IF(ROWS($B$4:B264)&lt;='Leasingová kalkulačka'!$C$10,ROWS($B$4:B264),"")</f>
        <v/>
      </c>
      <c r="C264" s="17" t="str">
        <f>IF(B264="","",EDATE('Leasingová kalkulačka'!$C$12,B264-1))</f>
        <v/>
      </c>
      <c r="D264" s="5" t="str">
        <f t="shared" si="21"/>
        <v/>
      </c>
      <c r="E264" s="5" t="str">
        <f>IF(B264="","",-IPMT('Leasingová kalkulačka'!$C$9/12,B264,'Leasingová kalkulačka'!$C$10,'Leasingová kalkulačka'!$C$8,0,0))</f>
        <v/>
      </c>
      <c r="F264" s="5" t="str">
        <f>IF(B264="","",-PPMT('Leasingová kalkulačka'!$C$9/12,B264,'Leasingová kalkulačka'!$C$10,'Leasingová kalkulačka'!$C$8,0,0))</f>
        <v/>
      </c>
      <c r="G264" s="5" t="str">
        <f>IF(B264="","",'Leasingová kalkulačka'!$E$12)</f>
        <v/>
      </c>
      <c r="H264" s="5" t="str">
        <f t="shared" si="22"/>
        <v/>
      </c>
      <c r="I264" s="5" t="str">
        <f t="shared" si="23"/>
        <v/>
      </c>
      <c r="J264" s="2" t="str">
        <f>IF(B264="","",'Leasingová kalkulačka'!$C$10-'Tabuľka splátok a odpisov'!B264)</f>
        <v/>
      </c>
      <c r="K264" s="18" t="str">
        <f>IF(B264="","",'Tabuľka - odpisy'!L306)</f>
        <v/>
      </c>
      <c r="L264" s="5" t="str">
        <f t="shared" si="24"/>
        <v/>
      </c>
      <c r="M264" s="5" t="str">
        <f t="shared" si="20"/>
        <v/>
      </c>
    </row>
    <row r="265" spans="2:13" x14ac:dyDescent="0.2">
      <c r="B265" s="2" t="str">
        <f>IF(ROWS($B$4:B265)&lt;='Leasingová kalkulačka'!$C$10,ROWS($B$4:B265),"")</f>
        <v/>
      </c>
      <c r="C265" s="17" t="str">
        <f>IF(B265="","",EDATE('Leasingová kalkulačka'!$C$12,B265-1))</f>
        <v/>
      </c>
      <c r="D265" s="5" t="str">
        <f t="shared" si="21"/>
        <v/>
      </c>
      <c r="E265" s="5" t="str">
        <f>IF(B265="","",-IPMT('Leasingová kalkulačka'!$C$9/12,B265,'Leasingová kalkulačka'!$C$10,'Leasingová kalkulačka'!$C$8,0,0))</f>
        <v/>
      </c>
      <c r="F265" s="5" t="str">
        <f>IF(B265="","",-PPMT('Leasingová kalkulačka'!$C$9/12,B265,'Leasingová kalkulačka'!$C$10,'Leasingová kalkulačka'!$C$8,0,0))</f>
        <v/>
      </c>
      <c r="G265" s="5" t="str">
        <f>IF(B265="","",'Leasingová kalkulačka'!$E$12)</f>
        <v/>
      </c>
      <c r="H265" s="5" t="str">
        <f t="shared" si="22"/>
        <v/>
      </c>
      <c r="I265" s="5" t="str">
        <f t="shared" si="23"/>
        <v/>
      </c>
      <c r="J265" s="2" t="str">
        <f>IF(B265="","",'Leasingová kalkulačka'!$C$10-'Tabuľka splátok a odpisov'!B265)</f>
        <v/>
      </c>
      <c r="K265" s="18" t="str">
        <f>IF(B265="","",'Tabuľka - odpisy'!L307)</f>
        <v/>
      </c>
      <c r="L265" s="5" t="str">
        <f t="shared" si="24"/>
        <v/>
      </c>
      <c r="M265" s="5" t="str">
        <f t="shared" si="20"/>
        <v/>
      </c>
    </row>
    <row r="266" spans="2:13" x14ac:dyDescent="0.2">
      <c r="B266" s="2" t="str">
        <f>IF(ROWS($B$4:B266)&lt;='Leasingová kalkulačka'!$C$10,ROWS($B$4:B266),"")</f>
        <v/>
      </c>
      <c r="C266" s="17" t="str">
        <f>IF(B266="","",EDATE('Leasingová kalkulačka'!$C$12,B266-1))</f>
        <v/>
      </c>
      <c r="D266" s="5" t="str">
        <f t="shared" si="21"/>
        <v/>
      </c>
      <c r="E266" s="5" t="str">
        <f>IF(B266="","",-IPMT('Leasingová kalkulačka'!$C$9/12,B266,'Leasingová kalkulačka'!$C$10,'Leasingová kalkulačka'!$C$8,0,0))</f>
        <v/>
      </c>
      <c r="F266" s="5" t="str">
        <f>IF(B266="","",-PPMT('Leasingová kalkulačka'!$C$9/12,B266,'Leasingová kalkulačka'!$C$10,'Leasingová kalkulačka'!$C$8,0,0))</f>
        <v/>
      </c>
      <c r="G266" s="5" t="str">
        <f>IF(B266="","",'Leasingová kalkulačka'!$E$12)</f>
        <v/>
      </c>
      <c r="H266" s="5" t="str">
        <f t="shared" si="22"/>
        <v/>
      </c>
      <c r="I266" s="5" t="str">
        <f t="shared" si="23"/>
        <v/>
      </c>
      <c r="J266" s="2" t="str">
        <f>IF(B266="","",'Leasingová kalkulačka'!$C$10-'Tabuľka splátok a odpisov'!B266)</f>
        <v/>
      </c>
      <c r="K266" s="18" t="str">
        <f>IF(B266="","",'Tabuľka - odpisy'!L308)</f>
        <v/>
      </c>
      <c r="L266" s="5" t="str">
        <f t="shared" si="24"/>
        <v/>
      </c>
      <c r="M266" s="5" t="str">
        <f t="shared" si="20"/>
        <v/>
      </c>
    </row>
    <row r="267" spans="2:13" x14ac:dyDescent="0.2">
      <c r="B267" s="2" t="str">
        <f>IF(ROWS($B$4:B267)&lt;='Leasingová kalkulačka'!$C$10,ROWS($B$4:B267),"")</f>
        <v/>
      </c>
      <c r="C267" s="17" t="str">
        <f>IF(B267="","",EDATE('Leasingová kalkulačka'!$C$12,B267-1))</f>
        <v/>
      </c>
      <c r="D267" s="5" t="str">
        <f t="shared" si="21"/>
        <v/>
      </c>
      <c r="E267" s="5" t="str">
        <f>IF(B267="","",-IPMT('Leasingová kalkulačka'!$C$9/12,B267,'Leasingová kalkulačka'!$C$10,'Leasingová kalkulačka'!$C$8,0,0))</f>
        <v/>
      </c>
      <c r="F267" s="5" t="str">
        <f>IF(B267="","",-PPMT('Leasingová kalkulačka'!$C$9/12,B267,'Leasingová kalkulačka'!$C$10,'Leasingová kalkulačka'!$C$8,0,0))</f>
        <v/>
      </c>
      <c r="G267" s="5" t="str">
        <f>IF(B267="","",'Leasingová kalkulačka'!$E$12)</f>
        <v/>
      </c>
      <c r="H267" s="5" t="str">
        <f t="shared" si="22"/>
        <v/>
      </c>
      <c r="I267" s="5" t="str">
        <f t="shared" si="23"/>
        <v/>
      </c>
      <c r="J267" s="2" t="str">
        <f>IF(B267="","",'Leasingová kalkulačka'!$C$10-'Tabuľka splátok a odpisov'!B267)</f>
        <v/>
      </c>
      <c r="K267" s="18" t="str">
        <f>IF(B267="","",'Tabuľka - odpisy'!L309)</f>
        <v/>
      </c>
      <c r="L267" s="5" t="str">
        <f t="shared" si="24"/>
        <v/>
      </c>
      <c r="M267" s="5" t="str">
        <f t="shared" si="20"/>
        <v/>
      </c>
    </row>
    <row r="268" spans="2:13" x14ac:dyDescent="0.2">
      <c r="B268" s="2" t="str">
        <f>IF(ROWS($B$4:B268)&lt;='Leasingová kalkulačka'!$C$10,ROWS($B$4:B268),"")</f>
        <v/>
      </c>
      <c r="C268" s="17" t="str">
        <f>IF(B268="","",EDATE('Leasingová kalkulačka'!$C$12,B268-1))</f>
        <v/>
      </c>
      <c r="D268" s="5" t="str">
        <f t="shared" si="21"/>
        <v/>
      </c>
      <c r="E268" s="5" t="str">
        <f>IF(B268="","",-IPMT('Leasingová kalkulačka'!$C$9/12,B268,'Leasingová kalkulačka'!$C$10,'Leasingová kalkulačka'!$C$8,0,0))</f>
        <v/>
      </c>
      <c r="F268" s="5" t="str">
        <f>IF(B268="","",-PPMT('Leasingová kalkulačka'!$C$9/12,B268,'Leasingová kalkulačka'!$C$10,'Leasingová kalkulačka'!$C$8,0,0))</f>
        <v/>
      </c>
      <c r="G268" s="5" t="str">
        <f>IF(B268="","",'Leasingová kalkulačka'!$E$12)</f>
        <v/>
      </c>
      <c r="H268" s="5" t="str">
        <f t="shared" si="22"/>
        <v/>
      </c>
      <c r="I268" s="5" t="str">
        <f t="shared" si="23"/>
        <v/>
      </c>
      <c r="J268" s="2" t="str">
        <f>IF(B268="","",'Leasingová kalkulačka'!$C$10-'Tabuľka splátok a odpisov'!B268)</f>
        <v/>
      </c>
      <c r="K268" s="18" t="str">
        <f>IF(B268="","",'Tabuľka - odpisy'!L310)</f>
        <v/>
      </c>
      <c r="L268" s="5" t="str">
        <f t="shared" si="24"/>
        <v/>
      </c>
      <c r="M268" s="5" t="str">
        <f t="shared" si="20"/>
        <v/>
      </c>
    </row>
    <row r="269" spans="2:13" x14ac:dyDescent="0.2">
      <c r="B269" s="2" t="str">
        <f>IF(ROWS($B$4:B269)&lt;='Leasingová kalkulačka'!$C$10,ROWS($B$4:B269),"")</f>
        <v/>
      </c>
      <c r="C269" s="17" t="str">
        <f>IF(B269="","",EDATE('Leasingová kalkulačka'!$C$12,B269-1))</f>
        <v/>
      </c>
      <c r="D269" s="5" t="str">
        <f t="shared" si="21"/>
        <v/>
      </c>
      <c r="E269" s="5" t="str">
        <f>IF(B269="","",-IPMT('Leasingová kalkulačka'!$C$9/12,B269,'Leasingová kalkulačka'!$C$10,'Leasingová kalkulačka'!$C$8,0,0))</f>
        <v/>
      </c>
      <c r="F269" s="5" t="str">
        <f>IF(B269="","",-PPMT('Leasingová kalkulačka'!$C$9/12,B269,'Leasingová kalkulačka'!$C$10,'Leasingová kalkulačka'!$C$8,0,0))</f>
        <v/>
      </c>
      <c r="G269" s="5" t="str">
        <f>IF(B269="","",'Leasingová kalkulačka'!$E$12)</f>
        <v/>
      </c>
      <c r="H269" s="5" t="str">
        <f t="shared" si="22"/>
        <v/>
      </c>
      <c r="I269" s="5" t="str">
        <f t="shared" si="23"/>
        <v/>
      </c>
      <c r="J269" s="2" t="str">
        <f>IF(B269="","",'Leasingová kalkulačka'!$C$10-'Tabuľka splátok a odpisov'!B269)</f>
        <v/>
      </c>
      <c r="K269" s="18" t="str">
        <f>IF(B269="","",'Tabuľka - odpisy'!L311)</f>
        <v/>
      </c>
      <c r="L269" s="5" t="str">
        <f t="shared" si="24"/>
        <v/>
      </c>
      <c r="M269" s="5" t="str">
        <f t="shared" si="20"/>
        <v/>
      </c>
    </row>
    <row r="270" spans="2:13" x14ac:dyDescent="0.2">
      <c r="B270" s="2" t="str">
        <f>IF(ROWS($B$4:B270)&lt;='Leasingová kalkulačka'!$C$10,ROWS($B$4:B270),"")</f>
        <v/>
      </c>
      <c r="C270" s="17" t="str">
        <f>IF(B270="","",EDATE('Leasingová kalkulačka'!$C$12,B270-1))</f>
        <v/>
      </c>
      <c r="D270" s="5" t="str">
        <f t="shared" si="21"/>
        <v/>
      </c>
      <c r="E270" s="5" t="str">
        <f>IF(B270="","",-IPMT('Leasingová kalkulačka'!$C$9/12,B270,'Leasingová kalkulačka'!$C$10,'Leasingová kalkulačka'!$C$8,0,0))</f>
        <v/>
      </c>
      <c r="F270" s="5" t="str">
        <f>IF(B270="","",-PPMT('Leasingová kalkulačka'!$C$9/12,B270,'Leasingová kalkulačka'!$C$10,'Leasingová kalkulačka'!$C$8,0,0))</f>
        <v/>
      </c>
      <c r="G270" s="5" t="str">
        <f>IF(B270="","",'Leasingová kalkulačka'!$E$12)</f>
        <v/>
      </c>
      <c r="H270" s="5" t="str">
        <f t="shared" si="22"/>
        <v/>
      </c>
      <c r="I270" s="5" t="str">
        <f t="shared" si="23"/>
        <v/>
      </c>
      <c r="J270" s="2" t="str">
        <f>IF(B270="","",'Leasingová kalkulačka'!$C$10-'Tabuľka splátok a odpisov'!B270)</f>
        <v/>
      </c>
      <c r="K270" s="18" t="str">
        <f>IF(B270="","",'Tabuľka - odpisy'!L312)</f>
        <v/>
      </c>
      <c r="L270" s="5" t="str">
        <f t="shared" si="24"/>
        <v/>
      </c>
      <c r="M270" s="5" t="str">
        <f t="shared" si="20"/>
        <v/>
      </c>
    </row>
    <row r="271" spans="2:13" x14ac:dyDescent="0.2">
      <c r="B271" s="2" t="str">
        <f>IF(ROWS($B$4:B271)&lt;='Leasingová kalkulačka'!$C$10,ROWS($B$4:B271),"")</f>
        <v/>
      </c>
      <c r="C271" s="17" t="str">
        <f>IF(B271="","",EDATE('Leasingová kalkulačka'!$C$12,B271-1))</f>
        <v/>
      </c>
      <c r="D271" s="5" t="str">
        <f t="shared" si="21"/>
        <v/>
      </c>
      <c r="E271" s="5" t="str">
        <f>IF(B271="","",-IPMT('Leasingová kalkulačka'!$C$9/12,B271,'Leasingová kalkulačka'!$C$10,'Leasingová kalkulačka'!$C$8,0,0))</f>
        <v/>
      </c>
      <c r="F271" s="5" t="str">
        <f>IF(B271="","",-PPMT('Leasingová kalkulačka'!$C$9/12,B271,'Leasingová kalkulačka'!$C$10,'Leasingová kalkulačka'!$C$8,0,0))</f>
        <v/>
      </c>
      <c r="G271" s="5" t="str">
        <f>IF(B271="","",'Leasingová kalkulačka'!$E$12)</f>
        <v/>
      </c>
      <c r="H271" s="5" t="str">
        <f t="shared" si="22"/>
        <v/>
      </c>
      <c r="I271" s="5" t="str">
        <f t="shared" si="23"/>
        <v/>
      </c>
      <c r="J271" s="2" t="str">
        <f>IF(B271="","",'Leasingová kalkulačka'!$C$10-'Tabuľka splátok a odpisov'!B271)</f>
        <v/>
      </c>
      <c r="K271" s="18" t="str">
        <f>IF(B271="","",'Tabuľka - odpisy'!L313)</f>
        <v/>
      </c>
      <c r="L271" s="5" t="str">
        <f t="shared" si="24"/>
        <v/>
      </c>
      <c r="M271" s="5" t="str">
        <f t="shared" si="20"/>
        <v/>
      </c>
    </row>
    <row r="272" spans="2:13" x14ac:dyDescent="0.2">
      <c r="B272" s="2" t="str">
        <f>IF(ROWS($B$4:B272)&lt;='Leasingová kalkulačka'!$C$10,ROWS($B$4:B272),"")</f>
        <v/>
      </c>
      <c r="C272" s="17" t="str">
        <f>IF(B272="","",EDATE('Leasingová kalkulačka'!$C$12,B272-1))</f>
        <v/>
      </c>
      <c r="D272" s="5" t="str">
        <f t="shared" si="21"/>
        <v/>
      </c>
      <c r="E272" s="5" t="str">
        <f>IF(B272="","",-IPMT('Leasingová kalkulačka'!$C$9/12,B272,'Leasingová kalkulačka'!$C$10,'Leasingová kalkulačka'!$C$8,0,0))</f>
        <v/>
      </c>
      <c r="F272" s="5" t="str">
        <f>IF(B272="","",-PPMT('Leasingová kalkulačka'!$C$9/12,B272,'Leasingová kalkulačka'!$C$10,'Leasingová kalkulačka'!$C$8,0,0))</f>
        <v/>
      </c>
      <c r="G272" s="5" t="str">
        <f>IF(B272="","",'Leasingová kalkulačka'!$E$12)</f>
        <v/>
      </c>
      <c r="H272" s="5" t="str">
        <f t="shared" si="22"/>
        <v/>
      </c>
      <c r="I272" s="5" t="str">
        <f t="shared" si="23"/>
        <v/>
      </c>
      <c r="J272" s="2" t="str">
        <f>IF(B272="","",'Leasingová kalkulačka'!$C$10-'Tabuľka splátok a odpisov'!B272)</f>
        <v/>
      </c>
      <c r="K272" s="18" t="str">
        <f>IF(B272="","",'Tabuľka - odpisy'!L314)</f>
        <v/>
      </c>
      <c r="L272" s="5" t="str">
        <f t="shared" si="24"/>
        <v/>
      </c>
      <c r="M272" s="5" t="str">
        <f t="shared" si="20"/>
        <v/>
      </c>
    </row>
    <row r="273" spans="2:13" x14ac:dyDescent="0.2">
      <c r="B273" s="2" t="str">
        <f>IF(ROWS($B$4:B273)&lt;='Leasingová kalkulačka'!$C$10,ROWS($B$4:B273),"")</f>
        <v/>
      </c>
      <c r="C273" s="17" t="str">
        <f>IF(B273="","",EDATE('Leasingová kalkulačka'!$C$12,B273-1))</f>
        <v/>
      </c>
      <c r="D273" s="5" t="str">
        <f t="shared" si="21"/>
        <v/>
      </c>
      <c r="E273" s="5" t="str">
        <f>IF(B273="","",-IPMT('Leasingová kalkulačka'!$C$9/12,B273,'Leasingová kalkulačka'!$C$10,'Leasingová kalkulačka'!$C$8,0,0))</f>
        <v/>
      </c>
      <c r="F273" s="5" t="str">
        <f>IF(B273="","",-PPMT('Leasingová kalkulačka'!$C$9/12,B273,'Leasingová kalkulačka'!$C$10,'Leasingová kalkulačka'!$C$8,0,0))</f>
        <v/>
      </c>
      <c r="G273" s="5" t="str">
        <f>IF(B273="","",'Leasingová kalkulačka'!$E$12)</f>
        <v/>
      </c>
      <c r="H273" s="5" t="str">
        <f t="shared" si="22"/>
        <v/>
      </c>
      <c r="I273" s="5" t="str">
        <f t="shared" si="23"/>
        <v/>
      </c>
      <c r="J273" s="2" t="str">
        <f>IF(B273="","",'Leasingová kalkulačka'!$C$10-'Tabuľka splátok a odpisov'!B273)</f>
        <v/>
      </c>
      <c r="K273" s="18" t="str">
        <f>IF(B273="","",'Tabuľka - odpisy'!L315)</f>
        <v/>
      </c>
      <c r="L273" s="5" t="str">
        <f t="shared" si="24"/>
        <v/>
      </c>
      <c r="M273" s="5" t="str">
        <f t="shared" si="20"/>
        <v/>
      </c>
    </row>
    <row r="274" spans="2:13" x14ac:dyDescent="0.2">
      <c r="B274" s="2" t="str">
        <f>IF(ROWS($B$4:B274)&lt;='Leasingová kalkulačka'!$C$10,ROWS($B$4:B274),"")</f>
        <v/>
      </c>
      <c r="C274" s="17" t="str">
        <f>IF(B274="","",EDATE('Leasingová kalkulačka'!$C$12,B274-1))</f>
        <v/>
      </c>
      <c r="D274" s="5" t="str">
        <f t="shared" si="21"/>
        <v/>
      </c>
      <c r="E274" s="5" t="str">
        <f>IF(B274="","",-IPMT('Leasingová kalkulačka'!$C$9/12,B274,'Leasingová kalkulačka'!$C$10,'Leasingová kalkulačka'!$C$8,0,0))</f>
        <v/>
      </c>
      <c r="F274" s="5" t="str">
        <f>IF(B274="","",-PPMT('Leasingová kalkulačka'!$C$9/12,B274,'Leasingová kalkulačka'!$C$10,'Leasingová kalkulačka'!$C$8,0,0))</f>
        <v/>
      </c>
      <c r="G274" s="5" t="str">
        <f>IF(B274="","",'Leasingová kalkulačka'!$E$12)</f>
        <v/>
      </c>
      <c r="H274" s="5" t="str">
        <f t="shared" si="22"/>
        <v/>
      </c>
      <c r="I274" s="5" t="str">
        <f t="shared" si="23"/>
        <v/>
      </c>
      <c r="J274" s="2" t="str">
        <f>IF(B274="","",'Leasingová kalkulačka'!$C$10-'Tabuľka splátok a odpisov'!B274)</f>
        <v/>
      </c>
      <c r="K274" s="18" t="str">
        <f>IF(B274="","",'Tabuľka - odpisy'!L316)</f>
        <v/>
      </c>
      <c r="L274" s="5" t="str">
        <f t="shared" si="24"/>
        <v/>
      </c>
      <c r="M274" s="5" t="str">
        <f t="shared" si="20"/>
        <v/>
      </c>
    </row>
    <row r="275" spans="2:13" x14ac:dyDescent="0.2">
      <c r="B275" s="2" t="str">
        <f>IF(ROWS($B$4:B275)&lt;='Leasingová kalkulačka'!$C$10,ROWS($B$4:B275),"")</f>
        <v/>
      </c>
      <c r="C275" s="17" t="str">
        <f>IF(B275="","",EDATE('Leasingová kalkulačka'!$C$12,B275-1))</f>
        <v/>
      </c>
      <c r="D275" s="5" t="str">
        <f t="shared" si="21"/>
        <v/>
      </c>
      <c r="E275" s="5" t="str">
        <f>IF(B275="","",-IPMT('Leasingová kalkulačka'!$C$9/12,B275,'Leasingová kalkulačka'!$C$10,'Leasingová kalkulačka'!$C$8,0,0))</f>
        <v/>
      </c>
      <c r="F275" s="5" t="str">
        <f>IF(B275="","",-PPMT('Leasingová kalkulačka'!$C$9/12,B275,'Leasingová kalkulačka'!$C$10,'Leasingová kalkulačka'!$C$8,0,0))</f>
        <v/>
      </c>
      <c r="G275" s="5" t="str">
        <f>IF(B275="","",'Leasingová kalkulačka'!$E$12)</f>
        <v/>
      </c>
      <c r="H275" s="5" t="str">
        <f t="shared" si="22"/>
        <v/>
      </c>
      <c r="I275" s="5" t="str">
        <f t="shared" si="23"/>
        <v/>
      </c>
      <c r="J275" s="2" t="str">
        <f>IF(B275="","",'Leasingová kalkulačka'!$C$10-'Tabuľka splátok a odpisov'!B275)</f>
        <v/>
      </c>
      <c r="K275" s="18" t="str">
        <f>IF(B275="","",'Tabuľka - odpisy'!L317)</f>
        <v/>
      </c>
      <c r="L275" s="5" t="str">
        <f t="shared" si="24"/>
        <v/>
      </c>
      <c r="M275" s="5" t="str">
        <f t="shared" si="20"/>
        <v/>
      </c>
    </row>
    <row r="276" spans="2:13" x14ac:dyDescent="0.2">
      <c r="B276" s="2" t="str">
        <f>IF(ROWS($B$4:B276)&lt;='Leasingová kalkulačka'!$C$10,ROWS($B$4:B276),"")</f>
        <v/>
      </c>
      <c r="C276" s="17" t="str">
        <f>IF(B276="","",EDATE('Leasingová kalkulačka'!$C$12,B276-1))</f>
        <v/>
      </c>
      <c r="D276" s="5" t="str">
        <f t="shared" si="21"/>
        <v/>
      </c>
      <c r="E276" s="5" t="str">
        <f>IF(B276="","",-IPMT('Leasingová kalkulačka'!$C$9/12,B276,'Leasingová kalkulačka'!$C$10,'Leasingová kalkulačka'!$C$8,0,0))</f>
        <v/>
      </c>
      <c r="F276" s="5" t="str">
        <f>IF(B276="","",-PPMT('Leasingová kalkulačka'!$C$9/12,B276,'Leasingová kalkulačka'!$C$10,'Leasingová kalkulačka'!$C$8,0,0))</f>
        <v/>
      </c>
      <c r="G276" s="5" t="str">
        <f>IF(B276="","",'Leasingová kalkulačka'!$E$12)</f>
        <v/>
      </c>
      <c r="H276" s="5" t="str">
        <f t="shared" si="22"/>
        <v/>
      </c>
      <c r="I276" s="5" t="str">
        <f t="shared" si="23"/>
        <v/>
      </c>
      <c r="J276" s="2" t="str">
        <f>IF(B276="","",'Leasingová kalkulačka'!$C$10-'Tabuľka splátok a odpisov'!B276)</f>
        <v/>
      </c>
      <c r="K276" s="18" t="str">
        <f>IF(B276="","",'Tabuľka - odpisy'!L318)</f>
        <v/>
      </c>
      <c r="L276" s="5" t="str">
        <f t="shared" si="24"/>
        <v/>
      </c>
      <c r="M276" s="5" t="str">
        <f t="shared" si="20"/>
        <v/>
      </c>
    </row>
    <row r="277" spans="2:13" x14ac:dyDescent="0.2">
      <c r="B277" s="2" t="str">
        <f>IF(ROWS($B$4:B277)&lt;='Leasingová kalkulačka'!$C$10,ROWS($B$4:B277),"")</f>
        <v/>
      </c>
      <c r="C277" s="17" t="str">
        <f>IF(B277="","",EDATE('Leasingová kalkulačka'!$C$12,B277-1))</f>
        <v/>
      </c>
      <c r="D277" s="5" t="str">
        <f t="shared" si="21"/>
        <v/>
      </c>
      <c r="E277" s="5" t="str">
        <f>IF(B277="","",-IPMT('Leasingová kalkulačka'!$C$9/12,B277,'Leasingová kalkulačka'!$C$10,'Leasingová kalkulačka'!$C$8,0,0))</f>
        <v/>
      </c>
      <c r="F277" s="5" t="str">
        <f>IF(B277="","",-PPMT('Leasingová kalkulačka'!$C$9/12,B277,'Leasingová kalkulačka'!$C$10,'Leasingová kalkulačka'!$C$8,0,0))</f>
        <v/>
      </c>
      <c r="G277" s="5" t="str">
        <f>IF(B277="","",'Leasingová kalkulačka'!$E$12)</f>
        <v/>
      </c>
      <c r="H277" s="5" t="str">
        <f t="shared" si="22"/>
        <v/>
      </c>
      <c r="I277" s="5" t="str">
        <f t="shared" si="23"/>
        <v/>
      </c>
      <c r="J277" s="2" t="str">
        <f>IF(B277="","",'Leasingová kalkulačka'!$C$10-'Tabuľka splátok a odpisov'!B277)</f>
        <v/>
      </c>
      <c r="K277" s="18" t="str">
        <f>IF(B277="","",'Tabuľka - odpisy'!L319)</f>
        <v/>
      </c>
      <c r="L277" s="5" t="str">
        <f t="shared" si="24"/>
        <v/>
      </c>
      <c r="M277" s="5" t="str">
        <f t="shared" si="20"/>
        <v/>
      </c>
    </row>
    <row r="278" spans="2:13" x14ac:dyDescent="0.2">
      <c r="B278" s="2" t="str">
        <f>IF(ROWS($B$4:B278)&lt;='Leasingová kalkulačka'!$C$10,ROWS($B$4:B278),"")</f>
        <v/>
      </c>
      <c r="C278" s="17" t="str">
        <f>IF(B278="","",EDATE('Leasingová kalkulačka'!$C$12,B278-1))</f>
        <v/>
      </c>
      <c r="D278" s="5" t="str">
        <f t="shared" si="21"/>
        <v/>
      </c>
      <c r="E278" s="5" t="str">
        <f>IF(B278="","",-IPMT('Leasingová kalkulačka'!$C$9/12,B278,'Leasingová kalkulačka'!$C$10,'Leasingová kalkulačka'!$C$8,0,0))</f>
        <v/>
      </c>
      <c r="F278" s="5" t="str">
        <f>IF(B278="","",-PPMT('Leasingová kalkulačka'!$C$9/12,B278,'Leasingová kalkulačka'!$C$10,'Leasingová kalkulačka'!$C$8,0,0))</f>
        <v/>
      </c>
      <c r="G278" s="5" t="str">
        <f>IF(B278="","",'Leasingová kalkulačka'!$E$12)</f>
        <v/>
      </c>
      <c r="H278" s="5" t="str">
        <f t="shared" si="22"/>
        <v/>
      </c>
      <c r="I278" s="5" t="str">
        <f t="shared" si="23"/>
        <v/>
      </c>
      <c r="J278" s="2" t="str">
        <f>IF(B278="","",'Leasingová kalkulačka'!$C$10-'Tabuľka splátok a odpisov'!B278)</f>
        <v/>
      </c>
      <c r="K278" s="18" t="str">
        <f>IF(B278="","",'Tabuľka - odpisy'!L320)</f>
        <v/>
      </c>
      <c r="L278" s="5" t="str">
        <f t="shared" si="24"/>
        <v/>
      </c>
      <c r="M278" s="5" t="str">
        <f t="shared" si="20"/>
        <v/>
      </c>
    </row>
    <row r="279" spans="2:13" x14ac:dyDescent="0.2">
      <c r="B279" s="2" t="str">
        <f>IF(ROWS($B$4:B279)&lt;='Leasingová kalkulačka'!$C$10,ROWS($B$4:B279),"")</f>
        <v/>
      </c>
      <c r="C279" s="17" t="str">
        <f>IF(B279="","",EDATE('Leasingová kalkulačka'!$C$12,B279-1))</f>
        <v/>
      </c>
      <c r="D279" s="5" t="str">
        <f t="shared" si="21"/>
        <v/>
      </c>
      <c r="E279" s="5" t="str">
        <f>IF(B279="","",-IPMT('Leasingová kalkulačka'!$C$9/12,B279,'Leasingová kalkulačka'!$C$10,'Leasingová kalkulačka'!$C$8,0,0))</f>
        <v/>
      </c>
      <c r="F279" s="5" t="str">
        <f>IF(B279="","",-PPMT('Leasingová kalkulačka'!$C$9/12,B279,'Leasingová kalkulačka'!$C$10,'Leasingová kalkulačka'!$C$8,0,0))</f>
        <v/>
      </c>
      <c r="G279" s="5" t="str">
        <f>IF(B279="","",'Leasingová kalkulačka'!$E$12)</f>
        <v/>
      </c>
      <c r="H279" s="5" t="str">
        <f t="shared" si="22"/>
        <v/>
      </c>
      <c r="I279" s="5" t="str">
        <f t="shared" si="23"/>
        <v/>
      </c>
      <c r="J279" s="2" t="str">
        <f>IF(B279="","",'Leasingová kalkulačka'!$C$10-'Tabuľka splátok a odpisov'!B279)</f>
        <v/>
      </c>
      <c r="K279" s="18" t="str">
        <f>IF(B279="","",'Tabuľka - odpisy'!L321)</f>
        <v/>
      </c>
      <c r="L279" s="5" t="str">
        <f t="shared" si="24"/>
        <v/>
      </c>
      <c r="M279" s="5" t="str">
        <f t="shared" si="20"/>
        <v/>
      </c>
    </row>
    <row r="280" spans="2:13" x14ac:dyDescent="0.2">
      <c r="B280" s="2" t="str">
        <f>IF(ROWS($B$4:B280)&lt;='Leasingová kalkulačka'!$C$10,ROWS($B$4:B280),"")</f>
        <v/>
      </c>
      <c r="C280" s="17" t="str">
        <f>IF(B280="","",EDATE('Leasingová kalkulačka'!$C$12,B280-1))</f>
        <v/>
      </c>
      <c r="D280" s="5" t="str">
        <f t="shared" si="21"/>
        <v/>
      </c>
      <c r="E280" s="5" t="str">
        <f>IF(B280="","",-IPMT('Leasingová kalkulačka'!$C$9/12,B280,'Leasingová kalkulačka'!$C$10,'Leasingová kalkulačka'!$C$8,0,0))</f>
        <v/>
      </c>
      <c r="F280" s="5" t="str">
        <f>IF(B280="","",-PPMT('Leasingová kalkulačka'!$C$9/12,B280,'Leasingová kalkulačka'!$C$10,'Leasingová kalkulačka'!$C$8,0,0))</f>
        <v/>
      </c>
      <c r="G280" s="5" t="str">
        <f>IF(B280="","",'Leasingová kalkulačka'!$E$12)</f>
        <v/>
      </c>
      <c r="H280" s="5" t="str">
        <f t="shared" si="22"/>
        <v/>
      </c>
      <c r="I280" s="5" t="str">
        <f t="shared" si="23"/>
        <v/>
      </c>
      <c r="J280" s="2" t="str">
        <f>IF(B280="","",'Leasingová kalkulačka'!$C$10-'Tabuľka splátok a odpisov'!B280)</f>
        <v/>
      </c>
      <c r="K280" s="18" t="str">
        <f>IF(B280="","",'Tabuľka - odpisy'!L322)</f>
        <v/>
      </c>
      <c r="L280" s="5" t="str">
        <f t="shared" si="24"/>
        <v/>
      </c>
      <c r="M280" s="5" t="str">
        <f t="shared" si="20"/>
        <v/>
      </c>
    </row>
    <row r="281" spans="2:13" x14ac:dyDescent="0.2">
      <c r="B281" s="2" t="str">
        <f>IF(ROWS($B$4:B281)&lt;='Leasingová kalkulačka'!$C$10,ROWS($B$4:B281),"")</f>
        <v/>
      </c>
      <c r="C281" s="17" t="str">
        <f>IF(B281="","",EDATE('Leasingová kalkulačka'!$C$12,B281-1))</f>
        <v/>
      </c>
      <c r="D281" s="5" t="str">
        <f t="shared" si="21"/>
        <v/>
      </c>
      <c r="E281" s="5" t="str">
        <f>IF(B281="","",-IPMT('Leasingová kalkulačka'!$C$9/12,B281,'Leasingová kalkulačka'!$C$10,'Leasingová kalkulačka'!$C$8,0,0))</f>
        <v/>
      </c>
      <c r="F281" s="5" t="str">
        <f>IF(B281="","",-PPMT('Leasingová kalkulačka'!$C$9/12,B281,'Leasingová kalkulačka'!$C$10,'Leasingová kalkulačka'!$C$8,0,0))</f>
        <v/>
      </c>
      <c r="G281" s="5" t="str">
        <f>IF(B281="","",'Leasingová kalkulačka'!$E$12)</f>
        <v/>
      </c>
      <c r="H281" s="5" t="str">
        <f t="shared" si="22"/>
        <v/>
      </c>
      <c r="I281" s="5" t="str">
        <f t="shared" si="23"/>
        <v/>
      </c>
      <c r="J281" s="2" t="str">
        <f>IF(B281="","",'Leasingová kalkulačka'!$C$10-'Tabuľka splátok a odpisov'!B281)</f>
        <v/>
      </c>
      <c r="K281" s="18" t="str">
        <f>IF(B281="","",'Tabuľka - odpisy'!L323)</f>
        <v/>
      </c>
      <c r="L281" s="5" t="str">
        <f t="shared" si="24"/>
        <v/>
      </c>
      <c r="M281" s="5" t="str">
        <f t="shared" si="20"/>
        <v/>
      </c>
    </row>
    <row r="282" spans="2:13" x14ac:dyDescent="0.2">
      <c r="B282" s="2" t="str">
        <f>IF(ROWS($B$4:B282)&lt;='Leasingová kalkulačka'!$C$10,ROWS($B$4:B282),"")</f>
        <v/>
      </c>
      <c r="C282" s="17" t="str">
        <f>IF(B282="","",EDATE('Leasingová kalkulačka'!$C$12,B282-1))</f>
        <v/>
      </c>
      <c r="D282" s="5" t="str">
        <f t="shared" si="21"/>
        <v/>
      </c>
      <c r="E282" s="5" t="str">
        <f>IF(B282="","",-IPMT('Leasingová kalkulačka'!$C$9/12,B282,'Leasingová kalkulačka'!$C$10,'Leasingová kalkulačka'!$C$8,0,0))</f>
        <v/>
      </c>
      <c r="F282" s="5" t="str">
        <f>IF(B282="","",-PPMT('Leasingová kalkulačka'!$C$9/12,B282,'Leasingová kalkulačka'!$C$10,'Leasingová kalkulačka'!$C$8,0,0))</f>
        <v/>
      </c>
      <c r="G282" s="5" t="str">
        <f>IF(B282="","",'Leasingová kalkulačka'!$E$12)</f>
        <v/>
      </c>
      <c r="H282" s="5" t="str">
        <f t="shared" si="22"/>
        <v/>
      </c>
      <c r="I282" s="5" t="str">
        <f t="shared" si="23"/>
        <v/>
      </c>
      <c r="J282" s="2" t="str">
        <f>IF(B282="","",'Leasingová kalkulačka'!$C$10-'Tabuľka splátok a odpisov'!B282)</f>
        <v/>
      </c>
      <c r="K282" s="18" t="str">
        <f>IF(B282="","",'Tabuľka - odpisy'!L324)</f>
        <v/>
      </c>
      <c r="L282" s="5" t="str">
        <f t="shared" si="24"/>
        <v/>
      </c>
      <c r="M282" s="5" t="str">
        <f t="shared" si="20"/>
        <v/>
      </c>
    </row>
    <row r="283" spans="2:13" x14ac:dyDescent="0.2">
      <c r="B283" s="2" t="str">
        <f>IF(ROWS($B$4:B283)&lt;='Leasingová kalkulačka'!$C$10,ROWS($B$4:B283),"")</f>
        <v/>
      </c>
      <c r="C283" s="17" t="str">
        <f>IF(B283="","",EDATE('Leasingová kalkulačka'!$C$12,B283-1))</f>
        <v/>
      </c>
      <c r="D283" s="5" t="str">
        <f t="shared" si="21"/>
        <v/>
      </c>
      <c r="E283" s="5" t="str">
        <f>IF(B283="","",-IPMT('Leasingová kalkulačka'!$C$9/12,B283,'Leasingová kalkulačka'!$C$10,'Leasingová kalkulačka'!$C$8,0,0))</f>
        <v/>
      </c>
      <c r="F283" s="5" t="str">
        <f>IF(B283="","",-PPMT('Leasingová kalkulačka'!$C$9/12,B283,'Leasingová kalkulačka'!$C$10,'Leasingová kalkulačka'!$C$8,0,0))</f>
        <v/>
      </c>
      <c r="G283" s="5" t="str">
        <f>IF(B283="","",'Leasingová kalkulačka'!$E$12)</f>
        <v/>
      </c>
      <c r="H283" s="5" t="str">
        <f t="shared" si="22"/>
        <v/>
      </c>
      <c r="I283" s="5" t="str">
        <f t="shared" si="23"/>
        <v/>
      </c>
      <c r="J283" s="2" t="str">
        <f>IF(B283="","",'Leasingová kalkulačka'!$C$10-'Tabuľka splátok a odpisov'!B283)</f>
        <v/>
      </c>
      <c r="K283" s="18" t="str">
        <f>IF(B283="","",'Tabuľka - odpisy'!L325)</f>
        <v/>
      </c>
      <c r="L283" s="5" t="str">
        <f t="shared" si="24"/>
        <v/>
      </c>
      <c r="M283" s="5" t="str">
        <f t="shared" si="20"/>
        <v/>
      </c>
    </row>
    <row r="284" spans="2:13" x14ac:dyDescent="0.2">
      <c r="B284" s="2" t="str">
        <f>IF(ROWS($B$4:B284)&lt;='Leasingová kalkulačka'!$C$10,ROWS($B$4:B284),"")</f>
        <v/>
      </c>
      <c r="C284" s="17" t="str">
        <f>IF(B284="","",EDATE('Leasingová kalkulačka'!$C$12,B284-1))</f>
        <v/>
      </c>
      <c r="D284" s="5" t="str">
        <f t="shared" si="21"/>
        <v/>
      </c>
      <c r="E284" s="5" t="str">
        <f>IF(B284="","",-IPMT('Leasingová kalkulačka'!$C$9/12,B284,'Leasingová kalkulačka'!$C$10,'Leasingová kalkulačka'!$C$8,0,0))</f>
        <v/>
      </c>
      <c r="F284" s="5" t="str">
        <f>IF(B284="","",-PPMT('Leasingová kalkulačka'!$C$9/12,B284,'Leasingová kalkulačka'!$C$10,'Leasingová kalkulačka'!$C$8,0,0))</f>
        <v/>
      </c>
      <c r="G284" s="5" t="str">
        <f>IF(B284="","",'Leasingová kalkulačka'!$E$12)</f>
        <v/>
      </c>
      <c r="H284" s="5" t="str">
        <f t="shared" si="22"/>
        <v/>
      </c>
      <c r="I284" s="5" t="str">
        <f t="shared" si="23"/>
        <v/>
      </c>
      <c r="J284" s="2" t="str">
        <f>IF(B284="","",'Leasingová kalkulačka'!$C$10-'Tabuľka splátok a odpisov'!B284)</f>
        <v/>
      </c>
      <c r="K284" s="18" t="str">
        <f>IF(B284="","",'Tabuľka - odpisy'!L326)</f>
        <v/>
      </c>
      <c r="L284" s="5" t="str">
        <f t="shared" si="24"/>
        <v/>
      </c>
      <c r="M284" s="5" t="str">
        <f t="shared" si="20"/>
        <v/>
      </c>
    </row>
    <row r="285" spans="2:13" x14ac:dyDescent="0.2">
      <c r="B285" s="2" t="str">
        <f>IF(ROWS($B$4:B285)&lt;='Leasingová kalkulačka'!$C$10,ROWS($B$4:B285),"")</f>
        <v/>
      </c>
      <c r="C285" s="17" t="str">
        <f>IF(B285="","",EDATE('Leasingová kalkulačka'!$C$12,B285-1))</f>
        <v/>
      </c>
      <c r="D285" s="5" t="str">
        <f t="shared" si="21"/>
        <v/>
      </c>
      <c r="E285" s="5" t="str">
        <f>IF(B285="","",-IPMT('Leasingová kalkulačka'!$C$9/12,B285,'Leasingová kalkulačka'!$C$10,'Leasingová kalkulačka'!$C$8,0,0))</f>
        <v/>
      </c>
      <c r="F285" s="5" t="str">
        <f>IF(B285="","",-PPMT('Leasingová kalkulačka'!$C$9/12,B285,'Leasingová kalkulačka'!$C$10,'Leasingová kalkulačka'!$C$8,0,0))</f>
        <v/>
      </c>
      <c r="G285" s="5" t="str">
        <f>IF(B285="","",'Leasingová kalkulačka'!$E$12)</f>
        <v/>
      </c>
      <c r="H285" s="5" t="str">
        <f t="shared" si="22"/>
        <v/>
      </c>
      <c r="I285" s="5" t="str">
        <f t="shared" si="23"/>
        <v/>
      </c>
      <c r="J285" s="2" t="str">
        <f>IF(B285="","",'Leasingová kalkulačka'!$C$10-'Tabuľka splátok a odpisov'!B285)</f>
        <v/>
      </c>
      <c r="K285" s="18" t="str">
        <f>IF(B285="","",'Tabuľka - odpisy'!L327)</f>
        <v/>
      </c>
      <c r="L285" s="5" t="str">
        <f t="shared" si="24"/>
        <v/>
      </c>
      <c r="M285" s="5" t="str">
        <f t="shared" si="20"/>
        <v/>
      </c>
    </row>
    <row r="286" spans="2:13" x14ac:dyDescent="0.2">
      <c r="B286" s="2" t="str">
        <f>IF(ROWS($B$4:B286)&lt;='Leasingová kalkulačka'!$C$10,ROWS($B$4:B286),"")</f>
        <v/>
      </c>
      <c r="C286" s="17" t="str">
        <f>IF(B286="","",EDATE('Leasingová kalkulačka'!$C$12,B286-1))</f>
        <v/>
      </c>
      <c r="D286" s="5" t="str">
        <f t="shared" si="21"/>
        <v/>
      </c>
      <c r="E286" s="5" t="str">
        <f>IF(B286="","",-IPMT('Leasingová kalkulačka'!$C$9/12,B286,'Leasingová kalkulačka'!$C$10,'Leasingová kalkulačka'!$C$8,0,0))</f>
        <v/>
      </c>
      <c r="F286" s="5" t="str">
        <f>IF(B286="","",-PPMT('Leasingová kalkulačka'!$C$9/12,B286,'Leasingová kalkulačka'!$C$10,'Leasingová kalkulačka'!$C$8,0,0))</f>
        <v/>
      </c>
      <c r="G286" s="5" t="str">
        <f>IF(B286="","",'Leasingová kalkulačka'!$E$12)</f>
        <v/>
      </c>
      <c r="H286" s="5" t="str">
        <f t="shared" si="22"/>
        <v/>
      </c>
      <c r="I286" s="5" t="str">
        <f t="shared" si="23"/>
        <v/>
      </c>
      <c r="J286" s="2" t="str">
        <f>IF(B286="","",'Leasingová kalkulačka'!$C$10-'Tabuľka splátok a odpisov'!B286)</f>
        <v/>
      </c>
      <c r="K286" s="18" t="str">
        <f>IF(B286="","",'Tabuľka - odpisy'!L328)</f>
        <v/>
      </c>
      <c r="L286" s="5" t="str">
        <f t="shared" si="24"/>
        <v/>
      </c>
      <c r="M286" s="5" t="str">
        <f t="shared" si="20"/>
        <v/>
      </c>
    </row>
    <row r="287" spans="2:13" x14ac:dyDescent="0.2">
      <c r="B287" s="2" t="str">
        <f>IF(ROWS($B$4:B287)&lt;='Leasingová kalkulačka'!$C$10,ROWS($B$4:B287),"")</f>
        <v/>
      </c>
      <c r="C287" s="17" t="str">
        <f>IF(B287="","",EDATE('Leasingová kalkulačka'!$C$12,B287-1))</f>
        <v/>
      </c>
      <c r="D287" s="5" t="str">
        <f t="shared" si="21"/>
        <v/>
      </c>
      <c r="E287" s="5" t="str">
        <f>IF(B287="","",-IPMT('Leasingová kalkulačka'!$C$9/12,B287,'Leasingová kalkulačka'!$C$10,'Leasingová kalkulačka'!$C$8,0,0))</f>
        <v/>
      </c>
      <c r="F287" s="5" t="str">
        <f>IF(B287="","",-PPMT('Leasingová kalkulačka'!$C$9/12,B287,'Leasingová kalkulačka'!$C$10,'Leasingová kalkulačka'!$C$8,0,0))</f>
        <v/>
      </c>
      <c r="G287" s="5" t="str">
        <f>IF(B287="","",'Leasingová kalkulačka'!$E$12)</f>
        <v/>
      </c>
      <c r="H287" s="5" t="str">
        <f t="shared" si="22"/>
        <v/>
      </c>
      <c r="I287" s="5" t="str">
        <f t="shared" si="23"/>
        <v/>
      </c>
      <c r="J287" s="2" t="str">
        <f>IF(B287="","",'Leasingová kalkulačka'!$C$10-'Tabuľka splátok a odpisov'!B287)</f>
        <v/>
      </c>
      <c r="K287" s="18" t="str">
        <f>IF(B287="","",'Tabuľka - odpisy'!L329)</f>
        <v/>
      </c>
      <c r="L287" s="5" t="str">
        <f t="shared" si="24"/>
        <v/>
      </c>
      <c r="M287" s="5" t="str">
        <f t="shared" si="20"/>
        <v/>
      </c>
    </row>
    <row r="288" spans="2:13" x14ac:dyDescent="0.2">
      <c r="B288" s="2" t="str">
        <f>IF(ROWS($B$4:B288)&lt;='Leasingová kalkulačka'!$C$10,ROWS($B$4:B288),"")</f>
        <v/>
      </c>
      <c r="C288" s="17" t="str">
        <f>IF(B288="","",EDATE('Leasingová kalkulačka'!$C$12,B288-1))</f>
        <v/>
      </c>
      <c r="D288" s="5" t="str">
        <f t="shared" si="21"/>
        <v/>
      </c>
      <c r="E288" s="5" t="str">
        <f>IF(B288="","",-IPMT('Leasingová kalkulačka'!$C$9/12,B288,'Leasingová kalkulačka'!$C$10,'Leasingová kalkulačka'!$C$8,0,0))</f>
        <v/>
      </c>
      <c r="F288" s="5" t="str">
        <f>IF(B288="","",-PPMT('Leasingová kalkulačka'!$C$9/12,B288,'Leasingová kalkulačka'!$C$10,'Leasingová kalkulačka'!$C$8,0,0))</f>
        <v/>
      </c>
      <c r="G288" s="5" t="str">
        <f>IF(B288="","",'Leasingová kalkulačka'!$E$12)</f>
        <v/>
      </c>
      <c r="H288" s="5" t="str">
        <f t="shared" si="22"/>
        <v/>
      </c>
      <c r="I288" s="5" t="str">
        <f t="shared" si="23"/>
        <v/>
      </c>
      <c r="J288" s="2" t="str">
        <f>IF(B288="","",'Leasingová kalkulačka'!$C$10-'Tabuľka splátok a odpisov'!B288)</f>
        <v/>
      </c>
      <c r="K288" s="18" t="str">
        <f>IF(B288="","",'Tabuľka - odpisy'!L330)</f>
        <v/>
      </c>
      <c r="L288" s="5" t="str">
        <f t="shared" si="24"/>
        <v/>
      </c>
      <c r="M288" s="5" t="str">
        <f t="shared" si="20"/>
        <v/>
      </c>
    </row>
    <row r="289" spans="2:13" x14ac:dyDescent="0.2">
      <c r="B289" s="2" t="str">
        <f>IF(ROWS($B$4:B289)&lt;='Leasingová kalkulačka'!$C$10,ROWS($B$4:B289),"")</f>
        <v/>
      </c>
      <c r="C289" s="17" t="str">
        <f>IF(B289="","",EDATE('Leasingová kalkulačka'!$C$12,B289-1))</f>
        <v/>
      </c>
      <c r="D289" s="5" t="str">
        <f t="shared" si="21"/>
        <v/>
      </c>
      <c r="E289" s="5" t="str">
        <f>IF(B289="","",-IPMT('Leasingová kalkulačka'!$C$9/12,B289,'Leasingová kalkulačka'!$C$10,'Leasingová kalkulačka'!$C$8,0,0))</f>
        <v/>
      </c>
      <c r="F289" s="5" t="str">
        <f>IF(B289="","",-PPMT('Leasingová kalkulačka'!$C$9/12,B289,'Leasingová kalkulačka'!$C$10,'Leasingová kalkulačka'!$C$8,0,0))</f>
        <v/>
      </c>
      <c r="G289" s="5" t="str">
        <f>IF(B289="","",'Leasingová kalkulačka'!$E$12)</f>
        <v/>
      </c>
      <c r="H289" s="5" t="str">
        <f t="shared" si="22"/>
        <v/>
      </c>
      <c r="I289" s="5" t="str">
        <f t="shared" si="23"/>
        <v/>
      </c>
      <c r="J289" s="2" t="str">
        <f>IF(B289="","",'Leasingová kalkulačka'!$C$10-'Tabuľka splátok a odpisov'!B289)</f>
        <v/>
      </c>
      <c r="K289" s="18" t="str">
        <f>IF(B289="","",'Tabuľka - odpisy'!L331)</f>
        <v/>
      </c>
      <c r="L289" s="5" t="str">
        <f t="shared" si="24"/>
        <v/>
      </c>
      <c r="M289" s="5" t="str">
        <f t="shared" si="20"/>
        <v/>
      </c>
    </row>
    <row r="290" spans="2:13" x14ac:dyDescent="0.2">
      <c r="B290" s="2" t="str">
        <f>IF(ROWS($B$4:B290)&lt;='Leasingová kalkulačka'!$C$10,ROWS($B$4:B290),"")</f>
        <v/>
      </c>
      <c r="C290" s="17" t="str">
        <f>IF(B290="","",EDATE('Leasingová kalkulačka'!$C$12,B290-1))</f>
        <v/>
      </c>
      <c r="D290" s="5" t="str">
        <f t="shared" si="21"/>
        <v/>
      </c>
      <c r="E290" s="5" t="str">
        <f>IF(B290="","",-IPMT('Leasingová kalkulačka'!$C$9/12,B290,'Leasingová kalkulačka'!$C$10,'Leasingová kalkulačka'!$C$8,0,0))</f>
        <v/>
      </c>
      <c r="F290" s="5" t="str">
        <f>IF(B290="","",-PPMT('Leasingová kalkulačka'!$C$9/12,B290,'Leasingová kalkulačka'!$C$10,'Leasingová kalkulačka'!$C$8,0,0))</f>
        <v/>
      </c>
      <c r="G290" s="5" t="str">
        <f>IF(B290="","",'Leasingová kalkulačka'!$E$12)</f>
        <v/>
      </c>
      <c r="H290" s="5" t="str">
        <f t="shared" si="22"/>
        <v/>
      </c>
      <c r="I290" s="5" t="str">
        <f t="shared" si="23"/>
        <v/>
      </c>
      <c r="J290" s="2" t="str">
        <f>IF(B290="","",'Leasingová kalkulačka'!$C$10-'Tabuľka splátok a odpisov'!B290)</f>
        <v/>
      </c>
      <c r="K290" s="18" t="str">
        <f>IF(B290="","",'Tabuľka - odpisy'!L332)</f>
        <v/>
      </c>
      <c r="L290" s="5" t="str">
        <f t="shared" si="24"/>
        <v/>
      </c>
      <c r="M290" s="5" t="str">
        <f t="shared" si="20"/>
        <v/>
      </c>
    </row>
    <row r="291" spans="2:13" x14ac:dyDescent="0.2">
      <c r="B291" s="2" t="str">
        <f>IF(ROWS($B$4:B291)&lt;='Leasingová kalkulačka'!$C$10,ROWS($B$4:B291),"")</f>
        <v/>
      </c>
      <c r="C291" s="17" t="str">
        <f>IF(B291="","",EDATE('Leasingová kalkulačka'!$C$12,B291-1))</f>
        <v/>
      </c>
      <c r="D291" s="5" t="str">
        <f t="shared" si="21"/>
        <v/>
      </c>
      <c r="E291" s="5" t="str">
        <f>IF(B291="","",-IPMT('Leasingová kalkulačka'!$C$9/12,B291,'Leasingová kalkulačka'!$C$10,'Leasingová kalkulačka'!$C$8,0,0))</f>
        <v/>
      </c>
      <c r="F291" s="5" t="str">
        <f>IF(B291="","",-PPMT('Leasingová kalkulačka'!$C$9/12,B291,'Leasingová kalkulačka'!$C$10,'Leasingová kalkulačka'!$C$8,0,0))</f>
        <v/>
      </c>
      <c r="G291" s="5" t="str">
        <f>IF(B291="","",'Leasingová kalkulačka'!$E$12)</f>
        <v/>
      </c>
      <c r="H291" s="5" t="str">
        <f t="shared" si="22"/>
        <v/>
      </c>
      <c r="I291" s="5" t="str">
        <f t="shared" si="23"/>
        <v/>
      </c>
      <c r="J291" s="2" t="str">
        <f>IF(B291="","",'Leasingová kalkulačka'!$C$10-'Tabuľka splátok a odpisov'!B291)</f>
        <v/>
      </c>
      <c r="K291" s="18" t="str">
        <f>IF(B291="","",'Tabuľka - odpisy'!L333)</f>
        <v/>
      </c>
      <c r="L291" s="5" t="str">
        <f t="shared" si="24"/>
        <v/>
      </c>
      <c r="M291" s="5" t="str">
        <f t="shared" si="20"/>
        <v/>
      </c>
    </row>
    <row r="292" spans="2:13" x14ac:dyDescent="0.2">
      <c r="B292" s="2" t="str">
        <f>IF(ROWS($B$4:B292)&lt;='Leasingová kalkulačka'!$C$10,ROWS($B$4:B292),"")</f>
        <v/>
      </c>
      <c r="C292" s="17" t="str">
        <f>IF(B292="","",EDATE('Leasingová kalkulačka'!$C$12,B292-1))</f>
        <v/>
      </c>
      <c r="D292" s="5" t="str">
        <f t="shared" si="21"/>
        <v/>
      </c>
      <c r="E292" s="5" t="str">
        <f>IF(B292="","",-IPMT('Leasingová kalkulačka'!$C$9/12,B292,'Leasingová kalkulačka'!$C$10,'Leasingová kalkulačka'!$C$8,0,0))</f>
        <v/>
      </c>
      <c r="F292" s="5" t="str">
        <f>IF(B292="","",-PPMT('Leasingová kalkulačka'!$C$9/12,B292,'Leasingová kalkulačka'!$C$10,'Leasingová kalkulačka'!$C$8,0,0))</f>
        <v/>
      </c>
      <c r="G292" s="5" t="str">
        <f>IF(B292="","",'Leasingová kalkulačka'!$E$12)</f>
        <v/>
      </c>
      <c r="H292" s="5" t="str">
        <f t="shared" si="22"/>
        <v/>
      </c>
      <c r="I292" s="5" t="str">
        <f t="shared" si="23"/>
        <v/>
      </c>
      <c r="J292" s="2" t="str">
        <f>IF(B292="","",'Leasingová kalkulačka'!$C$10-'Tabuľka splátok a odpisov'!B292)</f>
        <v/>
      </c>
      <c r="K292" s="18" t="str">
        <f>IF(B292="","",'Tabuľka - odpisy'!L334)</f>
        <v/>
      </c>
      <c r="L292" s="5" t="str">
        <f t="shared" si="24"/>
        <v/>
      </c>
      <c r="M292" s="5" t="str">
        <f t="shared" si="20"/>
        <v/>
      </c>
    </row>
    <row r="293" spans="2:13" x14ac:dyDescent="0.2">
      <c r="B293" s="2" t="str">
        <f>IF(ROWS($B$4:B293)&lt;='Leasingová kalkulačka'!$C$10,ROWS($B$4:B293),"")</f>
        <v/>
      </c>
      <c r="C293" s="17" t="str">
        <f>IF(B293="","",EDATE('Leasingová kalkulačka'!$C$12,B293-1))</f>
        <v/>
      </c>
      <c r="D293" s="5" t="str">
        <f t="shared" si="21"/>
        <v/>
      </c>
      <c r="E293" s="5" t="str">
        <f>IF(B293="","",-IPMT('Leasingová kalkulačka'!$C$9/12,B293,'Leasingová kalkulačka'!$C$10,'Leasingová kalkulačka'!$C$8,0,0))</f>
        <v/>
      </c>
      <c r="F293" s="5" t="str">
        <f>IF(B293="","",-PPMT('Leasingová kalkulačka'!$C$9/12,B293,'Leasingová kalkulačka'!$C$10,'Leasingová kalkulačka'!$C$8,0,0))</f>
        <v/>
      </c>
      <c r="G293" s="5" t="str">
        <f>IF(B293="","",'Leasingová kalkulačka'!$E$12)</f>
        <v/>
      </c>
      <c r="H293" s="5" t="str">
        <f t="shared" si="22"/>
        <v/>
      </c>
      <c r="I293" s="5" t="str">
        <f t="shared" si="23"/>
        <v/>
      </c>
      <c r="J293" s="2" t="str">
        <f>IF(B293="","",'Leasingová kalkulačka'!$C$10-'Tabuľka splátok a odpisov'!B293)</f>
        <v/>
      </c>
      <c r="K293" s="18" t="str">
        <f>IF(B293="","",'Tabuľka - odpisy'!L335)</f>
        <v/>
      </c>
      <c r="L293" s="5" t="str">
        <f t="shared" si="24"/>
        <v/>
      </c>
      <c r="M293" s="5" t="str">
        <f t="shared" si="20"/>
        <v/>
      </c>
    </row>
    <row r="294" spans="2:13" x14ac:dyDescent="0.2">
      <c r="B294" s="2" t="str">
        <f>IF(ROWS($B$4:B294)&lt;='Leasingová kalkulačka'!$C$10,ROWS($B$4:B294),"")</f>
        <v/>
      </c>
      <c r="C294" s="17" t="str">
        <f>IF(B294="","",EDATE('Leasingová kalkulačka'!$C$12,B294-1))</f>
        <v/>
      </c>
      <c r="D294" s="5" t="str">
        <f t="shared" si="21"/>
        <v/>
      </c>
      <c r="E294" s="5" t="str">
        <f>IF(B294="","",-IPMT('Leasingová kalkulačka'!$C$9/12,B294,'Leasingová kalkulačka'!$C$10,'Leasingová kalkulačka'!$C$8,0,0))</f>
        <v/>
      </c>
      <c r="F294" s="5" t="str">
        <f>IF(B294="","",-PPMT('Leasingová kalkulačka'!$C$9/12,B294,'Leasingová kalkulačka'!$C$10,'Leasingová kalkulačka'!$C$8,0,0))</f>
        <v/>
      </c>
      <c r="G294" s="5" t="str">
        <f>IF(B294="","",'Leasingová kalkulačka'!$E$12)</f>
        <v/>
      </c>
      <c r="H294" s="5" t="str">
        <f t="shared" si="22"/>
        <v/>
      </c>
      <c r="I294" s="5" t="str">
        <f t="shared" si="23"/>
        <v/>
      </c>
      <c r="J294" s="2" t="str">
        <f>IF(B294="","",'Leasingová kalkulačka'!$C$10-'Tabuľka splátok a odpisov'!B294)</f>
        <v/>
      </c>
      <c r="K294" s="18" t="str">
        <f>IF(B294="","",'Tabuľka - odpisy'!L336)</f>
        <v/>
      </c>
      <c r="L294" s="5" t="str">
        <f t="shared" si="24"/>
        <v/>
      </c>
      <c r="M294" s="5" t="str">
        <f t="shared" si="20"/>
        <v/>
      </c>
    </row>
    <row r="295" spans="2:13" x14ac:dyDescent="0.2">
      <c r="B295" s="2" t="str">
        <f>IF(ROWS($B$4:B295)&lt;='Leasingová kalkulačka'!$C$10,ROWS($B$4:B295),"")</f>
        <v/>
      </c>
      <c r="C295" s="17" t="str">
        <f>IF(B295="","",EDATE('Leasingová kalkulačka'!$C$12,B295-1))</f>
        <v/>
      </c>
      <c r="D295" s="5" t="str">
        <f t="shared" si="21"/>
        <v/>
      </c>
      <c r="E295" s="5" t="str">
        <f>IF(B295="","",-IPMT('Leasingová kalkulačka'!$C$9/12,B295,'Leasingová kalkulačka'!$C$10,'Leasingová kalkulačka'!$C$8,0,0))</f>
        <v/>
      </c>
      <c r="F295" s="5" t="str">
        <f>IF(B295="","",-PPMT('Leasingová kalkulačka'!$C$9/12,B295,'Leasingová kalkulačka'!$C$10,'Leasingová kalkulačka'!$C$8,0,0))</f>
        <v/>
      </c>
      <c r="G295" s="5" t="str">
        <f>IF(B295="","",'Leasingová kalkulačka'!$E$12)</f>
        <v/>
      </c>
      <c r="H295" s="5" t="str">
        <f t="shared" si="22"/>
        <v/>
      </c>
      <c r="I295" s="5" t="str">
        <f t="shared" si="23"/>
        <v/>
      </c>
      <c r="J295" s="2" t="str">
        <f>IF(B295="","",'Leasingová kalkulačka'!$C$10-'Tabuľka splátok a odpisov'!B295)</f>
        <v/>
      </c>
      <c r="K295" s="18" t="str">
        <f>IF(B295="","",'Tabuľka - odpisy'!L337)</f>
        <v/>
      </c>
      <c r="L295" s="5" t="str">
        <f t="shared" si="24"/>
        <v/>
      </c>
      <c r="M295" s="5" t="str">
        <f t="shared" si="20"/>
        <v/>
      </c>
    </row>
    <row r="296" spans="2:13" x14ac:dyDescent="0.2">
      <c r="B296" s="2" t="str">
        <f>IF(ROWS($B$4:B296)&lt;='Leasingová kalkulačka'!$C$10,ROWS($B$4:B296),"")</f>
        <v/>
      </c>
      <c r="C296" s="17" t="str">
        <f>IF(B296="","",EDATE('Leasingová kalkulačka'!$C$12,B296-1))</f>
        <v/>
      </c>
      <c r="D296" s="5" t="str">
        <f t="shared" si="21"/>
        <v/>
      </c>
      <c r="E296" s="5" t="str">
        <f>IF(B296="","",-IPMT('Leasingová kalkulačka'!$C$9/12,B296,'Leasingová kalkulačka'!$C$10,'Leasingová kalkulačka'!$C$8,0,0))</f>
        <v/>
      </c>
      <c r="F296" s="5" t="str">
        <f>IF(B296="","",-PPMT('Leasingová kalkulačka'!$C$9/12,B296,'Leasingová kalkulačka'!$C$10,'Leasingová kalkulačka'!$C$8,0,0))</f>
        <v/>
      </c>
      <c r="G296" s="5" t="str">
        <f>IF(B296="","",'Leasingová kalkulačka'!$E$12)</f>
        <v/>
      </c>
      <c r="H296" s="5" t="str">
        <f t="shared" si="22"/>
        <v/>
      </c>
      <c r="I296" s="5" t="str">
        <f t="shared" si="23"/>
        <v/>
      </c>
      <c r="J296" s="2" t="str">
        <f>IF(B296="","",'Leasingová kalkulačka'!$C$10-'Tabuľka splátok a odpisov'!B296)</f>
        <v/>
      </c>
      <c r="K296" s="18" t="str">
        <f>IF(B296="","",'Tabuľka - odpisy'!L338)</f>
        <v/>
      </c>
      <c r="L296" s="5" t="str">
        <f t="shared" si="24"/>
        <v/>
      </c>
      <c r="M296" s="5" t="str">
        <f t="shared" si="20"/>
        <v/>
      </c>
    </row>
    <row r="297" spans="2:13" x14ac:dyDescent="0.2">
      <c r="B297" s="2" t="str">
        <f>IF(ROWS($B$4:B297)&lt;='Leasingová kalkulačka'!$C$10,ROWS($B$4:B297),"")</f>
        <v/>
      </c>
      <c r="C297" s="17" t="str">
        <f>IF(B297="","",EDATE('Leasingová kalkulačka'!$C$12,B297-1))</f>
        <v/>
      </c>
      <c r="D297" s="5" t="str">
        <f t="shared" si="21"/>
        <v/>
      </c>
      <c r="E297" s="5" t="str">
        <f>IF(B297="","",-IPMT('Leasingová kalkulačka'!$C$9/12,B297,'Leasingová kalkulačka'!$C$10,'Leasingová kalkulačka'!$C$8,0,0))</f>
        <v/>
      </c>
      <c r="F297" s="5" t="str">
        <f>IF(B297="","",-PPMT('Leasingová kalkulačka'!$C$9/12,B297,'Leasingová kalkulačka'!$C$10,'Leasingová kalkulačka'!$C$8,0,0))</f>
        <v/>
      </c>
      <c r="G297" s="5" t="str">
        <f>IF(B297="","",'Leasingová kalkulačka'!$E$12)</f>
        <v/>
      </c>
      <c r="H297" s="5" t="str">
        <f t="shared" si="22"/>
        <v/>
      </c>
      <c r="I297" s="5" t="str">
        <f t="shared" si="23"/>
        <v/>
      </c>
      <c r="J297" s="2" t="str">
        <f>IF(B297="","",'Leasingová kalkulačka'!$C$10-'Tabuľka splátok a odpisov'!B297)</f>
        <v/>
      </c>
      <c r="K297" s="18" t="str">
        <f>IF(B297="","",'Tabuľka - odpisy'!L339)</f>
        <v/>
      </c>
      <c r="L297" s="5" t="str">
        <f t="shared" si="24"/>
        <v/>
      </c>
      <c r="M297" s="5" t="str">
        <f t="shared" si="20"/>
        <v/>
      </c>
    </row>
    <row r="298" spans="2:13" x14ac:dyDescent="0.2">
      <c r="B298" s="2" t="str">
        <f>IF(ROWS($B$4:B298)&lt;='Leasingová kalkulačka'!$C$10,ROWS($B$4:B298),"")</f>
        <v/>
      </c>
      <c r="C298" s="17" t="str">
        <f>IF(B298="","",EDATE('Leasingová kalkulačka'!$C$12,B298-1))</f>
        <v/>
      </c>
      <c r="D298" s="5" t="str">
        <f t="shared" si="21"/>
        <v/>
      </c>
      <c r="E298" s="5" t="str">
        <f>IF(B298="","",-IPMT('Leasingová kalkulačka'!$C$9/12,B298,'Leasingová kalkulačka'!$C$10,'Leasingová kalkulačka'!$C$8,0,0))</f>
        <v/>
      </c>
      <c r="F298" s="5" t="str">
        <f>IF(B298="","",-PPMT('Leasingová kalkulačka'!$C$9/12,B298,'Leasingová kalkulačka'!$C$10,'Leasingová kalkulačka'!$C$8,0,0))</f>
        <v/>
      </c>
      <c r="G298" s="5" t="str">
        <f>IF(B298="","",'Leasingová kalkulačka'!$E$12)</f>
        <v/>
      </c>
      <c r="H298" s="5" t="str">
        <f t="shared" si="22"/>
        <v/>
      </c>
      <c r="I298" s="5" t="str">
        <f t="shared" si="23"/>
        <v/>
      </c>
      <c r="J298" s="2" t="str">
        <f>IF(B298="","",'Leasingová kalkulačka'!$C$10-'Tabuľka splátok a odpisov'!B298)</f>
        <v/>
      </c>
      <c r="K298" s="18" t="str">
        <f>IF(B298="","",'Tabuľka - odpisy'!L340)</f>
        <v/>
      </c>
      <c r="L298" s="5" t="str">
        <f t="shared" si="24"/>
        <v/>
      </c>
      <c r="M298" s="5" t="str">
        <f t="shared" si="20"/>
        <v/>
      </c>
    </row>
    <row r="299" spans="2:13" x14ac:dyDescent="0.2">
      <c r="B299" s="2" t="str">
        <f>IF(ROWS($B$4:B299)&lt;='Leasingová kalkulačka'!$C$10,ROWS($B$4:B299),"")</f>
        <v/>
      </c>
      <c r="C299" s="17" t="str">
        <f>IF(B299="","",EDATE('Leasingová kalkulačka'!$C$12,B299-1))</f>
        <v/>
      </c>
      <c r="D299" s="5" t="str">
        <f t="shared" si="21"/>
        <v/>
      </c>
      <c r="E299" s="5" t="str">
        <f>IF(B299="","",-IPMT('Leasingová kalkulačka'!$C$9/12,B299,'Leasingová kalkulačka'!$C$10,'Leasingová kalkulačka'!$C$8,0,0))</f>
        <v/>
      </c>
      <c r="F299" s="5" t="str">
        <f>IF(B299="","",-PPMT('Leasingová kalkulačka'!$C$9/12,B299,'Leasingová kalkulačka'!$C$10,'Leasingová kalkulačka'!$C$8,0,0))</f>
        <v/>
      </c>
      <c r="G299" s="5" t="str">
        <f>IF(B299="","",'Leasingová kalkulačka'!$E$12)</f>
        <v/>
      </c>
      <c r="H299" s="5" t="str">
        <f t="shared" si="22"/>
        <v/>
      </c>
      <c r="I299" s="5" t="str">
        <f t="shared" si="23"/>
        <v/>
      </c>
      <c r="J299" s="2" t="str">
        <f>IF(B299="","",'Leasingová kalkulačka'!$C$10-'Tabuľka splátok a odpisov'!B299)</f>
        <v/>
      </c>
      <c r="K299" s="18" t="str">
        <f>IF(B299="","",'Tabuľka - odpisy'!L341)</f>
        <v/>
      </c>
      <c r="L299" s="5" t="str">
        <f t="shared" si="24"/>
        <v/>
      </c>
      <c r="M299" s="5" t="str">
        <f t="shared" si="20"/>
        <v/>
      </c>
    </row>
    <row r="300" spans="2:13" x14ac:dyDescent="0.2">
      <c r="B300" s="2" t="str">
        <f>IF(ROWS($B$4:B300)&lt;='Leasingová kalkulačka'!$C$10,ROWS($B$4:B300),"")</f>
        <v/>
      </c>
      <c r="C300" s="17" t="str">
        <f>IF(B300="","",EDATE('Leasingová kalkulačka'!$C$12,B300-1))</f>
        <v/>
      </c>
      <c r="D300" s="5" t="str">
        <f t="shared" si="21"/>
        <v/>
      </c>
      <c r="E300" s="5" t="str">
        <f>IF(B300="","",-IPMT('Leasingová kalkulačka'!$C$9/12,B300,'Leasingová kalkulačka'!$C$10,'Leasingová kalkulačka'!$C$8,0,0))</f>
        <v/>
      </c>
      <c r="F300" s="5" t="str">
        <f>IF(B300="","",-PPMT('Leasingová kalkulačka'!$C$9/12,B300,'Leasingová kalkulačka'!$C$10,'Leasingová kalkulačka'!$C$8,0,0))</f>
        <v/>
      </c>
      <c r="G300" s="5" t="str">
        <f>IF(B300="","",'Leasingová kalkulačka'!$E$12)</f>
        <v/>
      </c>
      <c r="H300" s="5" t="str">
        <f t="shared" si="22"/>
        <v/>
      </c>
      <c r="I300" s="5" t="str">
        <f t="shared" si="23"/>
        <v/>
      </c>
      <c r="J300" s="2" t="str">
        <f>IF(B300="","",'Leasingová kalkulačka'!$C$10-'Tabuľka splátok a odpisov'!B300)</f>
        <v/>
      </c>
      <c r="K300" s="18" t="str">
        <f>IF(B300="","",'Tabuľka - odpisy'!L342)</f>
        <v/>
      </c>
      <c r="L300" s="5" t="str">
        <f t="shared" si="24"/>
        <v/>
      </c>
      <c r="M300" s="5" t="str">
        <f t="shared" si="20"/>
        <v/>
      </c>
    </row>
    <row r="301" spans="2:13" x14ac:dyDescent="0.2">
      <c r="B301" s="2" t="str">
        <f>IF(ROWS($B$4:B301)&lt;='Leasingová kalkulačka'!$C$10,ROWS($B$4:B301),"")</f>
        <v/>
      </c>
      <c r="C301" s="17" t="str">
        <f>IF(B301="","",EDATE('Leasingová kalkulačka'!$C$12,B301-1))</f>
        <v/>
      </c>
      <c r="D301" s="5" t="str">
        <f t="shared" si="21"/>
        <v/>
      </c>
      <c r="E301" s="5" t="str">
        <f>IF(B301="","",-IPMT('Leasingová kalkulačka'!$C$9/12,B301,'Leasingová kalkulačka'!$C$10,'Leasingová kalkulačka'!$C$8,0,0))</f>
        <v/>
      </c>
      <c r="F301" s="5" t="str">
        <f>IF(B301="","",-PPMT('Leasingová kalkulačka'!$C$9/12,B301,'Leasingová kalkulačka'!$C$10,'Leasingová kalkulačka'!$C$8,0,0))</f>
        <v/>
      </c>
      <c r="G301" s="5" t="str">
        <f>IF(B301="","",'Leasingová kalkulačka'!$E$12)</f>
        <v/>
      </c>
      <c r="H301" s="5" t="str">
        <f t="shared" si="22"/>
        <v/>
      </c>
      <c r="I301" s="5" t="str">
        <f t="shared" si="23"/>
        <v/>
      </c>
      <c r="J301" s="2" t="str">
        <f>IF(B301="","",'Leasingová kalkulačka'!$C$10-'Tabuľka splátok a odpisov'!B301)</f>
        <v/>
      </c>
      <c r="K301" s="18" t="str">
        <f>IF(B301="","",'Tabuľka - odpisy'!L343)</f>
        <v/>
      </c>
      <c r="L301" s="5" t="str">
        <f t="shared" si="24"/>
        <v/>
      </c>
      <c r="M301" s="5" t="str">
        <f t="shared" si="20"/>
        <v/>
      </c>
    </row>
    <row r="302" spans="2:13" x14ac:dyDescent="0.2">
      <c r="B302" s="2" t="str">
        <f>IF(ROWS($B$4:B302)&lt;='Leasingová kalkulačka'!$C$10,ROWS($B$4:B302),"")</f>
        <v/>
      </c>
      <c r="C302" s="17" t="str">
        <f>IF(B302="","",EDATE('Leasingová kalkulačka'!$C$12,B302-1))</f>
        <v/>
      </c>
      <c r="D302" s="5" t="str">
        <f t="shared" si="21"/>
        <v/>
      </c>
      <c r="E302" s="5" t="str">
        <f>IF(B302="","",-IPMT('Leasingová kalkulačka'!$C$9/12,B302,'Leasingová kalkulačka'!$C$10,'Leasingová kalkulačka'!$C$8,0,0))</f>
        <v/>
      </c>
      <c r="F302" s="5" t="str">
        <f>IF(B302="","",-PPMT('Leasingová kalkulačka'!$C$9/12,B302,'Leasingová kalkulačka'!$C$10,'Leasingová kalkulačka'!$C$8,0,0))</f>
        <v/>
      </c>
      <c r="G302" s="5" t="str">
        <f>IF(B302="","",'Leasingová kalkulačka'!$E$12)</f>
        <v/>
      </c>
      <c r="H302" s="5" t="str">
        <f t="shared" si="22"/>
        <v/>
      </c>
      <c r="I302" s="5" t="str">
        <f t="shared" si="23"/>
        <v/>
      </c>
      <c r="J302" s="2" t="str">
        <f>IF(B302="","",'Leasingová kalkulačka'!$C$10-'Tabuľka splátok a odpisov'!B302)</f>
        <v/>
      </c>
      <c r="K302" s="18" t="str">
        <f>IF(B302="","",'Tabuľka - odpisy'!L344)</f>
        <v/>
      </c>
      <c r="L302" s="5" t="str">
        <f t="shared" si="24"/>
        <v/>
      </c>
      <c r="M302" s="5" t="str">
        <f t="shared" si="20"/>
        <v/>
      </c>
    </row>
    <row r="303" spans="2:13" x14ac:dyDescent="0.2">
      <c r="B303" s="2" t="str">
        <f>IF(ROWS($B$4:B303)&lt;='Leasingová kalkulačka'!$C$10,ROWS($B$4:B303),"")</f>
        <v/>
      </c>
      <c r="C303" s="17" t="str">
        <f>IF(B303="","",EDATE('Leasingová kalkulačka'!$C$12,B303-1))</f>
        <v/>
      </c>
      <c r="D303" s="5" t="str">
        <f t="shared" si="21"/>
        <v/>
      </c>
      <c r="E303" s="5" t="str">
        <f>IF(B303="","",-IPMT('Leasingová kalkulačka'!$C$9/12,B303,'Leasingová kalkulačka'!$C$10,'Leasingová kalkulačka'!$C$8,0,0))</f>
        <v/>
      </c>
      <c r="F303" s="5" t="str">
        <f>IF(B303="","",-PPMT('Leasingová kalkulačka'!$C$9/12,B303,'Leasingová kalkulačka'!$C$10,'Leasingová kalkulačka'!$C$8,0,0))</f>
        <v/>
      </c>
      <c r="G303" s="5" t="str">
        <f>IF(B303="","",'Leasingová kalkulačka'!$E$12)</f>
        <v/>
      </c>
      <c r="H303" s="5" t="str">
        <f t="shared" si="22"/>
        <v/>
      </c>
      <c r="I303" s="5" t="str">
        <f t="shared" si="23"/>
        <v/>
      </c>
      <c r="J303" s="2" t="str">
        <f>IF(B303="","",'Leasingová kalkulačka'!$C$10-'Tabuľka splátok a odpisov'!B303)</f>
        <v/>
      </c>
      <c r="K303" s="18" t="str">
        <f>IF(B303="","",'Tabuľka - odpisy'!L345)</f>
        <v/>
      </c>
      <c r="L303" s="5" t="str">
        <f t="shared" si="24"/>
        <v/>
      </c>
      <c r="M303" s="5" t="str">
        <f t="shared" si="20"/>
        <v/>
      </c>
    </row>
    <row r="304" spans="2:13" x14ac:dyDescent="0.2">
      <c r="B304" s="2" t="str">
        <f>IF(ROWS($B$4:B304)&lt;='Leasingová kalkulačka'!$C$10,ROWS($B$4:B304),"")</f>
        <v/>
      </c>
      <c r="C304" s="17" t="str">
        <f>IF(B304="","",EDATE('Leasingová kalkulačka'!$C$12,B304-1))</f>
        <v/>
      </c>
      <c r="D304" s="5" t="str">
        <f t="shared" si="21"/>
        <v/>
      </c>
      <c r="E304" s="5" t="str">
        <f>IF(B304="","",-IPMT('Leasingová kalkulačka'!$C$9/12,B304,'Leasingová kalkulačka'!$C$10,'Leasingová kalkulačka'!$C$8,0,0))</f>
        <v/>
      </c>
      <c r="F304" s="5" t="str">
        <f>IF(B304="","",-PPMT('Leasingová kalkulačka'!$C$9/12,B304,'Leasingová kalkulačka'!$C$10,'Leasingová kalkulačka'!$C$8,0,0))</f>
        <v/>
      </c>
      <c r="G304" s="5" t="str">
        <f>IF(B304="","",'Leasingová kalkulačka'!$E$12)</f>
        <v/>
      </c>
      <c r="H304" s="5" t="str">
        <f t="shared" si="22"/>
        <v/>
      </c>
      <c r="I304" s="5" t="str">
        <f t="shared" si="23"/>
        <v/>
      </c>
      <c r="J304" s="2" t="str">
        <f>IF(B304="","",'Leasingová kalkulačka'!$C$10-'Tabuľka splátok a odpisov'!B304)</f>
        <v/>
      </c>
      <c r="K304" s="18" t="str">
        <f>IF(B304="","",'Tabuľka - odpisy'!L346)</f>
        <v/>
      </c>
      <c r="L304" s="5" t="str">
        <f t="shared" si="24"/>
        <v/>
      </c>
      <c r="M304" s="5" t="str">
        <f t="shared" si="20"/>
        <v/>
      </c>
    </row>
    <row r="305" spans="2:13" x14ac:dyDescent="0.2">
      <c r="B305" s="2" t="str">
        <f>IF(ROWS($B$4:B305)&lt;='Leasingová kalkulačka'!$C$10,ROWS($B$4:B305),"")</f>
        <v/>
      </c>
      <c r="C305" s="17" t="str">
        <f>IF(B305="","",EDATE('Leasingová kalkulačka'!$C$12,B305-1))</f>
        <v/>
      </c>
      <c r="D305" s="5" t="str">
        <f t="shared" si="21"/>
        <v/>
      </c>
      <c r="E305" s="5" t="str">
        <f>IF(B305="","",-IPMT('Leasingová kalkulačka'!$C$9/12,B305,'Leasingová kalkulačka'!$C$10,'Leasingová kalkulačka'!$C$8,0,0))</f>
        <v/>
      </c>
      <c r="F305" s="5" t="str">
        <f>IF(B305="","",-PPMT('Leasingová kalkulačka'!$C$9/12,B305,'Leasingová kalkulačka'!$C$10,'Leasingová kalkulačka'!$C$8,0,0))</f>
        <v/>
      </c>
      <c r="G305" s="5" t="str">
        <f>IF(B305="","",'Leasingová kalkulačka'!$E$12)</f>
        <v/>
      </c>
      <c r="H305" s="5" t="str">
        <f t="shared" si="22"/>
        <v/>
      </c>
      <c r="I305" s="5" t="str">
        <f t="shared" si="23"/>
        <v/>
      </c>
      <c r="J305" s="2" t="str">
        <f>IF(B305="","",'Leasingová kalkulačka'!$C$10-'Tabuľka splátok a odpisov'!B305)</f>
        <v/>
      </c>
      <c r="K305" s="18" t="str">
        <f>IF(B305="","",'Tabuľka - odpisy'!L347)</f>
        <v/>
      </c>
      <c r="L305" s="5" t="str">
        <f t="shared" si="24"/>
        <v/>
      </c>
      <c r="M305" s="5" t="str">
        <f t="shared" si="20"/>
        <v/>
      </c>
    </row>
    <row r="306" spans="2:13" x14ac:dyDescent="0.2">
      <c r="B306" s="2" t="str">
        <f>IF(ROWS($B$4:B306)&lt;='Leasingová kalkulačka'!$C$10,ROWS($B$4:B306),"")</f>
        <v/>
      </c>
      <c r="C306" s="17" t="str">
        <f>IF(B306="","",EDATE('Leasingová kalkulačka'!$C$12,B306-1))</f>
        <v/>
      </c>
      <c r="D306" s="5" t="str">
        <f t="shared" si="21"/>
        <v/>
      </c>
      <c r="E306" s="5" t="str">
        <f>IF(B306="","",-IPMT('Leasingová kalkulačka'!$C$9/12,B306,'Leasingová kalkulačka'!$C$10,'Leasingová kalkulačka'!$C$8,0,0))</f>
        <v/>
      </c>
      <c r="F306" s="5" t="str">
        <f>IF(B306="","",-PPMT('Leasingová kalkulačka'!$C$9/12,B306,'Leasingová kalkulačka'!$C$10,'Leasingová kalkulačka'!$C$8,0,0))</f>
        <v/>
      </c>
      <c r="G306" s="5" t="str">
        <f>IF(B306="","",'Leasingová kalkulačka'!$E$12)</f>
        <v/>
      </c>
      <c r="H306" s="5" t="str">
        <f t="shared" si="22"/>
        <v/>
      </c>
      <c r="I306" s="5" t="str">
        <f t="shared" si="23"/>
        <v/>
      </c>
      <c r="J306" s="2" t="str">
        <f>IF(B306="","",'Leasingová kalkulačka'!$C$10-'Tabuľka splátok a odpisov'!B306)</f>
        <v/>
      </c>
      <c r="K306" s="18" t="str">
        <f>IF(B306="","",'Tabuľka - odpisy'!L348)</f>
        <v/>
      </c>
      <c r="L306" s="5" t="str">
        <f t="shared" si="24"/>
        <v/>
      </c>
      <c r="M306" s="5" t="str">
        <f t="shared" si="20"/>
        <v/>
      </c>
    </row>
    <row r="307" spans="2:13" x14ac:dyDescent="0.2">
      <c r="B307" s="2" t="str">
        <f>IF(ROWS($B$4:B307)&lt;='Leasingová kalkulačka'!$C$10,ROWS($B$4:B307),"")</f>
        <v/>
      </c>
      <c r="C307" s="17" t="str">
        <f>IF(B307="","",EDATE('Leasingová kalkulačka'!$C$12,B307-1))</f>
        <v/>
      </c>
      <c r="D307" s="5" t="str">
        <f t="shared" si="21"/>
        <v/>
      </c>
      <c r="E307" s="5" t="str">
        <f>IF(B307="","",-IPMT('Leasingová kalkulačka'!$C$9/12,B307,'Leasingová kalkulačka'!$C$10,'Leasingová kalkulačka'!$C$8,0,0))</f>
        <v/>
      </c>
      <c r="F307" s="5" t="str">
        <f>IF(B307="","",-PPMT('Leasingová kalkulačka'!$C$9/12,B307,'Leasingová kalkulačka'!$C$10,'Leasingová kalkulačka'!$C$8,0,0))</f>
        <v/>
      </c>
      <c r="G307" s="5" t="str">
        <f>IF(B307="","",'Leasingová kalkulačka'!$E$12)</f>
        <v/>
      </c>
      <c r="H307" s="5" t="str">
        <f t="shared" si="22"/>
        <v/>
      </c>
      <c r="I307" s="5" t="str">
        <f t="shared" si="23"/>
        <v/>
      </c>
      <c r="J307" s="2" t="str">
        <f>IF(B307="","",'Leasingová kalkulačka'!$C$10-'Tabuľka splátok a odpisov'!B307)</f>
        <v/>
      </c>
      <c r="K307" s="18" t="str">
        <f>IF(B307="","",'Tabuľka - odpisy'!L349)</f>
        <v/>
      </c>
      <c r="L307" s="5" t="str">
        <f t="shared" si="24"/>
        <v/>
      </c>
      <c r="M307" s="5" t="str">
        <f t="shared" si="20"/>
        <v/>
      </c>
    </row>
    <row r="308" spans="2:13" x14ac:dyDescent="0.2">
      <c r="B308" s="2" t="str">
        <f>IF(ROWS($B$4:B308)&lt;='Leasingová kalkulačka'!$C$10,ROWS($B$4:B308),"")</f>
        <v/>
      </c>
      <c r="C308" s="17" t="str">
        <f>IF(B308="","",EDATE('Leasingová kalkulačka'!$C$12,B308-1))</f>
        <v/>
      </c>
      <c r="D308" s="5" t="str">
        <f t="shared" si="21"/>
        <v/>
      </c>
      <c r="E308" s="5" t="str">
        <f>IF(B308="","",-IPMT('Leasingová kalkulačka'!$C$9/12,B308,'Leasingová kalkulačka'!$C$10,'Leasingová kalkulačka'!$C$8,0,0))</f>
        <v/>
      </c>
      <c r="F308" s="5" t="str">
        <f>IF(B308="","",-PPMT('Leasingová kalkulačka'!$C$9/12,B308,'Leasingová kalkulačka'!$C$10,'Leasingová kalkulačka'!$C$8,0,0))</f>
        <v/>
      </c>
      <c r="G308" s="5" t="str">
        <f>IF(B308="","",'Leasingová kalkulačka'!$E$12)</f>
        <v/>
      </c>
      <c r="H308" s="5" t="str">
        <f t="shared" si="22"/>
        <v/>
      </c>
      <c r="I308" s="5" t="str">
        <f t="shared" si="23"/>
        <v/>
      </c>
      <c r="J308" s="2" t="str">
        <f>IF(B308="","",'Leasingová kalkulačka'!$C$10-'Tabuľka splátok a odpisov'!B308)</f>
        <v/>
      </c>
      <c r="K308" s="18" t="str">
        <f>IF(B308="","",'Tabuľka - odpisy'!L350)</f>
        <v/>
      </c>
      <c r="L308" s="5" t="str">
        <f t="shared" si="24"/>
        <v/>
      </c>
      <c r="M308" s="5" t="str">
        <f t="shared" si="20"/>
        <v/>
      </c>
    </row>
    <row r="309" spans="2:13" x14ac:dyDescent="0.2">
      <c r="B309" s="2" t="str">
        <f>IF(ROWS($B$4:B309)&lt;='Leasingová kalkulačka'!$C$10,ROWS($B$4:B309),"")</f>
        <v/>
      </c>
      <c r="C309" s="17" t="str">
        <f>IF(B309="","",EDATE('Leasingová kalkulačka'!$C$12,B309-1))</f>
        <v/>
      </c>
      <c r="D309" s="5" t="str">
        <f t="shared" si="21"/>
        <v/>
      </c>
      <c r="E309" s="5" t="str">
        <f>IF(B309="","",-IPMT('Leasingová kalkulačka'!$C$9/12,B309,'Leasingová kalkulačka'!$C$10,'Leasingová kalkulačka'!$C$8,0,0))</f>
        <v/>
      </c>
      <c r="F309" s="5" t="str">
        <f>IF(B309="","",-PPMT('Leasingová kalkulačka'!$C$9/12,B309,'Leasingová kalkulačka'!$C$10,'Leasingová kalkulačka'!$C$8,0,0))</f>
        <v/>
      </c>
      <c r="G309" s="5" t="str">
        <f>IF(B309="","",'Leasingová kalkulačka'!$E$12)</f>
        <v/>
      </c>
      <c r="H309" s="5" t="str">
        <f t="shared" si="22"/>
        <v/>
      </c>
      <c r="I309" s="5" t="str">
        <f t="shared" si="23"/>
        <v/>
      </c>
      <c r="J309" s="2" t="str">
        <f>IF(B309="","",'Leasingová kalkulačka'!$C$10-'Tabuľka splátok a odpisov'!B309)</f>
        <v/>
      </c>
      <c r="K309" s="18" t="str">
        <f>IF(B309="","",'Tabuľka - odpisy'!L351)</f>
        <v/>
      </c>
      <c r="L309" s="5" t="str">
        <f t="shared" si="24"/>
        <v/>
      </c>
      <c r="M309" s="5" t="str">
        <f t="shared" si="20"/>
        <v/>
      </c>
    </row>
    <row r="310" spans="2:13" x14ac:dyDescent="0.2">
      <c r="B310" s="2" t="str">
        <f>IF(ROWS($B$4:B310)&lt;='Leasingová kalkulačka'!$C$10,ROWS($B$4:B310),"")</f>
        <v/>
      </c>
      <c r="C310" s="17" t="str">
        <f>IF(B310="","",EDATE('Leasingová kalkulačka'!$C$12,B310-1))</f>
        <v/>
      </c>
      <c r="D310" s="5" t="str">
        <f t="shared" si="21"/>
        <v/>
      </c>
      <c r="E310" s="5" t="str">
        <f>IF(B310="","",-IPMT('Leasingová kalkulačka'!$C$9/12,B310,'Leasingová kalkulačka'!$C$10,'Leasingová kalkulačka'!$C$8,0,0))</f>
        <v/>
      </c>
      <c r="F310" s="5" t="str">
        <f>IF(B310="","",-PPMT('Leasingová kalkulačka'!$C$9/12,B310,'Leasingová kalkulačka'!$C$10,'Leasingová kalkulačka'!$C$8,0,0))</f>
        <v/>
      </c>
      <c r="G310" s="5" t="str">
        <f>IF(B310="","",'Leasingová kalkulačka'!$E$12)</f>
        <v/>
      </c>
      <c r="H310" s="5" t="str">
        <f t="shared" si="22"/>
        <v/>
      </c>
      <c r="I310" s="5" t="str">
        <f t="shared" si="23"/>
        <v/>
      </c>
      <c r="J310" s="2" t="str">
        <f>IF(B310="","",'Leasingová kalkulačka'!$C$10-'Tabuľka splátok a odpisov'!B310)</f>
        <v/>
      </c>
      <c r="K310" s="18" t="str">
        <f>IF(B310="","",'Tabuľka - odpisy'!L352)</f>
        <v/>
      </c>
      <c r="L310" s="5" t="str">
        <f t="shared" si="24"/>
        <v/>
      </c>
      <c r="M310" s="5" t="str">
        <f t="shared" si="20"/>
        <v/>
      </c>
    </row>
    <row r="311" spans="2:13" x14ac:dyDescent="0.2">
      <c r="B311" s="2" t="str">
        <f>IF(ROWS($B$4:B311)&lt;='Leasingová kalkulačka'!$C$10,ROWS($B$4:B311),"")</f>
        <v/>
      </c>
      <c r="C311" s="17" t="str">
        <f>IF(B311="","",EDATE('Leasingová kalkulačka'!$C$12,B311-1))</f>
        <v/>
      </c>
      <c r="D311" s="5" t="str">
        <f t="shared" si="21"/>
        <v/>
      </c>
      <c r="E311" s="5" t="str">
        <f>IF(B311="","",-IPMT('Leasingová kalkulačka'!$C$9/12,B311,'Leasingová kalkulačka'!$C$10,'Leasingová kalkulačka'!$C$8,0,0))</f>
        <v/>
      </c>
      <c r="F311" s="5" t="str">
        <f>IF(B311="","",-PPMT('Leasingová kalkulačka'!$C$9/12,B311,'Leasingová kalkulačka'!$C$10,'Leasingová kalkulačka'!$C$8,0,0))</f>
        <v/>
      </c>
      <c r="G311" s="5" t="str">
        <f>IF(B311="","",'Leasingová kalkulačka'!$E$12)</f>
        <v/>
      </c>
      <c r="H311" s="5" t="str">
        <f t="shared" si="22"/>
        <v/>
      </c>
      <c r="I311" s="5" t="str">
        <f t="shared" si="23"/>
        <v/>
      </c>
      <c r="J311" s="2" t="str">
        <f>IF(B311="","",'Leasingová kalkulačka'!$C$10-'Tabuľka splátok a odpisov'!B311)</f>
        <v/>
      </c>
      <c r="K311" s="18" t="str">
        <f>IF(B311="","",'Tabuľka - odpisy'!L353)</f>
        <v/>
      </c>
      <c r="L311" s="5" t="str">
        <f t="shared" si="24"/>
        <v/>
      </c>
      <c r="M311" s="5" t="str">
        <f t="shared" si="20"/>
        <v/>
      </c>
    </row>
    <row r="312" spans="2:13" x14ac:dyDescent="0.2">
      <c r="B312" s="2" t="str">
        <f>IF(ROWS($B$4:B312)&lt;='Leasingová kalkulačka'!$C$10,ROWS($B$4:B312),"")</f>
        <v/>
      </c>
      <c r="C312" s="17" t="str">
        <f>IF(B312="","",EDATE('Leasingová kalkulačka'!$C$12,B312-1))</f>
        <v/>
      </c>
      <c r="D312" s="5" t="str">
        <f t="shared" si="21"/>
        <v/>
      </c>
      <c r="E312" s="5" t="str">
        <f>IF(B312="","",-IPMT('Leasingová kalkulačka'!$C$9/12,B312,'Leasingová kalkulačka'!$C$10,'Leasingová kalkulačka'!$C$8,0,0))</f>
        <v/>
      </c>
      <c r="F312" s="5" t="str">
        <f>IF(B312="","",-PPMT('Leasingová kalkulačka'!$C$9/12,B312,'Leasingová kalkulačka'!$C$10,'Leasingová kalkulačka'!$C$8,0,0))</f>
        <v/>
      </c>
      <c r="G312" s="5" t="str">
        <f>IF(B312="","",'Leasingová kalkulačka'!$E$12)</f>
        <v/>
      </c>
      <c r="H312" s="5" t="str">
        <f t="shared" si="22"/>
        <v/>
      </c>
      <c r="I312" s="5" t="str">
        <f t="shared" si="23"/>
        <v/>
      </c>
      <c r="J312" s="2" t="str">
        <f>IF(B312="","",'Leasingová kalkulačka'!$C$10-'Tabuľka splátok a odpisov'!B312)</f>
        <v/>
      </c>
      <c r="K312" s="18" t="str">
        <f>IF(B312="","",'Tabuľka - odpisy'!L354)</f>
        <v/>
      </c>
      <c r="L312" s="5" t="str">
        <f t="shared" si="24"/>
        <v/>
      </c>
      <c r="M312" s="5" t="str">
        <f t="shared" si="20"/>
        <v/>
      </c>
    </row>
    <row r="313" spans="2:13" x14ac:dyDescent="0.2">
      <c r="B313" s="2" t="str">
        <f>IF(ROWS($B$4:B313)&lt;='Leasingová kalkulačka'!$C$10,ROWS($B$4:B313),"")</f>
        <v/>
      </c>
      <c r="C313" s="17" t="str">
        <f>IF(B313="","",EDATE('Leasingová kalkulačka'!$C$12,B313-1))</f>
        <v/>
      </c>
      <c r="D313" s="5" t="str">
        <f t="shared" si="21"/>
        <v/>
      </c>
      <c r="E313" s="5" t="str">
        <f>IF(B313="","",-IPMT('Leasingová kalkulačka'!$C$9/12,B313,'Leasingová kalkulačka'!$C$10,'Leasingová kalkulačka'!$C$8,0,0))</f>
        <v/>
      </c>
      <c r="F313" s="5" t="str">
        <f>IF(B313="","",-PPMT('Leasingová kalkulačka'!$C$9/12,B313,'Leasingová kalkulačka'!$C$10,'Leasingová kalkulačka'!$C$8,0,0))</f>
        <v/>
      </c>
      <c r="G313" s="5" t="str">
        <f>IF(B313="","",'Leasingová kalkulačka'!$E$12)</f>
        <v/>
      </c>
      <c r="H313" s="5" t="str">
        <f t="shared" si="22"/>
        <v/>
      </c>
      <c r="I313" s="5" t="str">
        <f t="shared" si="23"/>
        <v/>
      </c>
      <c r="J313" s="2" t="str">
        <f>IF(B313="","",'Leasingová kalkulačka'!$C$10-'Tabuľka splátok a odpisov'!B313)</f>
        <v/>
      </c>
      <c r="K313" s="18" t="str">
        <f>IF(B313="","",'Tabuľka - odpisy'!L355)</f>
        <v/>
      </c>
      <c r="L313" s="5" t="str">
        <f t="shared" si="24"/>
        <v/>
      </c>
      <c r="M313" s="5" t="str">
        <f t="shared" si="20"/>
        <v/>
      </c>
    </row>
    <row r="314" spans="2:13" x14ac:dyDescent="0.2">
      <c r="B314" s="2" t="str">
        <f>IF(ROWS($B$4:B314)&lt;='Leasingová kalkulačka'!$C$10,ROWS($B$4:B314),"")</f>
        <v/>
      </c>
      <c r="C314" s="17" t="str">
        <f>IF(B314="","",EDATE('Leasingová kalkulačka'!$C$12,B314-1))</f>
        <v/>
      </c>
      <c r="D314" s="5" t="str">
        <f t="shared" si="21"/>
        <v/>
      </c>
      <c r="E314" s="5" t="str">
        <f>IF(B314="","",-IPMT('Leasingová kalkulačka'!$C$9/12,B314,'Leasingová kalkulačka'!$C$10,'Leasingová kalkulačka'!$C$8,0,0))</f>
        <v/>
      </c>
      <c r="F314" s="5" t="str">
        <f>IF(B314="","",-PPMT('Leasingová kalkulačka'!$C$9/12,B314,'Leasingová kalkulačka'!$C$10,'Leasingová kalkulačka'!$C$8,0,0))</f>
        <v/>
      </c>
      <c r="G314" s="5" t="str">
        <f>IF(B314="","",'Leasingová kalkulačka'!$E$12)</f>
        <v/>
      </c>
      <c r="H314" s="5" t="str">
        <f t="shared" si="22"/>
        <v/>
      </c>
      <c r="I314" s="5" t="str">
        <f t="shared" si="23"/>
        <v/>
      </c>
      <c r="J314" s="2" t="str">
        <f>IF(B314="","",'Leasingová kalkulačka'!$C$10-'Tabuľka splátok a odpisov'!B314)</f>
        <v/>
      </c>
      <c r="K314" s="18" t="str">
        <f>IF(B314="","",'Tabuľka - odpisy'!L356)</f>
        <v/>
      </c>
      <c r="L314" s="5" t="str">
        <f t="shared" si="24"/>
        <v/>
      </c>
      <c r="M314" s="5" t="str">
        <f t="shared" si="20"/>
        <v/>
      </c>
    </row>
    <row r="315" spans="2:13" x14ac:dyDescent="0.2">
      <c r="B315" s="2" t="str">
        <f>IF(ROWS($B$4:B315)&lt;='Leasingová kalkulačka'!$C$10,ROWS($B$4:B315),"")</f>
        <v/>
      </c>
      <c r="C315" s="17" t="str">
        <f>IF(B315="","",EDATE('Leasingová kalkulačka'!$C$12,B315-1))</f>
        <v/>
      </c>
      <c r="D315" s="5" t="str">
        <f t="shared" si="21"/>
        <v/>
      </c>
      <c r="E315" s="5" t="str">
        <f>IF(B315="","",-IPMT('Leasingová kalkulačka'!$C$9/12,B315,'Leasingová kalkulačka'!$C$10,'Leasingová kalkulačka'!$C$8,0,0))</f>
        <v/>
      </c>
      <c r="F315" s="5" t="str">
        <f>IF(B315="","",-PPMT('Leasingová kalkulačka'!$C$9/12,B315,'Leasingová kalkulačka'!$C$10,'Leasingová kalkulačka'!$C$8,0,0))</f>
        <v/>
      </c>
      <c r="G315" s="5" t="str">
        <f>IF(B315="","",'Leasingová kalkulačka'!$E$12)</f>
        <v/>
      </c>
      <c r="H315" s="5" t="str">
        <f t="shared" si="22"/>
        <v/>
      </c>
      <c r="I315" s="5" t="str">
        <f t="shared" si="23"/>
        <v/>
      </c>
      <c r="J315" s="2" t="str">
        <f>IF(B315="","",'Leasingová kalkulačka'!$C$10-'Tabuľka splátok a odpisov'!B315)</f>
        <v/>
      </c>
      <c r="K315" s="18" t="str">
        <f>IF(B315="","",'Tabuľka - odpisy'!L357)</f>
        <v/>
      </c>
      <c r="L315" s="5" t="str">
        <f t="shared" si="24"/>
        <v/>
      </c>
      <c r="M315" s="5" t="str">
        <f t="shared" si="20"/>
        <v/>
      </c>
    </row>
    <row r="316" spans="2:13" x14ac:dyDescent="0.2">
      <c r="B316" s="2" t="str">
        <f>IF(ROWS($B$4:B316)&lt;='Leasingová kalkulačka'!$C$10,ROWS($B$4:B316),"")</f>
        <v/>
      </c>
      <c r="C316" s="17" t="str">
        <f>IF(B316="","",EDATE('Leasingová kalkulačka'!$C$12,B316-1))</f>
        <v/>
      </c>
      <c r="D316" s="5" t="str">
        <f t="shared" si="21"/>
        <v/>
      </c>
      <c r="E316" s="5" t="str">
        <f>IF(B316="","",-IPMT('Leasingová kalkulačka'!$C$9/12,B316,'Leasingová kalkulačka'!$C$10,'Leasingová kalkulačka'!$C$8,0,0))</f>
        <v/>
      </c>
      <c r="F316" s="5" t="str">
        <f>IF(B316="","",-PPMT('Leasingová kalkulačka'!$C$9/12,B316,'Leasingová kalkulačka'!$C$10,'Leasingová kalkulačka'!$C$8,0,0))</f>
        <v/>
      </c>
      <c r="G316" s="5" t="str">
        <f>IF(B316="","",'Leasingová kalkulačka'!$E$12)</f>
        <v/>
      </c>
      <c r="H316" s="5" t="str">
        <f t="shared" si="22"/>
        <v/>
      </c>
      <c r="I316" s="5" t="str">
        <f t="shared" si="23"/>
        <v/>
      </c>
      <c r="J316" s="2" t="str">
        <f>IF(B316="","",'Leasingová kalkulačka'!$C$10-'Tabuľka splátok a odpisov'!B316)</f>
        <v/>
      </c>
      <c r="K316" s="18" t="str">
        <f>IF(B316="","",'Tabuľka - odpisy'!L358)</f>
        <v/>
      </c>
      <c r="L316" s="5" t="str">
        <f t="shared" si="24"/>
        <v/>
      </c>
      <c r="M316" s="5" t="str">
        <f t="shared" si="20"/>
        <v/>
      </c>
    </row>
    <row r="317" spans="2:13" x14ac:dyDescent="0.2">
      <c r="B317" s="2" t="str">
        <f>IF(ROWS($B$4:B317)&lt;='Leasingová kalkulačka'!$C$10,ROWS($B$4:B317),"")</f>
        <v/>
      </c>
      <c r="C317" s="17" t="str">
        <f>IF(B317="","",EDATE('Leasingová kalkulačka'!$C$12,B317-1))</f>
        <v/>
      </c>
      <c r="D317" s="5" t="str">
        <f t="shared" si="21"/>
        <v/>
      </c>
      <c r="E317" s="5" t="str">
        <f>IF(B317="","",-IPMT('Leasingová kalkulačka'!$C$9/12,B317,'Leasingová kalkulačka'!$C$10,'Leasingová kalkulačka'!$C$8,0,0))</f>
        <v/>
      </c>
      <c r="F317" s="5" t="str">
        <f>IF(B317="","",-PPMT('Leasingová kalkulačka'!$C$9/12,B317,'Leasingová kalkulačka'!$C$10,'Leasingová kalkulačka'!$C$8,0,0))</f>
        <v/>
      </c>
      <c r="G317" s="5" t="str">
        <f>IF(B317="","",'Leasingová kalkulačka'!$E$12)</f>
        <v/>
      </c>
      <c r="H317" s="5" t="str">
        <f t="shared" si="22"/>
        <v/>
      </c>
      <c r="I317" s="5" t="str">
        <f t="shared" si="23"/>
        <v/>
      </c>
      <c r="J317" s="2" t="str">
        <f>IF(B317="","",'Leasingová kalkulačka'!$C$10-'Tabuľka splátok a odpisov'!B317)</f>
        <v/>
      </c>
      <c r="K317" s="18" t="str">
        <f>IF(B317="","",'Tabuľka - odpisy'!L359)</f>
        <v/>
      </c>
      <c r="L317" s="5" t="str">
        <f t="shared" si="24"/>
        <v/>
      </c>
      <c r="M317" s="5" t="str">
        <f t="shared" si="20"/>
        <v/>
      </c>
    </row>
    <row r="318" spans="2:13" x14ac:dyDescent="0.2">
      <c r="B318" s="2" t="str">
        <f>IF(ROWS($B$4:B318)&lt;='Leasingová kalkulačka'!$C$10,ROWS($B$4:B318),"")</f>
        <v/>
      </c>
      <c r="C318" s="17" t="str">
        <f>IF(B318="","",EDATE('Leasingová kalkulačka'!$C$12,B318-1))</f>
        <v/>
      </c>
      <c r="D318" s="5" t="str">
        <f t="shared" si="21"/>
        <v/>
      </c>
      <c r="E318" s="5" t="str">
        <f>IF(B318="","",-IPMT('Leasingová kalkulačka'!$C$9/12,B318,'Leasingová kalkulačka'!$C$10,'Leasingová kalkulačka'!$C$8,0,0))</f>
        <v/>
      </c>
      <c r="F318" s="5" t="str">
        <f>IF(B318="","",-PPMT('Leasingová kalkulačka'!$C$9/12,B318,'Leasingová kalkulačka'!$C$10,'Leasingová kalkulačka'!$C$8,0,0))</f>
        <v/>
      </c>
      <c r="G318" s="5" t="str">
        <f>IF(B318="","",'Leasingová kalkulačka'!$E$12)</f>
        <v/>
      </c>
      <c r="H318" s="5" t="str">
        <f t="shared" si="22"/>
        <v/>
      </c>
      <c r="I318" s="5" t="str">
        <f t="shared" si="23"/>
        <v/>
      </c>
      <c r="J318" s="2" t="str">
        <f>IF(B318="","",'Leasingová kalkulačka'!$C$10-'Tabuľka splátok a odpisov'!B318)</f>
        <v/>
      </c>
      <c r="K318" s="18" t="str">
        <f>IF(B318="","",'Tabuľka - odpisy'!L360)</f>
        <v/>
      </c>
      <c r="L318" s="5" t="str">
        <f t="shared" si="24"/>
        <v/>
      </c>
      <c r="M318" s="5" t="str">
        <f t="shared" si="20"/>
        <v/>
      </c>
    </row>
    <row r="319" spans="2:13" x14ac:dyDescent="0.2">
      <c r="B319" s="2" t="str">
        <f>IF(ROWS($B$4:B319)&lt;='Leasingová kalkulačka'!$C$10,ROWS($B$4:B319),"")</f>
        <v/>
      </c>
      <c r="C319" s="17" t="str">
        <f>IF(B319="","",EDATE('Leasingová kalkulačka'!$C$12,B319-1))</f>
        <v/>
      </c>
      <c r="D319" s="5" t="str">
        <f t="shared" si="21"/>
        <v/>
      </c>
      <c r="E319" s="5" t="str">
        <f>IF(B319="","",-IPMT('Leasingová kalkulačka'!$C$9/12,B319,'Leasingová kalkulačka'!$C$10,'Leasingová kalkulačka'!$C$8,0,0))</f>
        <v/>
      </c>
      <c r="F319" s="5" t="str">
        <f>IF(B319="","",-PPMT('Leasingová kalkulačka'!$C$9/12,B319,'Leasingová kalkulačka'!$C$10,'Leasingová kalkulačka'!$C$8,0,0))</f>
        <v/>
      </c>
      <c r="G319" s="5" t="str">
        <f>IF(B319="","",'Leasingová kalkulačka'!$E$12)</f>
        <v/>
      </c>
      <c r="H319" s="5" t="str">
        <f t="shared" si="22"/>
        <v/>
      </c>
      <c r="I319" s="5" t="str">
        <f t="shared" si="23"/>
        <v/>
      </c>
      <c r="J319" s="2" t="str">
        <f>IF(B319="","",'Leasingová kalkulačka'!$C$10-'Tabuľka splátok a odpisov'!B319)</f>
        <v/>
      </c>
      <c r="K319" s="18" t="str">
        <f>IF(B319="","",'Tabuľka - odpisy'!L361)</f>
        <v/>
      </c>
      <c r="L319" s="5" t="str">
        <f t="shared" si="24"/>
        <v/>
      </c>
      <c r="M319" s="5" t="str">
        <f t="shared" si="20"/>
        <v/>
      </c>
    </row>
    <row r="320" spans="2:13" x14ac:dyDescent="0.2">
      <c r="B320" s="2" t="str">
        <f>IF(ROWS($B$4:B320)&lt;='Leasingová kalkulačka'!$C$10,ROWS($B$4:B320),"")</f>
        <v/>
      </c>
      <c r="C320" s="17" t="str">
        <f>IF(B320="","",EDATE('Leasingová kalkulačka'!$C$12,B320-1))</f>
        <v/>
      </c>
      <c r="D320" s="5" t="str">
        <f t="shared" si="21"/>
        <v/>
      </c>
      <c r="E320" s="5" t="str">
        <f>IF(B320="","",-IPMT('Leasingová kalkulačka'!$C$9/12,B320,'Leasingová kalkulačka'!$C$10,'Leasingová kalkulačka'!$C$8,0,0))</f>
        <v/>
      </c>
      <c r="F320" s="5" t="str">
        <f>IF(B320="","",-PPMT('Leasingová kalkulačka'!$C$9/12,B320,'Leasingová kalkulačka'!$C$10,'Leasingová kalkulačka'!$C$8,0,0))</f>
        <v/>
      </c>
      <c r="G320" s="5" t="str">
        <f>IF(B320="","",'Leasingová kalkulačka'!$E$12)</f>
        <v/>
      </c>
      <c r="H320" s="5" t="str">
        <f t="shared" si="22"/>
        <v/>
      </c>
      <c r="I320" s="5" t="str">
        <f t="shared" si="23"/>
        <v/>
      </c>
      <c r="J320" s="2" t="str">
        <f>IF(B320="","",'Leasingová kalkulačka'!$C$10-'Tabuľka splátok a odpisov'!B320)</f>
        <v/>
      </c>
      <c r="K320" s="18" t="str">
        <f>IF(B320="","",'Tabuľka - odpisy'!L362)</f>
        <v/>
      </c>
      <c r="L320" s="5" t="str">
        <f t="shared" si="24"/>
        <v/>
      </c>
      <c r="M320" s="5" t="str">
        <f t="shared" si="20"/>
        <v/>
      </c>
    </row>
    <row r="321" spans="2:13" x14ac:dyDescent="0.2">
      <c r="B321" s="2" t="str">
        <f>IF(ROWS($B$4:B321)&lt;='Leasingová kalkulačka'!$C$10,ROWS($B$4:B321),"")</f>
        <v/>
      </c>
      <c r="C321" s="17" t="str">
        <f>IF(B321="","",EDATE('Leasingová kalkulačka'!$C$12,B321-1))</f>
        <v/>
      </c>
      <c r="D321" s="5" t="str">
        <f t="shared" si="21"/>
        <v/>
      </c>
      <c r="E321" s="5" t="str">
        <f>IF(B321="","",-IPMT('Leasingová kalkulačka'!$C$9/12,B321,'Leasingová kalkulačka'!$C$10,'Leasingová kalkulačka'!$C$8,0,0))</f>
        <v/>
      </c>
      <c r="F321" s="5" t="str">
        <f>IF(B321="","",-PPMT('Leasingová kalkulačka'!$C$9/12,B321,'Leasingová kalkulačka'!$C$10,'Leasingová kalkulačka'!$C$8,0,0))</f>
        <v/>
      </c>
      <c r="G321" s="5" t="str">
        <f>IF(B321="","",'Leasingová kalkulačka'!$E$12)</f>
        <v/>
      </c>
      <c r="H321" s="5" t="str">
        <f t="shared" si="22"/>
        <v/>
      </c>
      <c r="I321" s="5" t="str">
        <f t="shared" si="23"/>
        <v/>
      </c>
      <c r="J321" s="2" t="str">
        <f>IF(B321="","",'Leasingová kalkulačka'!$C$10-'Tabuľka splátok a odpisov'!B321)</f>
        <v/>
      </c>
      <c r="K321" s="18" t="str">
        <f>IF(B321="","",'Tabuľka - odpisy'!L363)</f>
        <v/>
      </c>
      <c r="L321" s="5" t="str">
        <f t="shared" si="24"/>
        <v/>
      </c>
      <c r="M321" s="5" t="str">
        <f t="shared" si="20"/>
        <v/>
      </c>
    </row>
    <row r="322" spans="2:13" x14ac:dyDescent="0.2">
      <c r="B322" s="2" t="str">
        <f>IF(ROWS($B$4:B322)&lt;='Leasingová kalkulačka'!$C$10,ROWS($B$4:B322),"")</f>
        <v/>
      </c>
      <c r="C322" s="17" t="str">
        <f>IF(B322="","",EDATE('Leasingová kalkulačka'!$C$12,B322-1))</f>
        <v/>
      </c>
      <c r="D322" s="5" t="str">
        <f t="shared" si="21"/>
        <v/>
      </c>
      <c r="E322" s="5" t="str">
        <f>IF(B322="","",-IPMT('Leasingová kalkulačka'!$C$9/12,B322,'Leasingová kalkulačka'!$C$10,'Leasingová kalkulačka'!$C$8,0,0))</f>
        <v/>
      </c>
      <c r="F322" s="5" t="str">
        <f>IF(B322="","",-PPMT('Leasingová kalkulačka'!$C$9/12,B322,'Leasingová kalkulačka'!$C$10,'Leasingová kalkulačka'!$C$8,0,0))</f>
        <v/>
      </c>
      <c r="G322" s="5" t="str">
        <f>IF(B322="","",'Leasingová kalkulačka'!$E$12)</f>
        <v/>
      </c>
      <c r="H322" s="5" t="str">
        <f t="shared" si="22"/>
        <v/>
      </c>
      <c r="I322" s="5" t="str">
        <f t="shared" si="23"/>
        <v/>
      </c>
      <c r="J322" s="2" t="str">
        <f>IF(B322="","",'Leasingová kalkulačka'!$C$10-'Tabuľka splátok a odpisov'!B322)</f>
        <v/>
      </c>
      <c r="K322" s="18" t="str">
        <f>IF(B322="","",'Tabuľka - odpisy'!L364)</f>
        <v/>
      </c>
      <c r="L322" s="5" t="str">
        <f t="shared" si="24"/>
        <v/>
      </c>
      <c r="M322" s="5" t="str">
        <f t="shared" si="20"/>
        <v/>
      </c>
    </row>
    <row r="323" spans="2:13" x14ac:dyDescent="0.2">
      <c r="B323" s="2" t="str">
        <f>IF(ROWS($B$4:B323)&lt;='Leasingová kalkulačka'!$C$10,ROWS($B$4:B323),"")</f>
        <v/>
      </c>
      <c r="C323" s="17" t="str">
        <f>IF(B323="","",EDATE('Leasingová kalkulačka'!$C$12,B323-1))</f>
        <v/>
      </c>
      <c r="D323" s="5" t="str">
        <f t="shared" si="21"/>
        <v/>
      </c>
      <c r="E323" s="5" t="str">
        <f>IF(B323="","",-IPMT('Leasingová kalkulačka'!$C$9/12,B323,'Leasingová kalkulačka'!$C$10,'Leasingová kalkulačka'!$C$8,0,0))</f>
        <v/>
      </c>
      <c r="F323" s="5" t="str">
        <f>IF(B323="","",-PPMT('Leasingová kalkulačka'!$C$9/12,B323,'Leasingová kalkulačka'!$C$10,'Leasingová kalkulačka'!$C$8,0,0))</f>
        <v/>
      </c>
      <c r="G323" s="5" t="str">
        <f>IF(B323="","",'Leasingová kalkulačka'!$E$12)</f>
        <v/>
      </c>
      <c r="H323" s="5" t="str">
        <f t="shared" si="22"/>
        <v/>
      </c>
      <c r="I323" s="5" t="str">
        <f t="shared" si="23"/>
        <v/>
      </c>
      <c r="J323" s="2" t="str">
        <f>IF(B323="","",'Leasingová kalkulačka'!$C$10-'Tabuľka splátok a odpisov'!B323)</f>
        <v/>
      </c>
      <c r="K323" s="18" t="str">
        <f>IF(B323="","",'Tabuľka - odpisy'!L365)</f>
        <v/>
      </c>
      <c r="L323" s="5" t="str">
        <f t="shared" si="24"/>
        <v/>
      </c>
      <c r="M323" s="5" t="str">
        <f t="shared" si="20"/>
        <v/>
      </c>
    </row>
    <row r="324" spans="2:13" x14ac:dyDescent="0.2">
      <c r="B324" s="2" t="str">
        <f>IF(ROWS($B$4:B324)&lt;='Leasingová kalkulačka'!$C$10,ROWS($B$4:B324),"")</f>
        <v/>
      </c>
      <c r="C324" s="17" t="str">
        <f>IF(B324="","",EDATE('Leasingová kalkulačka'!$C$12,B324-1))</f>
        <v/>
      </c>
      <c r="D324" s="5" t="str">
        <f t="shared" si="21"/>
        <v/>
      </c>
      <c r="E324" s="5" t="str">
        <f>IF(B324="","",-IPMT('Leasingová kalkulačka'!$C$9/12,B324,'Leasingová kalkulačka'!$C$10,'Leasingová kalkulačka'!$C$8,0,0))</f>
        <v/>
      </c>
      <c r="F324" s="5" t="str">
        <f>IF(B324="","",-PPMT('Leasingová kalkulačka'!$C$9/12,B324,'Leasingová kalkulačka'!$C$10,'Leasingová kalkulačka'!$C$8,0,0))</f>
        <v/>
      </c>
      <c r="G324" s="5" t="str">
        <f>IF(B324="","",'Leasingová kalkulačka'!$E$12)</f>
        <v/>
      </c>
      <c r="H324" s="5" t="str">
        <f t="shared" si="22"/>
        <v/>
      </c>
      <c r="I324" s="5" t="str">
        <f t="shared" si="23"/>
        <v/>
      </c>
      <c r="J324" s="2" t="str">
        <f>IF(B324="","",'Leasingová kalkulačka'!$C$10-'Tabuľka splátok a odpisov'!B324)</f>
        <v/>
      </c>
      <c r="K324" s="18" t="str">
        <f>IF(B324="","",'Tabuľka - odpisy'!L366)</f>
        <v/>
      </c>
      <c r="L324" s="5" t="str">
        <f t="shared" si="24"/>
        <v/>
      </c>
      <c r="M324" s="5" t="str">
        <f t="shared" si="20"/>
        <v/>
      </c>
    </row>
    <row r="325" spans="2:13" x14ac:dyDescent="0.2">
      <c r="B325" s="2" t="str">
        <f>IF(ROWS($B$4:B325)&lt;='Leasingová kalkulačka'!$C$10,ROWS($B$4:B325),"")</f>
        <v/>
      </c>
      <c r="C325" s="17" t="str">
        <f>IF(B325="","",EDATE('Leasingová kalkulačka'!$C$12,B325-1))</f>
        <v/>
      </c>
      <c r="D325" s="5" t="str">
        <f t="shared" si="21"/>
        <v/>
      </c>
      <c r="E325" s="5" t="str">
        <f>IF(B325="","",-IPMT('Leasingová kalkulačka'!$C$9/12,B325,'Leasingová kalkulačka'!$C$10,'Leasingová kalkulačka'!$C$8,0,0))</f>
        <v/>
      </c>
      <c r="F325" s="5" t="str">
        <f>IF(B325="","",-PPMT('Leasingová kalkulačka'!$C$9/12,B325,'Leasingová kalkulačka'!$C$10,'Leasingová kalkulačka'!$C$8,0,0))</f>
        <v/>
      </c>
      <c r="G325" s="5" t="str">
        <f>IF(B325="","",'Leasingová kalkulačka'!$E$12)</f>
        <v/>
      </c>
      <c r="H325" s="5" t="str">
        <f t="shared" si="22"/>
        <v/>
      </c>
      <c r="I325" s="5" t="str">
        <f t="shared" si="23"/>
        <v/>
      </c>
      <c r="J325" s="2" t="str">
        <f>IF(B325="","",'Leasingová kalkulačka'!$C$10-'Tabuľka splátok a odpisov'!B325)</f>
        <v/>
      </c>
      <c r="K325" s="18" t="str">
        <f>IF(B325="","",'Tabuľka - odpisy'!L367)</f>
        <v/>
      </c>
      <c r="L325" s="5" t="str">
        <f t="shared" si="24"/>
        <v/>
      </c>
      <c r="M325" s="5" t="str">
        <f t="shared" ref="M325:M363" si="25">IF(B325="","",L325*0.2)</f>
        <v/>
      </c>
    </row>
    <row r="326" spans="2:13" x14ac:dyDescent="0.2">
      <c r="B326" s="2" t="str">
        <f>IF(ROWS($B$4:B326)&lt;='Leasingová kalkulačka'!$C$10,ROWS($B$4:B326),"")</f>
        <v/>
      </c>
      <c r="C326" s="17" t="str">
        <f>IF(B326="","",EDATE('Leasingová kalkulačka'!$C$12,B326-1))</f>
        <v/>
      </c>
      <c r="D326" s="5" t="str">
        <f t="shared" ref="D326:D363" si="26">IF(B326="","",I325)</f>
        <v/>
      </c>
      <c r="E326" s="5" t="str">
        <f>IF(B326="","",-IPMT('Leasingová kalkulačka'!$C$9/12,B326,'Leasingová kalkulačka'!$C$10,'Leasingová kalkulačka'!$C$8,0,0))</f>
        <v/>
      </c>
      <c r="F326" s="5" t="str">
        <f>IF(B326="","",-PPMT('Leasingová kalkulačka'!$C$9/12,B326,'Leasingová kalkulačka'!$C$10,'Leasingová kalkulačka'!$C$8,0,0))</f>
        <v/>
      </c>
      <c r="G326" s="5" t="str">
        <f>IF(B326="","",'Leasingová kalkulačka'!$E$12)</f>
        <v/>
      </c>
      <c r="H326" s="5" t="str">
        <f t="shared" ref="H326:H363" si="27">IF(B326="","",SUM(E326:G326))</f>
        <v/>
      </c>
      <c r="I326" s="5" t="str">
        <f t="shared" ref="I326:I363" si="28">IF(B326="","",D326-F326)</f>
        <v/>
      </c>
      <c r="J326" s="2" t="str">
        <f>IF(B326="","",'Leasingová kalkulačka'!$C$10-'Tabuľka splátok a odpisov'!B326)</f>
        <v/>
      </c>
      <c r="K326" s="18" t="str">
        <f>IF(B326="","",'Tabuľka - odpisy'!L368)</f>
        <v/>
      </c>
      <c r="L326" s="5" t="str">
        <f t="shared" ref="L326:L363" si="29">IF(B326="","",MIN(F326,K326))</f>
        <v/>
      </c>
      <c r="M326" s="5" t="str">
        <f t="shared" si="25"/>
        <v/>
      </c>
    </row>
    <row r="327" spans="2:13" x14ac:dyDescent="0.2">
      <c r="B327" s="2" t="str">
        <f>IF(ROWS($B$4:B327)&lt;='Leasingová kalkulačka'!$C$10,ROWS($B$4:B327),"")</f>
        <v/>
      </c>
      <c r="C327" s="17" t="str">
        <f>IF(B327="","",EDATE('Leasingová kalkulačka'!$C$12,B327-1))</f>
        <v/>
      </c>
      <c r="D327" s="5" t="str">
        <f t="shared" si="26"/>
        <v/>
      </c>
      <c r="E327" s="5" t="str">
        <f>IF(B327="","",-IPMT('Leasingová kalkulačka'!$C$9/12,B327,'Leasingová kalkulačka'!$C$10,'Leasingová kalkulačka'!$C$8,0,0))</f>
        <v/>
      </c>
      <c r="F327" s="5" t="str">
        <f>IF(B327="","",-PPMT('Leasingová kalkulačka'!$C$9/12,B327,'Leasingová kalkulačka'!$C$10,'Leasingová kalkulačka'!$C$8,0,0))</f>
        <v/>
      </c>
      <c r="G327" s="5" t="str">
        <f>IF(B327="","",'Leasingová kalkulačka'!$E$12)</f>
        <v/>
      </c>
      <c r="H327" s="5" t="str">
        <f t="shared" si="27"/>
        <v/>
      </c>
      <c r="I327" s="5" t="str">
        <f t="shared" si="28"/>
        <v/>
      </c>
      <c r="J327" s="2" t="str">
        <f>IF(B327="","",'Leasingová kalkulačka'!$C$10-'Tabuľka splátok a odpisov'!B327)</f>
        <v/>
      </c>
      <c r="K327" s="18" t="str">
        <f>IF(B327="","",'Tabuľka - odpisy'!L369)</f>
        <v/>
      </c>
      <c r="L327" s="5" t="str">
        <f t="shared" si="29"/>
        <v/>
      </c>
      <c r="M327" s="5" t="str">
        <f t="shared" si="25"/>
        <v/>
      </c>
    </row>
    <row r="328" spans="2:13" x14ac:dyDescent="0.2">
      <c r="B328" s="2" t="str">
        <f>IF(ROWS($B$4:B328)&lt;='Leasingová kalkulačka'!$C$10,ROWS($B$4:B328),"")</f>
        <v/>
      </c>
      <c r="C328" s="17" t="str">
        <f>IF(B328="","",EDATE('Leasingová kalkulačka'!$C$12,B328-1))</f>
        <v/>
      </c>
      <c r="D328" s="5" t="str">
        <f t="shared" si="26"/>
        <v/>
      </c>
      <c r="E328" s="5" t="str">
        <f>IF(B328="","",-IPMT('Leasingová kalkulačka'!$C$9/12,B328,'Leasingová kalkulačka'!$C$10,'Leasingová kalkulačka'!$C$8,0,0))</f>
        <v/>
      </c>
      <c r="F328" s="5" t="str">
        <f>IF(B328="","",-PPMT('Leasingová kalkulačka'!$C$9/12,B328,'Leasingová kalkulačka'!$C$10,'Leasingová kalkulačka'!$C$8,0,0))</f>
        <v/>
      </c>
      <c r="G328" s="5" t="str">
        <f>IF(B328="","",'Leasingová kalkulačka'!$E$12)</f>
        <v/>
      </c>
      <c r="H328" s="5" t="str">
        <f t="shared" si="27"/>
        <v/>
      </c>
      <c r="I328" s="5" t="str">
        <f t="shared" si="28"/>
        <v/>
      </c>
      <c r="J328" s="2" t="str">
        <f>IF(B328="","",'Leasingová kalkulačka'!$C$10-'Tabuľka splátok a odpisov'!B328)</f>
        <v/>
      </c>
      <c r="K328" s="18" t="str">
        <f>IF(B328="","",'Tabuľka - odpisy'!L370)</f>
        <v/>
      </c>
      <c r="L328" s="5" t="str">
        <f t="shared" si="29"/>
        <v/>
      </c>
      <c r="M328" s="5" t="str">
        <f t="shared" si="25"/>
        <v/>
      </c>
    </row>
    <row r="329" spans="2:13" x14ac:dyDescent="0.2">
      <c r="B329" s="2" t="str">
        <f>IF(ROWS($B$4:B329)&lt;='Leasingová kalkulačka'!$C$10,ROWS($B$4:B329),"")</f>
        <v/>
      </c>
      <c r="C329" s="17" t="str">
        <f>IF(B329="","",EDATE('Leasingová kalkulačka'!$C$12,B329-1))</f>
        <v/>
      </c>
      <c r="D329" s="5" t="str">
        <f t="shared" si="26"/>
        <v/>
      </c>
      <c r="E329" s="5" t="str">
        <f>IF(B329="","",-IPMT('Leasingová kalkulačka'!$C$9/12,B329,'Leasingová kalkulačka'!$C$10,'Leasingová kalkulačka'!$C$8,0,0))</f>
        <v/>
      </c>
      <c r="F329" s="5" t="str">
        <f>IF(B329="","",-PPMT('Leasingová kalkulačka'!$C$9/12,B329,'Leasingová kalkulačka'!$C$10,'Leasingová kalkulačka'!$C$8,0,0))</f>
        <v/>
      </c>
      <c r="G329" s="5" t="str">
        <f>IF(B329="","",'Leasingová kalkulačka'!$E$12)</f>
        <v/>
      </c>
      <c r="H329" s="5" t="str">
        <f t="shared" si="27"/>
        <v/>
      </c>
      <c r="I329" s="5" t="str">
        <f t="shared" si="28"/>
        <v/>
      </c>
      <c r="J329" s="2" t="str">
        <f>IF(B329="","",'Leasingová kalkulačka'!$C$10-'Tabuľka splátok a odpisov'!B329)</f>
        <v/>
      </c>
      <c r="K329" s="18" t="str">
        <f>IF(B329="","",'Tabuľka - odpisy'!L371)</f>
        <v/>
      </c>
      <c r="L329" s="5" t="str">
        <f t="shared" si="29"/>
        <v/>
      </c>
      <c r="M329" s="5" t="str">
        <f t="shared" si="25"/>
        <v/>
      </c>
    </row>
    <row r="330" spans="2:13" x14ac:dyDescent="0.2">
      <c r="B330" s="2" t="str">
        <f>IF(ROWS($B$4:B330)&lt;='Leasingová kalkulačka'!$C$10,ROWS($B$4:B330),"")</f>
        <v/>
      </c>
      <c r="C330" s="17" t="str">
        <f>IF(B330="","",EDATE('Leasingová kalkulačka'!$C$12,B330-1))</f>
        <v/>
      </c>
      <c r="D330" s="5" t="str">
        <f t="shared" si="26"/>
        <v/>
      </c>
      <c r="E330" s="5" t="str">
        <f>IF(B330="","",-IPMT('Leasingová kalkulačka'!$C$9/12,B330,'Leasingová kalkulačka'!$C$10,'Leasingová kalkulačka'!$C$8,0,0))</f>
        <v/>
      </c>
      <c r="F330" s="5" t="str">
        <f>IF(B330="","",-PPMT('Leasingová kalkulačka'!$C$9/12,B330,'Leasingová kalkulačka'!$C$10,'Leasingová kalkulačka'!$C$8,0,0))</f>
        <v/>
      </c>
      <c r="G330" s="5" t="str">
        <f>IF(B330="","",'Leasingová kalkulačka'!$E$12)</f>
        <v/>
      </c>
      <c r="H330" s="5" t="str">
        <f t="shared" si="27"/>
        <v/>
      </c>
      <c r="I330" s="5" t="str">
        <f t="shared" si="28"/>
        <v/>
      </c>
      <c r="J330" s="2" t="str">
        <f>IF(B330="","",'Leasingová kalkulačka'!$C$10-'Tabuľka splátok a odpisov'!B330)</f>
        <v/>
      </c>
      <c r="K330" s="18" t="str">
        <f>IF(B330="","",'Tabuľka - odpisy'!L372)</f>
        <v/>
      </c>
      <c r="L330" s="5" t="str">
        <f t="shared" si="29"/>
        <v/>
      </c>
      <c r="M330" s="5" t="str">
        <f t="shared" si="25"/>
        <v/>
      </c>
    </row>
    <row r="331" spans="2:13" x14ac:dyDescent="0.2">
      <c r="B331" s="2" t="str">
        <f>IF(ROWS($B$4:B331)&lt;='Leasingová kalkulačka'!$C$10,ROWS($B$4:B331),"")</f>
        <v/>
      </c>
      <c r="C331" s="17" t="str">
        <f>IF(B331="","",EDATE('Leasingová kalkulačka'!$C$12,B331-1))</f>
        <v/>
      </c>
      <c r="D331" s="5" t="str">
        <f t="shared" si="26"/>
        <v/>
      </c>
      <c r="E331" s="5" t="str">
        <f>IF(B331="","",-IPMT('Leasingová kalkulačka'!$C$9/12,B331,'Leasingová kalkulačka'!$C$10,'Leasingová kalkulačka'!$C$8,0,0))</f>
        <v/>
      </c>
      <c r="F331" s="5" t="str">
        <f>IF(B331="","",-PPMT('Leasingová kalkulačka'!$C$9/12,B331,'Leasingová kalkulačka'!$C$10,'Leasingová kalkulačka'!$C$8,0,0))</f>
        <v/>
      </c>
      <c r="G331" s="5" t="str">
        <f>IF(B331="","",'Leasingová kalkulačka'!$E$12)</f>
        <v/>
      </c>
      <c r="H331" s="5" t="str">
        <f t="shared" si="27"/>
        <v/>
      </c>
      <c r="I331" s="5" t="str">
        <f t="shared" si="28"/>
        <v/>
      </c>
      <c r="J331" s="2" t="str">
        <f>IF(B331="","",'Leasingová kalkulačka'!$C$10-'Tabuľka splátok a odpisov'!B331)</f>
        <v/>
      </c>
      <c r="K331" s="18" t="str">
        <f>IF(B331="","",'Tabuľka - odpisy'!L373)</f>
        <v/>
      </c>
      <c r="L331" s="5" t="str">
        <f t="shared" si="29"/>
        <v/>
      </c>
      <c r="M331" s="5" t="str">
        <f t="shared" si="25"/>
        <v/>
      </c>
    </row>
    <row r="332" spans="2:13" x14ac:dyDescent="0.2">
      <c r="B332" s="2" t="str">
        <f>IF(ROWS($B$4:B332)&lt;='Leasingová kalkulačka'!$C$10,ROWS($B$4:B332),"")</f>
        <v/>
      </c>
      <c r="C332" s="17" t="str">
        <f>IF(B332="","",EDATE('Leasingová kalkulačka'!$C$12,B332-1))</f>
        <v/>
      </c>
      <c r="D332" s="5" t="str">
        <f t="shared" si="26"/>
        <v/>
      </c>
      <c r="E332" s="5" t="str">
        <f>IF(B332="","",-IPMT('Leasingová kalkulačka'!$C$9/12,B332,'Leasingová kalkulačka'!$C$10,'Leasingová kalkulačka'!$C$8,0,0))</f>
        <v/>
      </c>
      <c r="F332" s="5" t="str">
        <f>IF(B332="","",-PPMT('Leasingová kalkulačka'!$C$9/12,B332,'Leasingová kalkulačka'!$C$10,'Leasingová kalkulačka'!$C$8,0,0))</f>
        <v/>
      </c>
      <c r="G332" s="5" t="str">
        <f>IF(B332="","",'Leasingová kalkulačka'!$E$12)</f>
        <v/>
      </c>
      <c r="H332" s="5" t="str">
        <f t="shared" si="27"/>
        <v/>
      </c>
      <c r="I332" s="5" t="str">
        <f t="shared" si="28"/>
        <v/>
      </c>
      <c r="J332" s="2" t="str">
        <f>IF(B332="","",'Leasingová kalkulačka'!$C$10-'Tabuľka splátok a odpisov'!B332)</f>
        <v/>
      </c>
      <c r="K332" s="18" t="str">
        <f>IF(B332="","",'Tabuľka - odpisy'!L374)</f>
        <v/>
      </c>
      <c r="L332" s="5" t="str">
        <f t="shared" si="29"/>
        <v/>
      </c>
      <c r="M332" s="5" t="str">
        <f t="shared" si="25"/>
        <v/>
      </c>
    </row>
    <row r="333" spans="2:13" x14ac:dyDescent="0.2">
      <c r="B333" s="2" t="str">
        <f>IF(ROWS($B$4:B333)&lt;='Leasingová kalkulačka'!$C$10,ROWS($B$4:B333),"")</f>
        <v/>
      </c>
      <c r="C333" s="17" t="str">
        <f>IF(B333="","",EDATE('Leasingová kalkulačka'!$C$12,B333-1))</f>
        <v/>
      </c>
      <c r="D333" s="5" t="str">
        <f t="shared" si="26"/>
        <v/>
      </c>
      <c r="E333" s="5" t="str">
        <f>IF(B333="","",-IPMT('Leasingová kalkulačka'!$C$9/12,B333,'Leasingová kalkulačka'!$C$10,'Leasingová kalkulačka'!$C$8,0,0))</f>
        <v/>
      </c>
      <c r="F333" s="5" t="str">
        <f>IF(B333="","",-PPMT('Leasingová kalkulačka'!$C$9/12,B333,'Leasingová kalkulačka'!$C$10,'Leasingová kalkulačka'!$C$8,0,0))</f>
        <v/>
      </c>
      <c r="G333" s="5" t="str">
        <f>IF(B333="","",'Leasingová kalkulačka'!$E$12)</f>
        <v/>
      </c>
      <c r="H333" s="5" t="str">
        <f t="shared" si="27"/>
        <v/>
      </c>
      <c r="I333" s="5" t="str">
        <f t="shared" si="28"/>
        <v/>
      </c>
      <c r="J333" s="2" t="str">
        <f>IF(B333="","",'Leasingová kalkulačka'!$C$10-'Tabuľka splátok a odpisov'!B333)</f>
        <v/>
      </c>
      <c r="K333" s="18" t="str">
        <f>IF(B333="","",'Tabuľka - odpisy'!L375)</f>
        <v/>
      </c>
      <c r="L333" s="5" t="str">
        <f t="shared" si="29"/>
        <v/>
      </c>
      <c r="M333" s="5" t="str">
        <f t="shared" si="25"/>
        <v/>
      </c>
    </row>
    <row r="334" spans="2:13" x14ac:dyDescent="0.2">
      <c r="B334" s="2" t="str">
        <f>IF(ROWS($B$4:B334)&lt;='Leasingová kalkulačka'!$C$10,ROWS($B$4:B334),"")</f>
        <v/>
      </c>
      <c r="C334" s="17" t="str">
        <f>IF(B334="","",EDATE('Leasingová kalkulačka'!$C$12,B334-1))</f>
        <v/>
      </c>
      <c r="D334" s="5" t="str">
        <f t="shared" si="26"/>
        <v/>
      </c>
      <c r="E334" s="5" t="str">
        <f>IF(B334="","",-IPMT('Leasingová kalkulačka'!$C$9/12,B334,'Leasingová kalkulačka'!$C$10,'Leasingová kalkulačka'!$C$8,0,0))</f>
        <v/>
      </c>
      <c r="F334" s="5" t="str">
        <f>IF(B334="","",-PPMT('Leasingová kalkulačka'!$C$9/12,B334,'Leasingová kalkulačka'!$C$10,'Leasingová kalkulačka'!$C$8,0,0))</f>
        <v/>
      </c>
      <c r="G334" s="5" t="str">
        <f>IF(B334="","",'Leasingová kalkulačka'!$E$12)</f>
        <v/>
      </c>
      <c r="H334" s="5" t="str">
        <f t="shared" si="27"/>
        <v/>
      </c>
      <c r="I334" s="5" t="str">
        <f t="shared" si="28"/>
        <v/>
      </c>
      <c r="J334" s="2" t="str">
        <f>IF(B334="","",'Leasingová kalkulačka'!$C$10-'Tabuľka splátok a odpisov'!B334)</f>
        <v/>
      </c>
      <c r="K334" s="18" t="str">
        <f>IF(B334="","",'Tabuľka - odpisy'!L376)</f>
        <v/>
      </c>
      <c r="L334" s="5" t="str">
        <f t="shared" si="29"/>
        <v/>
      </c>
      <c r="M334" s="5" t="str">
        <f t="shared" si="25"/>
        <v/>
      </c>
    </row>
    <row r="335" spans="2:13" x14ac:dyDescent="0.2">
      <c r="B335" s="2" t="str">
        <f>IF(ROWS($B$4:B335)&lt;='Leasingová kalkulačka'!$C$10,ROWS($B$4:B335),"")</f>
        <v/>
      </c>
      <c r="C335" s="17" t="str">
        <f>IF(B335="","",EDATE('Leasingová kalkulačka'!$C$12,B335-1))</f>
        <v/>
      </c>
      <c r="D335" s="5" t="str">
        <f t="shared" si="26"/>
        <v/>
      </c>
      <c r="E335" s="5" t="str">
        <f>IF(B335="","",-IPMT('Leasingová kalkulačka'!$C$9/12,B335,'Leasingová kalkulačka'!$C$10,'Leasingová kalkulačka'!$C$8,0,0))</f>
        <v/>
      </c>
      <c r="F335" s="5" t="str">
        <f>IF(B335="","",-PPMT('Leasingová kalkulačka'!$C$9/12,B335,'Leasingová kalkulačka'!$C$10,'Leasingová kalkulačka'!$C$8,0,0))</f>
        <v/>
      </c>
      <c r="G335" s="5" t="str">
        <f>IF(B335="","",'Leasingová kalkulačka'!$E$12)</f>
        <v/>
      </c>
      <c r="H335" s="5" t="str">
        <f t="shared" si="27"/>
        <v/>
      </c>
      <c r="I335" s="5" t="str">
        <f t="shared" si="28"/>
        <v/>
      </c>
      <c r="J335" s="2" t="str">
        <f>IF(B335="","",'Leasingová kalkulačka'!$C$10-'Tabuľka splátok a odpisov'!B335)</f>
        <v/>
      </c>
      <c r="K335" s="18" t="str">
        <f>IF(B335="","",'Tabuľka - odpisy'!L377)</f>
        <v/>
      </c>
      <c r="L335" s="5" t="str">
        <f t="shared" si="29"/>
        <v/>
      </c>
      <c r="M335" s="5" t="str">
        <f t="shared" si="25"/>
        <v/>
      </c>
    </row>
    <row r="336" spans="2:13" x14ac:dyDescent="0.2">
      <c r="B336" s="2" t="str">
        <f>IF(ROWS($B$4:B336)&lt;='Leasingová kalkulačka'!$C$10,ROWS($B$4:B336),"")</f>
        <v/>
      </c>
      <c r="C336" s="17" t="str">
        <f>IF(B336="","",EDATE('Leasingová kalkulačka'!$C$12,B336-1))</f>
        <v/>
      </c>
      <c r="D336" s="5" t="str">
        <f t="shared" si="26"/>
        <v/>
      </c>
      <c r="E336" s="5" t="str">
        <f>IF(B336="","",-IPMT('Leasingová kalkulačka'!$C$9/12,B336,'Leasingová kalkulačka'!$C$10,'Leasingová kalkulačka'!$C$8,0,0))</f>
        <v/>
      </c>
      <c r="F336" s="5" t="str">
        <f>IF(B336="","",-PPMT('Leasingová kalkulačka'!$C$9/12,B336,'Leasingová kalkulačka'!$C$10,'Leasingová kalkulačka'!$C$8,0,0))</f>
        <v/>
      </c>
      <c r="G336" s="5" t="str">
        <f>IF(B336="","",'Leasingová kalkulačka'!$E$12)</f>
        <v/>
      </c>
      <c r="H336" s="5" t="str">
        <f t="shared" si="27"/>
        <v/>
      </c>
      <c r="I336" s="5" t="str">
        <f t="shared" si="28"/>
        <v/>
      </c>
      <c r="J336" s="2" t="str">
        <f>IF(B336="","",'Leasingová kalkulačka'!$C$10-'Tabuľka splátok a odpisov'!B336)</f>
        <v/>
      </c>
      <c r="K336" s="18" t="str">
        <f>IF(B336="","",'Tabuľka - odpisy'!L378)</f>
        <v/>
      </c>
      <c r="L336" s="5" t="str">
        <f t="shared" si="29"/>
        <v/>
      </c>
      <c r="M336" s="5" t="str">
        <f t="shared" si="25"/>
        <v/>
      </c>
    </row>
    <row r="337" spans="2:13" x14ac:dyDescent="0.2">
      <c r="B337" s="2" t="str">
        <f>IF(ROWS($B$4:B337)&lt;='Leasingová kalkulačka'!$C$10,ROWS($B$4:B337),"")</f>
        <v/>
      </c>
      <c r="C337" s="17" t="str">
        <f>IF(B337="","",EDATE('Leasingová kalkulačka'!$C$12,B337-1))</f>
        <v/>
      </c>
      <c r="D337" s="5" t="str">
        <f t="shared" si="26"/>
        <v/>
      </c>
      <c r="E337" s="5" t="str">
        <f>IF(B337="","",-IPMT('Leasingová kalkulačka'!$C$9/12,B337,'Leasingová kalkulačka'!$C$10,'Leasingová kalkulačka'!$C$8,0,0))</f>
        <v/>
      </c>
      <c r="F337" s="5" t="str">
        <f>IF(B337="","",-PPMT('Leasingová kalkulačka'!$C$9/12,B337,'Leasingová kalkulačka'!$C$10,'Leasingová kalkulačka'!$C$8,0,0))</f>
        <v/>
      </c>
      <c r="G337" s="5" t="str">
        <f>IF(B337="","",'Leasingová kalkulačka'!$E$12)</f>
        <v/>
      </c>
      <c r="H337" s="5" t="str">
        <f t="shared" si="27"/>
        <v/>
      </c>
      <c r="I337" s="5" t="str">
        <f t="shared" si="28"/>
        <v/>
      </c>
      <c r="J337" s="2" t="str">
        <f>IF(B337="","",'Leasingová kalkulačka'!$C$10-'Tabuľka splátok a odpisov'!B337)</f>
        <v/>
      </c>
      <c r="K337" s="18" t="str">
        <f>IF(B337="","",'Tabuľka - odpisy'!L379)</f>
        <v/>
      </c>
      <c r="L337" s="5" t="str">
        <f t="shared" si="29"/>
        <v/>
      </c>
      <c r="M337" s="5" t="str">
        <f t="shared" si="25"/>
        <v/>
      </c>
    </row>
    <row r="338" spans="2:13" x14ac:dyDescent="0.2">
      <c r="B338" s="2" t="str">
        <f>IF(ROWS($B$4:B338)&lt;='Leasingová kalkulačka'!$C$10,ROWS($B$4:B338),"")</f>
        <v/>
      </c>
      <c r="C338" s="17" t="str">
        <f>IF(B338="","",EDATE('Leasingová kalkulačka'!$C$12,B338-1))</f>
        <v/>
      </c>
      <c r="D338" s="5" t="str">
        <f t="shared" si="26"/>
        <v/>
      </c>
      <c r="E338" s="5" t="str">
        <f>IF(B338="","",-IPMT('Leasingová kalkulačka'!$C$9/12,B338,'Leasingová kalkulačka'!$C$10,'Leasingová kalkulačka'!$C$8,0,0))</f>
        <v/>
      </c>
      <c r="F338" s="5" t="str">
        <f>IF(B338="","",-PPMT('Leasingová kalkulačka'!$C$9/12,B338,'Leasingová kalkulačka'!$C$10,'Leasingová kalkulačka'!$C$8,0,0))</f>
        <v/>
      </c>
      <c r="G338" s="5" t="str">
        <f>IF(B338="","",'Leasingová kalkulačka'!$E$12)</f>
        <v/>
      </c>
      <c r="H338" s="5" t="str">
        <f t="shared" si="27"/>
        <v/>
      </c>
      <c r="I338" s="5" t="str">
        <f t="shared" si="28"/>
        <v/>
      </c>
      <c r="J338" s="2" t="str">
        <f>IF(B338="","",'Leasingová kalkulačka'!$C$10-'Tabuľka splátok a odpisov'!B338)</f>
        <v/>
      </c>
      <c r="K338" s="18" t="str">
        <f>IF(B338="","",'Tabuľka - odpisy'!L380)</f>
        <v/>
      </c>
      <c r="L338" s="5" t="str">
        <f t="shared" si="29"/>
        <v/>
      </c>
      <c r="M338" s="5" t="str">
        <f t="shared" si="25"/>
        <v/>
      </c>
    </row>
    <row r="339" spans="2:13" x14ac:dyDescent="0.2">
      <c r="B339" s="2" t="str">
        <f>IF(ROWS($B$4:B339)&lt;='Leasingová kalkulačka'!$C$10,ROWS($B$4:B339),"")</f>
        <v/>
      </c>
      <c r="C339" s="17" t="str">
        <f>IF(B339="","",EDATE('Leasingová kalkulačka'!$C$12,B339-1))</f>
        <v/>
      </c>
      <c r="D339" s="5" t="str">
        <f t="shared" si="26"/>
        <v/>
      </c>
      <c r="E339" s="5" t="str">
        <f>IF(B339="","",-IPMT('Leasingová kalkulačka'!$C$9/12,B339,'Leasingová kalkulačka'!$C$10,'Leasingová kalkulačka'!$C$8,0,0))</f>
        <v/>
      </c>
      <c r="F339" s="5" t="str">
        <f>IF(B339="","",-PPMT('Leasingová kalkulačka'!$C$9/12,B339,'Leasingová kalkulačka'!$C$10,'Leasingová kalkulačka'!$C$8,0,0))</f>
        <v/>
      </c>
      <c r="G339" s="5" t="str">
        <f>IF(B339="","",'Leasingová kalkulačka'!$E$12)</f>
        <v/>
      </c>
      <c r="H339" s="5" t="str">
        <f t="shared" si="27"/>
        <v/>
      </c>
      <c r="I339" s="5" t="str">
        <f t="shared" si="28"/>
        <v/>
      </c>
      <c r="J339" s="2" t="str">
        <f>IF(B339="","",'Leasingová kalkulačka'!$C$10-'Tabuľka splátok a odpisov'!B339)</f>
        <v/>
      </c>
      <c r="K339" s="18" t="str">
        <f>IF(B339="","",'Tabuľka - odpisy'!L381)</f>
        <v/>
      </c>
      <c r="L339" s="5" t="str">
        <f t="shared" si="29"/>
        <v/>
      </c>
      <c r="M339" s="5" t="str">
        <f t="shared" si="25"/>
        <v/>
      </c>
    </row>
    <row r="340" spans="2:13" x14ac:dyDescent="0.2">
      <c r="B340" s="2" t="str">
        <f>IF(ROWS($B$4:B340)&lt;='Leasingová kalkulačka'!$C$10,ROWS($B$4:B340),"")</f>
        <v/>
      </c>
      <c r="C340" s="17" t="str">
        <f>IF(B340="","",EDATE('Leasingová kalkulačka'!$C$12,B340-1))</f>
        <v/>
      </c>
      <c r="D340" s="5" t="str">
        <f t="shared" si="26"/>
        <v/>
      </c>
      <c r="E340" s="5" t="str">
        <f>IF(B340="","",-IPMT('Leasingová kalkulačka'!$C$9/12,B340,'Leasingová kalkulačka'!$C$10,'Leasingová kalkulačka'!$C$8,0,0))</f>
        <v/>
      </c>
      <c r="F340" s="5" t="str">
        <f>IF(B340="","",-PPMT('Leasingová kalkulačka'!$C$9/12,B340,'Leasingová kalkulačka'!$C$10,'Leasingová kalkulačka'!$C$8,0,0))</f>
        <v/>
      </c>
      <c r="G340" s="5" t="str">
        <f>IF(B340="","",'Leasingová kalkulačka'!$E$12)</f>
        <v/>
      </c>
      <c r="H340" s="5" t="str">
        <f t="shared" si="27"/>
        <v/>
      </c>
      <c r="I340" s="5" t="str">
        <f t="shared" si="28"/>
        <v/>
      </c>
      <c r="J340" s="2" t="str">
        <f>IF(B340="","",'Leasingová kalkulačka'!$C$10-'Tabuľka splátok a odpisov'!B340)</f>
        <v/>
      </c>
      <c r="K340" s="18" t="str">
        <f>IF(B340="","",'Tabuľka - odpisy'!L382)</f>
        <v/>
      </c>
      <c r="L340" s="5" t="str">
        <f t="shared" si="29"/>
        <v/>
      </c>
      <c r="M340" s="5" t="str">
        <f t="shared" si="25"/>
        <v/>
      </c>
    </row>
    <row r="341" spans="2:13" x14ac:dyDescent="0.2">
      <c r="B341" s="2" t="str">
        <f>IF(ROWS($B$4:B341)&lt;='Leasingová kalkulačka'!$C$10,ROWS($B$4:B341),"")</f>
        <v/>
      </c>
      <c r="C341" s="17" t="str">
        <f>IF(B341="","",EDATE('Leasingová kalkulačka'!$C$12,B341-1))</f>
        <v/>
      </c>
      <c r="D341" s="5" t="str">
        <f t="shared" si="26"/>
        <v/>
      </c>
      <c r="E341" s="5" t="str">
        <f>IF(B341="","",-IPMT('Leasingová kalkulačka'!$C$9/12,B341,'Leasingová kalkulačka'!$C$10,'Leasingová kalkulačka'!$C$8,0,0))</f>
        <v/>
      </c>
      <c r="F341" s="5" t="str">
        <f>IF(B341="","",-PPMT('Leasingová kalkulačka'!$C$9/12,B341,'Leasingová kalkulačka'!$C$10,'Leasingová kalkulačka'!$C$8,0,0))</f>
        <v/>
      </c>
      <c r="G341" s="5" t="str">
        <f>IF(B341="","",'Leasingová kalkulačka'!$E$12)</f>
        <v/>
      </c>
      <c r="H341" s="5" t="str">
        <f t="shared" si="27"/>
        <v/>
      </c>
      <c r="I341" s="5" t="str">
        <f t="shared" si="28"/>
        <v/>
      </c>
      <c r="J341" s="2" t="str">
        <f>IF(B341="","",'Leasingová kalkulačka'!$C$10-'Tabuľka splátok a odpisov'!B341)</f>
        <v/>
      </c>
      <c r="K341" s="18" t="str">
        <f>IF(B341="","",'Tabuľka - odpisy'!L383)</f>
        <v/>
      </c>
      <c r="L341" s="5" t="str">
        <f t="shared" si="29"/>
        <v/>
      </c>
      <c r="M341" s="5" t="str">
        <f t="shared" si="25"/>
        <v/>
      </c>
    </row>
    <row r="342" spans="2:13" x14ac:dyDescent="0.2">
      <c r="B342" s="2" t="str">
        <f>IF(ROWS($B$4:B342)&lt;='Leasingová kalkulačka'!$C$10,ROWS($B$4:B342),"")</f>
        <v/>
      </c>
      <c r="C342" s="17" t="str">
        <f>IF(B342="","",EDATE('Leasingová kalkulačka'!$C$12,B342-1))</f>
        <v/>
      </c>
      <c r="D342" s="5" t="str">
        <f t="shared" si="26"/>
        <v/>
      </c>
      <c r="E342" s="5" t="str">
        <f>IF(B342="","",-IPMT('Leasingová kalkulačka'!$C$9/12,B342,'Leasingová kalkulačka'!$C$10,'Leasingová kalkulačka'!$C$8,0,0))</f>
        <v/>
      </c>
      <c r="F342" s="5" t="str">
        <f>IF(B342="","",-PPMT('Leasingová kalkulačka'!$C$9/12,B342,'Leasingová kalkulačka'!$C$10,'Leasingová kalkulačka'!$C$8,0,0))</f>
        <v/>
      </c>
      <c r="G342" s="5" t="str">
        <f>IF(B342="","",'Leasingová kalkulačka'!$E$12)</f>
        <v/>
      </c>
      <c r="H342" s="5" t="str">
        <f t="shared" si="27"/>
        <v/>
      </c>
      <c r="I342" s="5" t="str">
        <f t="shared" si="28"/>
        <v/>
      </c>
      <c r="J342" s="2" t="str">
        <f>IF(B342="","",'Leasingová kalkulačka'!$C$10-'Tabuľka splátok a odpisov'!B342)</f>
        <v/>
      </c>
      <c r="K342" s="18" t="str">
        <f>IF(B342="","",'Tabuľka - odpisy'!L384)</f>
        <v/>
      </c>
      <c r="L342" s="5" t="str">
        <f t="shared" si="29"/>
        <v/>
      </c>
      <c r="M342" s="5" t="str">
        <f t="shared" si="25"/>
        <v/>
      </c>
    </row>
    <row r="343" spans="2:13" x14ac:dyDescent="0.2">
      <c r="B343" s="2" t="str">
        <f>IF(ROWS($B$4:B343)&lt;='Leasingová kalkulačka'!$C$10,ROWS($B$4:B343),"")</f>
        <v/>
      </c>
      <c r="C343" s="17" t="str">
        <f>IF(B343="","",EDATE('Leasingová kalkulačka'!$C$12,B343-1))</f>
        <v/>
      </c>
      <c r="D343" s="5" t="str">
        <f t="shared" si="26"/>
        <v/>
      </c>
      <c r="E343" s="5" t="str">
        <f>IF(B343="","",-IPMT('Leasingová kalkulačka'!$C$9/12,B343,'Leasingová kalkulačka'!$C$10,'Leasingová kalkulačka'!$C$8,0,0))</f>
        <v/>
      </c>
      <c r="F343" s="5" t="str">
        <f>IF(B343="","",-PPMT('Leasingová kalkulačka'!$C$9/12,B343,'Leasingová kalkulačka'!$C$10,'Leasingová kalkulačka'!$C$8,0,0))</f>
        <v/>
      </c>
      <c r="G343" s="5" t="str">
        <f>IF(B343="","",'Leasingová kalkulačka'!$E$12)</f>
        <v/>
      </c>
      <c r="H343" s="5" t="str">
        <f t="shared" si="27"/>
        <v/>
      </c>
      <c r="I343" s="5" t="str">
        <f t="shared" si="28"/>
        <v/>
      </c>
      <c r="J343" s="2" t="str">
        <f>IF(B343="","",'Leasingová kalkulačka'!$C$10-'Tabuľka splátok a odpisov'!B343)</f>
        <v/>
      </c>
      <c r="K343" s="18" t="str">
        <f>IF(B343="","",'Tabuľka - odpisy'!L385)</f>
        <v/>
      </c>
      <c r="L343" s="5" t="str">
        <f t="shared" si="29"/>
        <v/>
      </c>
      <c r="M343" s="5" t="str">
        <f t="shared" si="25"/>
        <v/>
      </c>
    </row>
    <row r="344" spans="2:13" x14ac:dyDescent="0.2">
      <c r="B344" s="2" t="str">
        <f>IF(ROWS($B$4:B344)&lt;='Leasingová kalkulačka'!$C$10,ROWS($B$4:B344),"")</f>
        <v/>
      </c>
      <c r="C344" s="17" t="str">
        <f>IF(B344="","",EDATE('Leasingová kalkulačka'!$C$12,B344-1))</f>
        <v/>
      </c>
      <c r="D344" s="5" t="str">
        <f t="shared" si="26"/>
        <v/>
      </c>
      <c r="E344" s="5" t="str">
        <f>IF(B344="","",-IPMT('Leasingová kalkulačka'!$C$9/12,B344,'Leasingová kalkulačka'!$C$10,'Leasingová kalkulačka'!$C$8,0,0))</f>
        <v/>
      </c>
      <c r="F344" s="5" t="str">
        <f>IF(B344="","",-PPMT('Leasingová kalkulačka'!$C$9/12,B344,'Leasingová kalkulačka'!$C$10,'Leasingová kalkulačka'!$C$8,0,0))</f>
        <v/>
      </c>
      <c r="G344" s="5" t="str">
        <f>IF(B344="","",'Leasingová kalkulačka'!$E$12)</f>
        <v/>
      </c>
      <c r="H344" s="5" t="str">
        <f t="shared" si="27"/>
        <v/>
      </c>
      <c r="I344" s="5" t="str">
        <f t="shared" si="28"/>
        <v/>
      </c>
      <c r="J344" s="2" t="str">
        <f>IF(B344="","",'Leasingová kalkulačka'!$C$10-'Tabuľka splátok a odpisov'!B344)</f>
        <v/>
      </c>
      <c r="K344" s="18" t="str">
        <f>IF(B344="","",'Tabuľka - odpisy'!L386)</f>
        <v/>
      </c>
      <c r="L344" s="5" t="str">
        <f t="shared" si="29"/>
        <v/>
      </c>
      <c r="M344" s="5" t="str">
        <f t="shared" si="25"/>
        <v/>
      </c>
    </row>
    <row r="345" spans="2:13" x14ac:dyDescent="0.2">
      <c r="B345" s="2" t="str">
        <f>IF(ROWS($B$4:B345)&lt;='Leasingová kalkulačka'!$C$10,ROWS($B$4:B345),"")</f>
        <v/>
      </c>
      <c r="C345" s="17" t="str">
        <f>IF(B345="","",EDATE('Leasingová kalkulačka'!$C$12,B345-1))</f>
        <v/>
      </c>
      <c r="D345" s="5" t="str">
        <f t="shared" si="26"/>
        <v/>
      </c>
      <c r="E345" s="5" t="str">
        <f>IF(B345="","",-IPMT('Leasingová kalkulačka'!$C$9/12,B345,'Leasingová kalkulačka'!$C$10,'Leasingová kalkulačka'!$C$8,0,0))</f>
        <v/>
      </c>
      <c r="F345" s="5" t="str">
        <f>IF(B345="","",-PPMT('Leasingová kalkulačka'!$C$9/12,B345,'Leasingová kalkulačka'!$C$10,'Leasingová kalkulačka'!$C$8,0,0))</f>
        <v/>
      </c>
      <c r="G345" s="5" t="str">
        <f>IF(B345="","",'Leasingová kalkulačka'!$E$12)</f>
        <v/>
      </c>
      <c r="H345" s="5" t="str">
        <f t="shared" si="27"/>
        <v/>
      </c>
      <c r="I345" s="5" t="str">
        <f t="shared" si="28"/>
        <v/>
      </c>
      <c r="J345" s="2" t="str">
        <f>IF(B345="","",'Leasingová kalkulačka'!$C$10-'Tabuľka splátok a odpisov'!B345)</f>
        <v/>
      </c>
      <c r="K345" s="18" t="str">
        <f>IF(B345="","",'Tabuľka - odpisy'!L387)</f>
        <v/>
      </c>
      <c r="L345" s="5" t="str">
        <f t="shared" si="29"/>
        <v/>
      </c>
      <c r="M345" s="5" t="str">
        <f t="shared" si="25"/>
        <v/>
      </c>
    </row>
    <row r="346" spans="2:13" x14ac:dyDescent="0.2">
      <c r="B346" s="2" t="str">
        <f>IF(ROWS($B$4:B346)&lt;='Leasingová kalkulačka'!$C$10,ROWS($B$4:B346),"")</f>
        <v/>
      </c>
      <c r="C346" s="17" t="str">
        <f>IF(B346="","",EDATE('Leasingová kalkulačka'!$C$12,B346-1))</f>
        <v/>
      </c>
      <c r="D346" s="5" t="str">
        <f t="shared" si="26"/>
        <v/>
      </c>
      <c r="E346" s="5" t="str">
        <f>IF(B346="","",-IPMT('Leasingová kalkulačka'!$C$9/12,B346,'Leasingová kalkulačka'!$C$10,'Leasingová kalkulačka'!$C$8,0,0))</f>
        <v/>
      </c>
      <c r="F346" s="5" t="str">
        <f>IF(B346="","",-PPMT('Leasingová kalkulačka'!$C$9/12,B346,'Leasingová kalkulačka'!$C$10,'Leasingová kalkulačka'!$C$8,0,0))</f>
        <v/>
      </c>
      <c r="G346" s="5" t="str">
        <f>IF(B346="","",'Leasingová kalkulačka'!$E$12)</f>
        <v/>
      </c>
      <c r="H346" s="5" t="str">
        <f t="shared" si="27"/>
        <v/>
      </c>
      <c r="I346" s="5" t="str">
        <f t="shared" si="28"/>
        <v/>
      </c>
      <c r="J346" s="2" t="str">
        <f>IF(B346="","",'Leasingová kalkulačka'!$C$10-'Tabuľka splátok a odpisov'!B346)</f>
        <v/>
      </c>
      <c r="K346" s="18" t="str">
        <f>IF(B346="","",'Tabuľka - odpisy'!L388)</f>
        <v/>
      </c>
      <c r="L346" s="5" t="str">
        <f t="shared" si="29"/>
        <v/>
      </c>
      <c r="M346" s="5" t="str">
        <f t="shared" si="25"/>
        <v/>
      </c>
    </row>
    <row r="347" spans="2:13" x14ac:dyDescent="0.2">
      <c r="B347" s="2" t="str">
        <f>IF(ROWS($B$4:B347)&lt;='Leasingová kalkulačka'!$C$10,ROWS($B$4:B347),"")</f>
        <v/>
      </c>
      <c r="C347" s="17" t="str">
        <f>IF(B347="","",EDATE('Leasingová kalkulačka'!$C$12,B347-1))</f>
        <v/>
      </c>
      <c r="D347" s="5" t="str">
        <f t="shared" si="26"/>
        <v/>
      </c>
      <c r="E347" s="5" t="str">
        <f>IF(B347="","",-IPMT('Leasingová kalkulačka'!$C$9/12,B347,'Leasingová kalkulačka'!$C$10,'Leasingová kalkulačka'!$C$8,0,0))</f>
        <v/>
      </c>
      <c r="F347" s="5" t="str">
        <f>IF(B347="","",-PPMT('Leasingová kalkulačka'!$C$9/12,B347,'Leasingová kalkulačka'!$C$10,'Leasingová kalkulačka'!$C$8,0,0))</f>
        <v/>
      </c>
      <c r="G347" s="5" t="str">
        <f>IF(B347="","",'Leasingová kalkulačka'!$E$12)</f>
        <v/>
      </c>
      <c r="H347" s="5" t="str">
        <f t="shared" si="27"/>
        <v/>
      </c>
      <c r="I347" s="5" t="str">
        <f t="shared" si="28"/>
        <v/>
      </c>
      <c r="J347" s="2" t="str">
        <f>IF(B347="","",'Leasingová kalkulačka'!$C$10-'Tabuľka splátok a odpisov'!B347)</f>
        <v/>
      </c>
      <c r="K347" s="18" t="str">
        <f>IF(B347="","",'Tabuľka - odpisy'!L389)</f>
        <v/>
      </c>
      <c r="L347" s="5" t="str">
        <f t="shared" si="29"/>
        <v/>
      </c>
      <c r="M347" s="5" t="str">
        <f t="shared" si="25"/>
        <v/>
      </c>
    </row>
    <row r="348" spans="2:13" x14ac:dyDescent="0.2">
      <c r="B348" s="2" t="str">
        <f>IF(ROWS($B$4:B348)&lt;='Leasingová kalkulačka'!$C$10,ROWS($B$4:B348),"")</f>
        <v/>
      </c>
      <c r="C348" s="17" t="str">
        <f>IF(B348="","",EDATE('Leasingová kalkulačka'!$C$12,B348-1))</f>
        <v/>
      </c>
      <c r="D348" s="5" t="str">
        <f t="shared" si="26"/>
        <v/>
      </c>
      <c r="E348" s="5" t="str">
        <f>IF(B348="","",-IPMT('Leasingová kalkulačka'!$C$9/12,B348,'Leasingová kalkulačka'!$C$10,'Leasingová kalkulačka'!$C$8,0,0))</f>
        <v/>
      </c>
      <c r="F348" s="5" t="str">
        <f>IF(B348="","",-PPMT('Leasingová kalkulačka'!$C$9/12,B348,'Leasingová kalkulačka'!$C$10,'Leasingová kalkulačka'!$C$8,0,0))</f>
        <v/>
      </c>
      <c r="G348" s="5" t="str">
        <f>IF(B348="","",'Leasingová kalkulačka'!$E$12)</f>
        <v/>
      </c>
      <c r="H348" s="5" t="str">
        <f t="shared" si="27"/>
        <v/>
      </c>
      <c r="I348" s="5" t="str">
        <f t="shared" si="28"/>
        <v/>
      </c>
      <c r="J348" s="2" t="str">
        <f>IF(B348="","",'Leasingová kalkulačka'!$C$10-'Tabuľka splátok a odpisov'!B348)</f>
        <v/>
      </c>
      <c r="K348" s="18" t="str">
        <f>IF(B348="","",'Tabuľka - odpisy'!L390)</f>
        <v/>
      </c>
      <c r="L348" s="5" t="str">
        <f t="shared" si="29"/>
        <v/>
      </c>
      <c r="M348" s="5" t="str">
        <f t="shared" si="25"/>
        <v/>
      </c>
    </row>
    <row r="349" spans="2:13" x14ac:dyDescent="0.2">
      <c r="B349" s="2" t="str">
        <f>IF(ROWS($B$4:B349)&lt;='Leasingová kalkulačka'!$C$10,ROWS($B$4:B349),"")</f>
        <v/>
      </c>
      <c r="C349" s="17" t="str">
        <f>IF(B349="","",EDATE('Leasingová kalkulačka'!$C$12,B349-1))</f>
        <v/>
      </c>
      <c r="D349" s="5" t="str">
        <f t="shared" si="26"/>
        <v/>
      </c>
      <c r="E349" s="5" t="str">
        <f>IF(B349="","",-IPMT('Leasingová kalkulačka'!$C$9/12,B349,'Leasingová kalkulačka'!$C$10,'Leasingová kalkulačka'!$C$8,0,0))</f>
        <v/>
      </c>
      <c r="F349" s="5" t="str">
        <f>IF(B349="","",-PPMT('Leasingová kalkulačka'!$C$9/12,B349,'Leasingová kalkulačka'!$C$10,'Leasingová kalkulačka'!$C$8,0,0))</f>
        <v/>
      </c>
      <c r="G349" s="5" t="str">
        <f>IF(B349="","",'Leasingová kalkulačka'!$E$12)</f>
        <v/>
      </c>
      <c r="H349" s="5" t="str">
        <f t="shared" si="27"/>
        <v/>
      </c>
      <c r="I349" s="5" t="str">
        <f t="shared" si="28"/>
        <v/>
      </c>
      <c r="J349" s="2" t="str">
        <f>IF(B349="","",'Leasingová kalkulačka'!$C$10-'Tabuľka splátok a odpisov'!B349)</f>
        <v/>
      </c>
      <c r="K349" s="18" t="str">
        <f>IF(B349="","",'Tabuľka - odpisy'!L391)</f>
        <v/>
      </c>
      <c r="L349" s="5" t="str">
        <f t="shared" si="29"/>
        <v/>
      </c>
      <c r="M349" s="5" t="str">
        <f t="shared" si="25"/>
        <v/>
      </c>
    </row>
    <row r="350" spans="2:13" x14ac:dyDescent="0.2">
      <c r="B350" s="2" t="str">
        <f>IF(ROWS($B$4:B350)&lt;='Leasingová kalkulačka'!$C$10,ROWS($B$4:B350),"")</f>
        <v/>
      </c>
      <c r="C350" s="17" t="str">
        <f>IF(B350="","",EDATE('Leasingová kalkulačka'!$C$12,B350-1))</f>
        <v/>
      </c>
      <c r="D350" s="5" t="str">
        <f t="shared" si="26"/>
        <v/>
      </c>
      <c r="E350" s="5" t="str">
        <f>IF(B350="","",-IPMT('Leasingová kalkulačka'!$C$9/12,B350,'Leasingová kalkulačka'!$C$10,'Leasingová kalkulačka'!$C$8,0,0))</f>
        <v/>
      </c>
      <c r="F350" s="5" t="str">
        <f>IF(B350="","",-PPMT('Leasingová kalkulačka'!$C$9/12,B350,'Leasingová kalkulačka'!$C$10,'Leasingová kalkulačka'!$C$8,0,0))</f>
        <v/>
      </c>
      <c r="G350" s="5" t="str">
        <f>IF(B350="","",'Leasingová kalkulačka'!$E$12)</f>
        <v/>
      </c>
      <c r="H350" s="5" t="str">
        <f t="shared" si="27"/>
        <v/>
      </c>
      <c r="I350" s="5" t="str">
        <f t="shared" si="28"/>
        <v/>
      </c>
      <c r="J350" s="2" t="str">
        <f>IF(B350="","",'Leasingová kalkulačka'!$C$10-'Tabuľka splátok a odpisov'!B350)</f>
        <v/>
      </c>
      <c r="K350" s="18" t="str">
        <f>IF(B350="","",'Tabuľka - odpisy'!L392)</f>
        <v/>
      </c>
      <c r="L350" s="5" t="str">
        <f t="shared" si="29"/>
        <v/>
      </c>
      <c r="M350" s="5" t="str">
        <f t="shared" si="25"/>
        <v/>
      </c>
    </row>
    <row r="351" spans="2:13" x14ac:dyDescent="0.2">
      <c r="B351" s="2" t="str">
        <f>IF(ROWS($B$4:B351)&lt;='Leasingová kalkulačka'!$C$10,ROWS($B$4:B351),"")</f>
        <v/>
      </c>
      <c r="C351" s="17" t="str">
        <f>IF(B351="","",EDATE('Leasingová kalkulačka'!$C$12,B351-1))</f>
        <v/>
      </c>
      <c r="D351" s="5" t="str">
        <f t="shared" si="26"/>
        <v/>
      </c>
      <c r="E351" s="5" t="str">
        <f>IF(B351="","",-IPMT('Leasingová kalkulačka'!$C$9/12,B351,'Leasingová kalkulačka'!$C$10,'Leasingová kalkulačka'!$C$8,0,0))</f>
        <v/>
      </c>
      <c r="F351" s="5" t="str">
        <f>IF(B351="","",-PPMT('Leasingová kalkulačka'!$C$9/12,B351,'Leasingová kalkulačka'!$C$10,'Leasingová kalkulačka'!$C$8,0,0))</f>
        <v/>
      </c>
      <c r="G351" s="5" t="str">
        <f>IF(B351="","",'Leasingová kalkulačka'!$E$12)</f>
        <v/>
      </c>
      <c r="H351" s="5" t="str">
        <f t="shared" si="27"/>
        <v/>
      </c>
      <c r="I351" s="5" t="str">
        <f t="shared" si="28"/>
        <v/>
      </c>
      <c r="J351" s="2" t="str">
        <f>IF(B351="","",'Leasingová kalkulačka'!$C$10-'Tabuľka splátok a odpisov'!B351)</f>
        <v/>
      </c>
      <c r="K351" s="18" t="str">
        <f>IF(B351="","",'Tabuľka - odpisy'!L393)</f>
        <v/>
      </c>
      <c r="L351" s="5" t="str">
        <f t="shared" si="29"/>
        <v/>
      </c>
      <c r="M351" s="5" t="str">
        <f t="shared" si="25"/>
        <v/>
      </c>
    </row>
    <row r="352" spans="2:13" x14ac:dyDescent="0.2">
      <c r="B352" s="2" t="str">
        <f>IF(ROWS($B$4:B352)&lt;='Leasingová kalkulačka'!$C$10,ROWS($B$4:B352),"")</f>
        <v/>
      </c>
      <c r="C352" s="17" t="str">
        <f>IF(B352="","",EDATE('Leasingová kalkulačka'!$C$12,B352-1))</f>
        <v/>
      </c>
      <c r="D352" s="5" t="str">
        <f t="shared" si="26"/>
        <v/>
      </c>
      <c r="E352" s="5" t="str">
        <f>IF(B352="","",-IPMT('Leasingová kalkulačka'!$C$9/12,B352,'Leasingová kalkulačka'!$C$10,'Leasingová kalkulačka'!$C$8,0,0))</f>
        <v/>
      </c>
      <c r="F352" s="5" t="str">
        <f>IF(B352="","",-PPMT('Leasingová kalkulačka'!$C$9/12,B352,'Leasingová kalkulačka'!$C$10,'Leasingová kalkulačka'!$C$8,0,0))</f>
        <v/>
      </c>
      <c r="G352" s="5" t="str">
        <f>IF(B352="","",'Leasingová kalkulačka'!$E$12)</f>
        <v/>
      </c>
      <c r="H352" s="5" t="str">
        <f t="shared" si="27"/>
        <v/>
      </c>
      <c r="I352" s="5" t="str">
        <f t="shared" si="28"/>
        <v/>
      </c>
      <c r="J352" s="2" t="str">
        <f>IF(B352="","",'Leasingová kalkulačka'!$C$10-'Tabuľka splátok a odpisov'!B352)</f>
        <v/>
      </c>
      <c r="K352" s="18" t="str">
        <f>IF(B352="","",'Tabuľka - odpisy'!L394)</f>
        <v/>
      </c>
      <c r="L352" s="5" t="str">
        <f t="shared" si="29"/>
        <v/>
      </c>
      <c r="M352" s="5" t="str">
        <f t="shared" si="25"/>
        <v/>
      </c>
    </row>
    <row r="353" spans="1:13" x14ac:dyDescent="0.2">
      <c r="B353" s="2" t="str">
        <f>IF(ROWS($B$4:B353)&lt;='Leasingová kalkulačka'!$C$10,ROWS($B$4:B353),"")</f>
        <v/>
      </c>
      <c r="C353" s="17" t="str">
        <f>IF(B353="","",EDATE('Leasingová kalkulačka'!$C$12,B353-1))</f>
        <v/>
      </c>
      <c r="D353" s="5" t="str">
        <f t="shared" si="26"/>
        <v/>
      </c>
      <c r="E353" s="5" t="str">
        <f>IF(B353="","",-IPMT('Leasingová kalkulačka'!$C$9/12,B353,'Leasingová kalkulačka'!$C$10,'Leasingová kalkulačka'!$C$8,0,0))</f>
        <v/>
      </c>
      <c r="F353" s="5" t="str">
        <f>IF(B353="","",-PPMT('Leasingová kalkulačka'!$C$9/12,B353,'Leasingová kalkulačka'!$C$10,'Leasingová kalkulačka'!$C$8,0,0))</f>
        <v/>
      </c>
      <c r="G353" s="5" t="str">
        <f>IF(B353="","",'Leasingová kalkulačka'!$E$12)</f>
        <v/>
      </c>
      <c r="H353" s="5" t="str">
        <f t="shared" si="27"/>
        <v/>
      </c>
      <c r="I353" s="5" t="str">
        <f t="shared" si="28"/>
        <v/>
      </c>
      <c r="J353" s="2" t="str">
        <f>IF(B353="","",'Leasingová kalkulačka'!$C$10-'Tabuľka splátok a odpisov'!B353)</f>
        <v/>
      </c>
      <c r="K353" s="18" t="str">
        <f>IF(B353="","",'Tabuľka - odpisy'!L395)</f>
        <v/>
      </c>
      <c r="L353" s="5" t="str">
        <f t="shared" si="29"/>
        <v/>
      </c>
      <c r="M353" s="5" t="str">
        <f t="shared" si="25"/>
        <v/>
      </c>
    </row>
    <row r="354" spans="1:13" x14ac:dyDescent="0.2">
      <c r="B354" s="2" t="str">
        <f>IF(ROWS($B$4:B354)&lt;='Leasingová kalkulačka'!$C$10,ROWS($B$4:B354),"")</f>
        <v/>
      </c>
      <c r="C354" s="17" t="str">
        <f>IF(B354="","",EDATE('Leasingová kalkulačka'!$C$12,B354-1))</f>
        <v/>
      </c>
      <c r="D354" s="5" t="str">
        <f t="shared" si="26"/>
        <v/>
      </c>
      <c r="E354" s="5" t="str">
        <f>IF(B354="","",-IPMT('Leasingová kalkulačka'!$C$9/12,B354,'Leasingová kalkulačka'!$C$10,'Leasingová kalkulačka'!$C$8,0,0))</f>
        <v/>
      </c>
      <c r="F354" s="5" t="str">
        <f>IF(B354="","",-PPMT('Leasingová kalkulačka'!$C$9/12,B354,'Leasingová kalkulačka'!$C$10,'Leasingová kalkulačka'!$C$8,0,0))</f>
        <v/>
      </c>
      <c r="G354" s="5" t="str">
        <f>IF(B354="","",'Leasingová kalkulačka'!$E$12)</f>
        <v/>
      </c>
      <c r="H354" s="5" t="str">
        <f t="shared" si="27"/>
        <v/>
      </c>
      <c r="I354" s="5" t="str">
        <f t="shared" si="28"/>
        <v/>
      </c>
      <c r="J354" s="2" t="str">
        <f>IF(B354="","",'Leasingová kalkulačka'!$C$10-'Tabuľka splátok a odpisov'!B354)</f>
        <v/>
      </c>
      <c r="K354" s="18" t="str">
        <f>IF(B354="","",'Tabuľka - odpisy'!L396)</f>
        <v/>
      </c>
      <c r="L354" s="5" t="str">
        <f t="shared" si="29"/>
        <v/>
      </c>
      <c r="M354" s="5" t="str">
        <f t="shared" si="25"/>
        <v/>
      </c>
    </row>
    <row r="355" spans="1:13" x14ac:dyDescent="0.2">
      <c r="B355" s="2" t="str">
        <f>IF(ROWS($B$4:B355)&lt;='Leasingová kalkulačka'!$C$10,ROWS($B$4:B355),"")</f>
        <v/>
      </c>
      <c r="C355" s="17" t="str">
        <f>IF(B355="","",EDATE('Leasingová kalkulačka'!$C$12,B355-1))</f>
        <v/>
      </c>
      <c r="D355" s="5" t="str">
        <f t="shared" si="26"/>
        <v/>
      </c>
      <c r="E355" s="5" t="str">
        <f>IF(B355="","",-IPMT('Leasingová kalkulačka'!$C$9/12,B355,'Leasingová kalkulačka'!$C$10,'Leasingová kalkulačka'!$C$8,0,0))</f>
        <v/>
      </c>
      <c r="F355" s="5" t="str">
        <f>IF(B355="","",-PPMT('Leasingová kalkulačka'!$C$9/12,B355,'Leasingová kalkulačka'!$C$10,'Leasingová kalkulačka'!$C$8,0,0))</f>
        <v/>
      </c>
      <c r="G355" s="5" t="str">
        <f>IF(B355="","",'Leasingová kalkulačka'!$E$12)</f>
        <v/>
      </c>
      <c r="H355" s="5" t="str">
        <f t="shared" si="27"/>
        <v/>
      </c>
      <c r="I355" s="5" t="str">
        <f t="shared" si="28"/>
        <v/>
      </c>
      <c r="J355" s="2" t="str">
        <f>IF(B355="","",'Leasingová kalkulačka'!$C$10-'Tabuľka splátok a odpisov'!B355)</f>
        <v/>
      </c>
      <c r="K355" s="18" t="str">
        <f>IF(B355="","",'Tabuľka - odpisy'!L397)</f>
        <v/>
      </c>
      <c r="L355" s="5" t="str">
        <f t="shared" si="29"/>
        <v/>
      </c>
      <c r="M355" s="5" t="str">
        <f t="shared" si="25"/>
        <v/>
      </c>
    </row>
    <row r="356" spans="1:13" x14ac:dyDescent="0.2">
      <c r="B356" s="2" t="str">
        <f>IF(ROWS($B$4:B356)&lt;='Leasingová kalkulačka'!$C$10,ROWS($B$4:B356),"")</f>
        <v/>
      </c>
      <c r="C356" s="17" t="str">
        <f>IF(B356="","",EDATE('Leasingová kalkulačka'!$C$12,B356-1))</f>
        <v/>
      </c>
      <c r="D356" s="5" t="str">
        <f t="shared" si="26"/>
        <v/>
      </c>
      <c r="E356" s="5" t="str">
        <f>IF(B356="","",-IPMT('Leasingová kalkulačka'!$C$9/12,B356,'Leasingová kalkulačka'!$C$10,'Leasingová kalkulačka'!$C$8,0,0))</f>
        <v/>
      </c>
      <c r="F356" s="5" t="str">
        <f>IF(B356="","",-PPMT('Leasingová kalkulačka'!$C$9/12,B356,'Leasingová kalkulačka'!$C$10,'Leasingová kalkulačka'!$C$8,0,0))</f>
        <v/>
      </c>
      <c r="G356" s="5" t="str">
        <f>IF(B356="","",'Leasingová kalkulačka'!$E$12)</f>
        <v/>
      </c>
      <c r="H356" s="5" t="str">
        <f t="shared" si="27"/>
        <v/>
      </c>
      <c r="I356" s="5" t="str">
        <f t="shared" si="28"/>
        <v/>
      </c>
      <c r="J356" s="2" t="str">
        <f>IF(B356="","",'Leasingová kalkulačka'!$C$10-'Tabuľka splátok a odpisov'!B356)</f>
        <v/>
      </c>
      <c r="K356" s="18" t="str">
        <f>IF(B356="","",'Tabuľka - odpisy'!L398)</f>
        <v/>
      </c>
      <c r="L356" s="5" t="str">
        <f t="shared" si="29"/>
        <v/>
      </c>
      <c r="M356" s="5" t="str">
        <f t="shared" si="25"/>
        <v/>
      </c>
    </row>
    <row r="357" spans="1:13" x14ac:dyDescent="0.2">
      <c r="B357" s="2" t="str">
        <f>IF(ROWS($B$4:B357)&lt;='Leasingová kalkulačka'!$C$10,ROWS($B$4:B357),"")</f>
        <v/>
      </c>
      <c r="C357" s="17" t="str">
        <f>IF(B357="","",EDATE('Leasingová kalkulačka'!$C$12,B357-1))</f>
        <v/>
      </c>
      <c r="D357" s="5" t="str">
        <f t="shared" si="26"/>
        <v/>
      </c>
      <c r="E357" s="5" t="str">
        <f>IF(B357="","",-IPMT('Leasingová kalkulačka'!$C$9/12,B357,'Leasingová kalkulačka'!$C$10,'Leasingová kalkulačka'!$C$8,0,0))</f>
        <v/>
      </c>
      <c r="F357" s="5" t="str">
        <f>IF(B357="","",-PPMT('Leasingová kalkulačka'!$C$9/12,B357,'Leasingová kalkulačka'!$C$10,'Leasingová kalkulačka'!$C$8,0,0))</f>
        <v/>
      </c>
      <c r="G357" s="5" t="str">
        <f>IF(B357="","",'Leasingová kalkulačka'!$E$12)</f>
        <v/>
      </c>
      <c r="H357" s="5" t="str">
        <f t="shared" si="27"/>
        <v/>
      </c>
      <c r="I357" s="5" t="str">
        <f t="shared" si="28"/>
        <v/>
      </c>
      <c r="J357" s="2" t="str">
        <f>IF(B357="","",'Leasingová kalkulačka'!$C$10-'Tabuľka splátok a odpisov'!B357)</f>
        <v/>
      </c>
      <c r="K357" s="18" t="str">
        <f>IF(B357="","",'Tabuľka - odpisy'!L399)</f>
        <v/>
      </c>
      <c r="L357" s="5" t="str">
        <f t="shared" si="29"/>
        <v/>
      </c>
      <c r="M357" s="5" t="str">
        <f t="shared" si="25"/>
        <v/>
      </c>
    </row>
    <row r="358" spans="1:13" x14ac:dyDescent="0.2">
      <c r="B358" s="2" t="str">
        <f>IF(ROWS($B$4:B358)&lt;='Leasingová kalkulačka'!$C$10,ROWS($B$4:B358),"")</f>
        <v/>
      </c>
      <c r="C358" s="17" t="str">
        <f>IF(B358="","",EDATE('Leasingová kalkulačka'!$C$12,B358-1))</f>
        <v/>
      </c>
      <c r="D358" s="5" t="str">
        <f t="shared" si="26"/>
        <v/>
      </c>
      <c r="E358" s="5" t="str">
        <f>IF(B358="","",-IPMT('Leasingová kalkulačka'!$C$9/12,B358,'Leasingová kalkulačka'!$C$10,'Leasingová kalkulačka'!$C$8,0,0))</f>
        <v/>
      </c>
      <c r="F358" s="5" t="str">
        <f>IF(B358="","",-PPMT('Leasingová kalkulačka'!$C$9/12,B358,'Leasingová kalkulačka'!$C$10,'Leasingová kalkulačka'!$C$8,0,0))</f>
        <v/>
      </c>
      <c r="G358" s="5" t="str">
        <f>IF(B358="","",'Leasingová kalkulačka'!$E$12)</f>
        <v/>
      </c>
      <c r="H358" s="5" t="str">
        <f t="shared" si="27"/>
        <v/>
      </c>
      <c r="I358" s="5" t="str">
        <f t="shared" si="28"/>
        <v/>
      </c>
      <c r="J358" s="2" t="str">
        <f>IF(B358="","",'Leasingová kalkulačka'!$C$10-'Tabuľka splátok a odpisov'!B358)</f>
        <v/>
      </c>
      <c r="K358" s="18" t="str">
        <f>IF(B358="","",'Tabuľka - odpisy'!L400)</f>
        <v/>
      </c>
      <c r="L358" s="5" t="str">
        <f t="shared" si="29"/>
        <v/>
      </c>
      <c r="M358" s="5" t="str">
        <f t="shared" si="25"/>
        <v/>
      </c>
    </row>
    <row r="359" spans="1:13" x14ac:dyDescent="0.2">
      <c r="B359" s="2" t="str">
        <f>IF(ROWS($B$4:B359)&lt;='Leasingová kalkulačka'!$C$10,ROWS($B$4:B359),"")</f>
        <v/>
      </c>
      <c r="C359" s="17" t="str">
        <f>IF(B359="","",EDATE('Leasingová kalkulačka'!$C$12,B359-1))</f>
        <v/>
      </c>
      <c r="D359" s="5" t="str">
        <f t="shared" si="26"/>
        <v/>
      </c>
      <c r="E359" s="5" t="str">
        <f>IF(B359="","",-IPMT('Leasingová kalkulačka'!$C$9/12,B359,'Leasingová kalkulačka'!$C$10,'Leasingová kalkulačka'!$C$8,0,0))</f>
        <v/>
      </c>
      <c r="F359" s="5" t="str">
        <f>IF(B359="","",-PPMT('Leasingová kalkulačka'!$C$9/12,B359,'Leasingová kalkulačka'!$C$10,'Leasingová kalkulačka'!$C$8,0,0))</f>
        <v/>
      </c>
      <c r="G359" s="5" t="str">
        <f>IF(B359="","",'Leasingová kalkulačka'!$E$12)</f>
        <v/>
      </c>
      <c r="H359" s="5" t="str">
        <f t="shared" si="27"/>
        <v/>
      </c>
      <c r="I359" s="5" t="str">
        <f t="shared" si="28"/>
        <v/>
      </c>
      <c r="J359" s="2" t="str">
        <f>IF(B359="","",'Leasingová kalkulačka'!$C$10-'Tabuľka splátok a odpisov'!B359)</f>
        <v/>
      </c>
      <c r="K359" s="18" t="str">
        <f>IF(B359="","",'Tabuľka - odpisy'!L401)</f>
        <v/>
      </c>
      <c r="L359" s="5" t="str">
        <f t="shared" si="29"/>
        <v/>
      </c>
      <c r="M359" s="5" t="str">
        <f t="shared" si="25"/>
        <v/>
      </c>
    </row>
    <row r="360" spans="1:13" x14ac:dyDescent="0.2">
      <c r="B360" s="2" t="str">
        <f>IF(ROWS($B$4:B360)&lt;='Leasingová kalkulačka'!$C$10,ROWS($B$4:B360),"")</f>
        <v/>
      </c>
      <c r="C360" s="17" t="str">
        <f>IF(B360="","",EDATE('Leasingová kalkulačka'!$C$12,B360-1))</f>
        <v/>
      </c>
      <c r="D360" s="5" t="str">
        <f t="shared" si="26"/>
        <v/>
      </c>
      <c r="E360" s="5" t="str">
        <f>IF(B360="","",-IPMT('Leasingová kalkulačka'!$C$9/12,B360,'Leasingová kalkulačka'!$C$10,'Leasingová kalkulačka'!$C$8,0,0))</f>
        <v/>
      </c>
      <c r="F360" s="5" t="str">
        <f>IF(B360="","",-PPMT('Leasingová kalkulačka'!$C$9/12,B360,'Leasingová kalkulačka'!$C$10,'Leasingová kalkulačka'!$C$8,0,0))</f>
        <v/>
      </c>
      <c r="G360" s="5" t="str">
        <f>IF(B360="","",'Leasingová kalkulačka'!$E$12)</f>
        <v/>
      </c>
      <c r="H360" s="5" t="str">
        <f t="shared" si="27"/>
        <v/>
      </c>
      <c r="I360" s="5" t="str">
        <f t="shared" si="28"/>
        <v/>
      </c>
      <c r="J360" s="2" t="str">
        <f>IF(B360="","",'Leasingová kalkulačka'!$C$10-'Tabuľka splátok a odpisov'!B360)</f>
        <v/>
      </c>
      <c r="K360" s="18" t="str">
        <f>IF(B360="","",'Tabuľka - odpisy'!L402)</f>
        <v/>
      </c>
      <c r="L360" s="5" t="str">
        <f t="shared" si="29"/>
        <v/>
      </c>
      <c r="M360" s="5" t="str">
        <f t="shared" si="25"/>
        <v/>
      </c>
    </row>
    <row r="361" spans="1:13" x14ac:dyDescent="0.2">
      <c r="B361" s="2" t="str">
        <f>IF(ROWS($B$4:B361)&lt;='Leasingová kalkulačka'!$C$10,ROWS($B$4:B361),"")</f>
        <v/>
      </c>
      <c r="C361" s="17" t="str">
        <f>IF(B361="","",EDATE('Leasingová kalkulačka'!$C$12,B361-1))</f>
        <v/>
      </c>
      <c r="D361" s="5" t="str">
        <f t="shared" si="26"/>
        <v/>
      </c>
      <c r="E361" s="5" t="str">
        <f>IF(B361="","",-IPMT('Leasingová kalkulačka'!$C$9/12,B361,'Leasingová kalkulačka'!$C$10,'Leasingová kalkulačka'!$C$8,0,0))</f>
        <v/>
      </c>
      <c r="F361" s="5" t="str">
        <f>IF(B361="","",-PPMT('Leasingová kalkulačka'!$C$9/12,B361,'Leasingová kalkulačka'!$C$10,'Leasingová kalkulačka'!$C$8,0,0))</f>
        <v/>
      </c>
      <c r="G361" s="5" t="str">
        <f>IF(B361="","",'Leasingová kalkulačka'!$E$12)</f>
        <v/>
      </c>
      <c r="H361" s="5" t="str">
        <f t="shared" si="27"/>
        <v/>
      </c>
      <c r="I361" s="5" t="str">
        <f t="shared" si="28"/>
        <v/>
      </c>
      <c r="J361" s="2" t="str">
        <f>IF(B361="","",'Leasingová kalkulačka'!$C$10-'Tabuľka splátok a odpisov'!B361)</f>
        <v/>
      </c>
      <c r="K361" s="18" t="str">
        <f>IF(B361="","",'Tabuľka - odpisy'!L403)</f>
        <v/>
      </c>
      <c r="L361" s="5" t="str">
        <f t="shared" si="29"/>
        <v/>
      </c>
      <c r="M361" s="5" t="str">
        <f t="shared" si="25"/>
        <v/>
      </c>
    </row>
    <row r="362" spans="1:13" x14ac:dyDescent="0.2">
      <c r="B362" s="2" t="str">
        <f>IF(ROWS($B$4:B362)&lt;='Leasingová kalkulačka'!$C$10,ROWS($B$4:B362),"")</f>
        <v/>
      </c>
      <c r="C362" s="17" t="str">
        <f>IF(B362="","",EDATE('Leasingová kalkulačka'!$C$12,B362-1))</f>
        <v/>
      </c>
      <c r="D362" s="5" t="str">
        <f t="shared" si="26"/>
        <v/>
      </c>
      <c r="E362" s="5" t="str">
        <f>IF(B362="","",-IPMT('Leasingová kalkulačka'!$C$9/12,B362,'Leasingová kalkulačka'!$C$10,'Leasingová kalkulačka'!$C$8,0,0))</f>
        <v/>
      </c>
      <c r="F362" s="5" t="str">
        <f>IF(B362="","",-PPMT('Leasingová kalkulačka'!$C$9/12,B362,'Leasingová kalkulačka'!$C$10,'Leasingová kalkulačka'!$C$8,0,0))</f>
        <v/>
      </c>
      <c r="G362" s="5" t="str">
        <f>IF(B362="","",'Leasingová kalkulačka'!$E$12)</f>
        <v/>
      </c>
      <c r="H362" s="5" t="str">
        <f t="shared" si="27"/>
        <v/>
      </c>
      <c r="I362" s="5" t="str">
        <f t="shared" si="28"/>
        <v/>
      </c>
      <c r="J362" s="2" t="str">
        <f>IF(B362="","",'Leasingová kalkulačka'!$C$10-'Tabuľka splátok a odpisov'!B362)</f>
        <v/>
      </c>
      <c r="K362" s="18" t="str">
        <f>IF(B362="","",'Tabuľka - odpisy'!L404)</f>
        <v/>
      </c>
      <c r="L362" s="5" t="str">
        <f t="shared" si="29"/>
        <v/>
      </c>
      <c r="M362" s="5" t="str">
        <f t="shared" si="25"/>
        <v/>
      </c>
    </row>
    <row r="363" spans="1:13" x14ac:dyDescent="0.2">
      <c r="B363" s="2" t="str">
        <f>IF(ROWS($B$4:B363)&lt;='Leasingová kalkulačka'!$C$10,ROWS($B$4:B363),"")</f>
        <v/>
      </c>
      <c r="C363" s="17" t="str">
        <f>IF(B363="","",EDATE('Leasingová kalkulačka'!$C$12,B363-1))</f>
        <v/>
      </c>
      <c r="D363" s="5" t="str">
        <f t="shared" si="26"/>
        <v/>
      </c>
      <c r="E363" s="5" t="str">
        <f>IF(B363="","",-IPMT('Leasingová kalkulačka'!$C$9/12,B363,'Leasingová kalkulačka'!$C$10,'Leasingová kalkulačka'!$C$8,0,0))</f>
        <v/>
      </c>
      <c r="F363" s="5" t="str">
        <f>IF(B363="","",-PPMT('Leasingová kalkulačka'!$C$9/12,B363,'Leasingová kalkulačka'!$C$10,'Leasingová kalkulačka'!$C$8,0,0))</f>
        <v/>
      </c>
      <c r="G363" s="5" t="str">
        <f>IF(B363="","",'Leasingová kalkulačka'!$E$12)</f>
        <v/>
      </c>
      <c r="H363" s="5" t="str">
        <f t="shared" si="27"/>
        <v/>
      </c>
      <c r="I363" s="5" t="str">
        <f t="shared" si="28"/>
        <v/>
      </c>
      <c r="J363" s="2" t="str">
        <f>IF(B363="","",'Leasingová kalkulačka'!$C$10-'Tabuľka splátok a odpisov'!B363)</f>
        <v/>
      </c>
      <c r="K363" s="18" t="str">
        <f>IF(B363="","",'Tabuľka - odpisy'!L405)</f>
        <v/>
      </c>
      <c r="L363" s="5" t="str">
        <f t="shared" si="29"/>
        <v/>
      </c>
      <c r="M363" s="5" t="str">
        <f t="shared" si="25"/>
        <v/>
      </c>
    </row>
    <row r="364" spans="1:13" x14ac:dyDescent="0.2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</row>
  </sheetData>
  <sheetProtection algorithmName="SHA-512" hashValue="Bs3FxJxTuVMhxZRD+OZaCUh5tZQjJWjZNoawX5izJ/Am0Izwmap5Y4JR3AuasqNxWwtZFEFOZjxkZQUWAxOM7g==" saltValue="JwgJvyIw/vgBTm92rlnE9g==" spinCount="100000" sheet="1" objects="1" scenarios="1"/>
  <mergeCells count="1">
    <mergeCell ref="B1:M2"/>
  </mergeCells>
  <dataValidations count="12">
    <dataValidation allowBlank="1" showInputMessage="1" showErrorMessage="1" prompt="V tomto stĺpci je uvedený počet mesačných splátok." sqref="B3" xr:uid="{00000000-0002-0000-0100-000000000000}"/>
    <dataValidation allowBlank="1" showInputMessage="1" showErrorMessage="1" prompt="V tomto stĺpci je uvedený dátum splátky." sqref="C3" xr:uid="{00000000-0002-0000-0100-000001000000}"/>
    <dataValidation allowBlank="1" showInputMessage="1" showErrorMessage="1" prompt="V tomto stĺpci sa automaticky aktualizuje počiatočný a zmenený zostatok istiny na splatenie v priebehu splátok." sqref="D3" xr:uid="{00000000-0002-0000-0100-000002000000}"/>
    <dataValidation allowBlank="1" showInputMessage="1" showErrorMessage="1" prompt="V tomto stĺpci je uvedená výška mesačnej splátky úrokov. Splátka úrokov závisí od doby leasingu (doby trvania úveru) a úrokovej sadzby. Výška úrokov sa každý mesiac mení (postupne v čase klesá) pri zachovaní celkovej výšky splátky (anuitnej splátky)." sqref="E3" xr:uid="{00000000-0002-0000-0100-000003000000}"/>
    <dataValidation allowBlank="1" showInputMessage="1" showErrorMessage="1" prompt="V tomto stĺpci je uvedená výška mesačnej splátky istiny. Splátka istiny závisí od doby leasingu (doby trvania úveru) a úrokovej sadzby. Výška istina sa každý mesiac mení (postupne v čase narastá) pri zachovaní celkovej výšky splátky (anuitnej splátky)." sqref="F3" xr:uid="{00000000-0002-0000-0100-000004000000}"/>
    <dataValidation allowBlank="1" showInputMessage="1" showErrorMessage="1" prompt="V tomto stĺpci sa automaticky vykazuje mesačná platba poistenia veci, alebo iné poplatky nezahrnuté v istine." sqref="G3" xr:uid="{00000000-0002-0000-0100-000005000000}"/>
    <dataValidation allowBlank="1" showInputMessage="1" showErrorMessage="1" prompt="V tomto stĺpci sa automaticky vypočíta celková výška mesačnej splátky leasingu v závislosti od výšky úroku, istiny a poistného (resp. iných platieb nezahrnutých v istine), uvedenej v stĺpcoch E, F a G." sqref="H3" xr:uid="{00000000-0002-0000-0100-000006000000}"/>
    <dataValidation allowBlank="1" showInputMessage="1" showErrorMessage="1" prompt="V tomto stĺpci sa automaticky aktualizuje konečný zostatok istiny po zohľadnení už zaplatenej istiny v predchádzajúcich splátkach." sqref="I3" xr:uid="{00000000-0002-0000-0100-000007000000}"/>
    <dataValidation allowBlank="1" showInputMessage="1" showErrorMessage="1" prompt="Počet zostávajúcich splátok sa aktualizuje automaticky podľa dĺžky trvania leasingu a počtu už zaplatených splátok." sqref="J3" xr:uid="{00000000-0002-0000-0100-000008000000}"/>
    <dataValidation allowBlank="1" showInputMessage="1" showErrorMessage="1" prompt="V tomto stĺpci je uvedená výška mesačného daňového odpisu vypočítaná v závislosti od zaradenia predmetu leasingu do odpisovej skupiny a zvolenej metódy odpisovania (rovnomerné alebo zrýchlené)." sqref="K3" xr:uid="{00000000-0002-0000-0100-000009000000}"/>
    <dataValidation allowBlank="1" showInputMessage="1" showErrorMessage="1" prompt="V tomto stĺpci sa vypočítava maximálna výška oprávneného výdavku za leasing v príslušnom mesiaci. Za príslušný mesiac nemôže byť výška oprávneného výdavku za leasing vyššia." sqref="L3" xr:uid="{00000000-0002-0000-0100-00000A000000}"/>
    <dataValidation allowBlank="1" showInputMessage="1" showErrorMessage="1" prompt="V tomto stĺpci sa vypočítava maximálna výška oprávneného výdavku DPH v príslušnom mesiaci. DPH je oprávneným výdavkov v tejto hodnote, ak subjekt nie je platcom DPH." sqref="M3" xr:uid="{00000000-0002-0000-0100-00000B000000}"/>
  </dataValidations>
  <pageMargins left="0.7" right="0.7" top="0.75" bottom="0.75" header="0.3" footer="0.3"/>
  <pageSetup paperSize="9" scale="55" orientation="portrait" horizontalDpi="0" verticalDpi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525"/>
  <sheetViews>
    <sheetView view="pageBreakPreview" zoomScale="60" zoomScaleNormal="100" workbookViewId="0">
      <selection sqref="A1:L1"/>
    </sheetView>
  </sheetViews>
  <sheetFormatPr baseColWidth="10" defaultColWidth="11.5" defaultRowHeight="15" x14ac:dyDescent="0.2"/>
  <cols>
    <col min="1" max="1" width="2.6640625" style="19" customWidth="1"/>
    <col min="2" max="2" width="17.83203125" style="19" customWidth="1"/>
    <col min="3" max="3" width="17.1640625" style="19" customWidth="1"/>
    <col min="4" max="4" width="17.6640625" style="19" customWidth="1"/>
    <col min="5" max="5" width="16.33203125" style="19" customWidth="1"/>
    <col min="6" max="6" width="14.6640625" style="19" bestFit="1" customWidth="1"/>
    <col min="7" max="7" width="14.33203125" style="19" bestFit="1" customWidth="1"/>
    <col min="8" max="8" width="11.6640625" style="19" bestFit="1" customWidth="1"/>
    <col min="9" max="9" width="14.33203125" style="19" bestFit="1" customWidth="1"/>
    <col min="10" max="10" width="11.6640625" style="19" bestFit="1" customWidth="1"/>
    <col min="11" max="11" width="11.5" style="19"/>
    <col min="12" max="12" width="12.5" style="19" customWidth="1"/>
    <col min="13" max="16384" width="11.5" style="19"/>
  </cols>
  <sheetData>
    <row r="1" spans="1:12" ht="29.25" customHeight="1" x14ac:dyDescent="0.2">
      <c r="A1" s="96" t="s">
        <v>14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</row>
    <row r="2" spans="1:12" ht="16" x14ac:dyDescent="0.2">
      <c r="L2" s="20" t="s">
        <v>15</v>
      </c>
    </row>
    <row r="3" spans="1:12" ht="32" x14ac:dyDescent="0.2">
      <c r="B3" s="21" t="s">
        <v>51</v>
      </c>
      <c r="C3" s="22">
        <f>'Leasingová kalkulačka'!C8</f>
        <v>36642.32</v>
      </c>
      <c r="D3" s="23"/>
      <c r="L3" s="20" t="s">
        <v>16</v>
      </c>
    </row>
    <row r="4" spans="1:12" ht="60.75" customHeight="1" x14ac:dyDescent="0.2">
      <c r="B4" s="21" t="s">
        <v>17</v>
      </c>
      <c r="C4" s="24">
        <f ca="1">'Leasingová kalkulačka'!C11</f>
        <v>44364</v>
      </c>
      <c r="D4" s="25">
        <f ca="1">12-MONTH(C4)+1</f>
        <v>7</v>
      </c>
      <c r="F4" s="26"/>
    </row>
    <row r="5" spans="1:12" ht="35.25" customHeight="1" x14ac:dyDescent="0.2">
      <c r="B5" s="21" t="s">
        <v>18</v>
      </c>
      <c r="C5" s="27">
        <f>VLOOKUP('Leasingová kalkulačka'!C13,$B$9:$C$15,2,FALSE)</f>
        <v>20</v>
      </c>
      <c r="D5" s="23"/>
    </row>
    <row r="6" spans="1:12" ht="33" thickBot="1" x14ac:dyDescent="0.25">
      <c r="B6" s="21" t="s">
        <v>19</v>
      </c>
      <c r="C6" s="28" t="str">
        <f>'Leasingová kalkulačka'!C14</f>
        <v>Zrýchlený</v>
      </c>
      <c r="D6" s="23"/>
    </row>
    <row r="7" spans="1:12" ht="30" customHeight="1" thickBot="1" x14ac:dyDescent="0.25">
      <c r="B7" s="91" t="s">
        <v>20</v>
      </c>
      <c r="C7" s="92"/>
      <c r="D7" s="29" t="s">
        <v>21</v>
      </c>
      <c r="E7" s="92" t="s">
        <v>22</v>
      </c>
      <c r="F7" s="92"/>
      <c r="G7" s="93"/>
    </row>
    <row r="8" spans="1:12" ht="49" thickBot="1" x14ac:dyDescent="0.25">
      <c r="B8" s="30" t="s">
        <v>23</v>
      </c>
      <c r="C8" s="31" t="s">
        <v>24</v>
      </c>
      <c r="D8" s="31" t="s">
        <v>25</v>
      </c>
      <c r="E8" s="31" t="s">
        <v>26</v>
      </c>
      <c r="F8" s="31" t="s">
        <v>27</v>
      </c>
      <c r="G8" s="32" t="s">
        <v>28</v>
      </c>
    </row>
    <row r="9" spans="1:12" ht="16" x14ac:dyDescent="0.2">
      <c r="B9" s="33">
        <v>0</v>
      </c>
      <c r="C9" s="34">
        <v>2</v>
      </c>
      <c r="D9" s="35">
        <v>0.5</v>
      </c>
      <c r="E9" s="34" t="s">
        <v>29</v>
      </c>
      <c r="F9" s="34" t="s">
        <v>29</v>
      </c>
      <c r="G9" s="36" t="s">
        <v>29</v>
      </c>
    </row>
    <row r="10" spans="1:12" ht="16" x14ac:dyDescent="0.2">
      <c r="B10" s="37">
        <v>1</v>
      </c>
      <c r="C10" s="38">
        <v>4</v>
      </c>
      <c r="D10" s="39">
        <v>0.25</v>
      </c>
      <c r="E10" s="38" t="s">
        <v>29</v>
      </c>
      <c r="F10" s="38" t="s">
        <v>29</v>
      </c>
      <c r="G10" s="40" t="s">
        <v>29</v>
      </c>
    </row>
    <row r="11" spans="1:12" x14ac:dyDescent="0.2">
      <c r="B11" s="37">
        <v>2</v>
      </c>
      <c r="C11" s="38">
        <v>6</v>
      </c>
      <c r="D11" s="39">
        <v>0.16666666666666666</v>
      </c>
      <c r="E11" s="38">
        <v>6</v>
      </c>
      <c r="F11" s="38">
        <v>7</v>
      </c>
      <c r="G11" s="40">
        <v>6</v>
      </c>
    </row>
    <row r="12" spans="1:12" x14ac:dyDescent="0.2">
      <c r="B12" s="37">
        <v>3</v>
      </c>
      <c r="C12" s="38">
        <v>8</v>
      </c>
      <c r="D12" s="39">
        <v>0.125</v>
      </c>
      <c r="E12" s="38">
        <v>8</v>
      </c>
      <c r="F12" s="38">
        <v>9</v>
      </c>
      <c r="G12" s="40">
        <v>8</v>
      </c>
    </row>
    <row r="13" spans="1:12" ht="16" x14ac:dyDescent="0.2">
      <c r="B13" s="37">
        <v>4</v>
      </c>
      <c r="C13" s="38">
        <v>12</v>
      </c>
      <c r="D13" s="39">
        <v>8.3333333333333329E-2</v>
      </c>
      <c r="E13" s="38" t="s">
        <v>29</v>
      </c>
      <c r="F13" s="38" t="s">
        <v>29</v>
      </c>
      <c r="G13" s="40" t="s">
        <v>29</v>
      </c>
    </row>
    <row r="14" spans="1:12" ht="16" x14ac:dyDescent="0.2">
      <c r="B14" s="37">
        <v>5</v>
      </c>
      <c r="C14" s="38">
        <v>20</v>
      </c>
      <c r="D14" s="39">
        <v>0.05</v>
      </c>
      <c r="E14" s="38" t="s">
        <v>29</v>
      </c>
      <c r="F14" s="38" t="s">
        <v>29</v>
      </c>
      <c r="G14" s="40" t="s">
        <v>29</v>
      </c>
    </row>
    <row r="15" spans="1:12" ht="17" thickBot="1" x14ac:dyDescent="0.25">
      <c r="B15" s="41">
        <v>6</v>
      </c>
      <c r="C15" s="42">
        <v>40</v>
      </c>
      <c r="D15" s="43">
        <v>2.5000000000000001E-2</v>
      </c>
      <c r="E15" s="42" t="s">
        <v>29</v>
      </c>
      <c r="F15" s="42" t="s">
        <v>29</v>
      </c>
      <c r="G15" s="44" t="s">
        <v>29</v>
      </c>
    </row>
    <row r="17" spans="2:11" ht="16" thickBot="1" x14ac:dyDescent="0.25"/>
    <row r="18" spans="2:11" ht="32" customHeight="1" x14ac:dyDescent="0.2">
      <c r="B18" s="97" t="s">
        <v>30</v>
      </c>
      <c r="C18" s="98"/>
      <c r="D18" s="98"/>
      <c r="E18" s="98"/>
      <c r="F18" s="98"/>
      <c r="G18" s="99"/>
    </row>
    <row r="19" spans="2:11" ht="69.75" customHeight="1" thickBot="1" x14ac:dyDescent="0.25">
      <c r="B19" s="45" t="s">
        <v>31</v>
      </c>
      <c r="C19" s="46" t="s">
        <v>32</v>
      </c>
      <c r="D19" s="46" t="s">
        <v>33</v>
      </c>
      <c r="E19" s="46" t="s">
        <v>34</v>
      </c>
      <c r="F19" s="46" t="s">
        <v>35</v>
      </c>
      <c r="G19" s="47" t="s">
        <v>36</v>
      </c>
      <c r="J19" s="48"/>
    </row>
    <row r="20" spans="2:11" ht="16" x14ac:dyDescent="0.2">
      <c r="B20" s="49" t="s">
        <v>37</v>
      </c>
      <c r="C20" s="50">
        <v>6</v>
      </c>
      <c r="D20" s="51">
        <f ca="1">C3*D4/(12*C20)</f>
        <v>3562.4477777777774</v>
      </c>
      <c r="E20" s="51">
        <f>C3/C20</f>
        <v>6107.0533333333333</v>
      </c>
      <c r="F20" s="51">
        <f>C3-E20</f>
        <v>30535.266666666666</v>
      </c>
      <c r="G20" s="52">
        <f ca="1">D20/D4</f>
        <v>508.92111111111109</v>
      </c>
      <c r="J20" s="53"/>
      <c r="K20" s="26"/>
    </row>
    <row r="21" spans="2:11" ht="16" x14ac:dyDescent="0.2">
      <c r="B21" s="54" t="s">
        <v>38</v>
      </c>
      <c r="C21" s="55">
        <v>6</v>
      </c>
      <c r="D21" s="56">
        <f>(2*F20)/C21</f>
        <v>10178.422222222222</v>
      </c>
      <c r="E21" s="56">
        <f t="shared" ref="E21:E26" si="0">D21</f>
        <v>10178.422222222222</v>
      </c>
      <c r="F21" s="56">
        <f>F20-E21</f>
        <v>20356.844444444447</v>
      </c>
      <c r="G21" s="57">
        <f>D21/12</f>
        <v>848.20185185185176</v>
      </c>
      <c r="J21" s="53"/>
    </row>
    <row r="22" spans="2:11" ht="16" x14ac:dyDescent="0.2">
      <c r="B22" s="54" t="s">
        <v>39</v>
      </c>
      <c r="C22" s="55">
        <v>5</v>
      </c>
      <c r="D22" s="56">
        <f>(2*F21)/C22</f>
        <v>8142.7377777777783</v>
      </c>
      <c r="E22" s="56">
        <f t="shared" si="0"/>
        <v>8142.7377777777783</v>
      </c>
      <c r="F22" s="56">
        <f>F21-E22</f>
        <v>12214.106666666668</v>
      </c>
      <c r="G22" s="57">
        <f>D22/12</f>
        <v>678.56148148148156</v>
      </c>
      <c r="J22" s="53"/>
    </row>
    <row r="23" spans="2:11" ht="16" x14ac:dyDescent="0.2">
      <c r="B23" s="54" t="s">
        <v>40</v>
      </c>
      <c r="C23" s="55">
        <v>4</v>
      </c>
      <c r="D23" s="56">
        <f>(2*F22)/C23</f>
        <v>6107.0533333333342</v>
      </c>
      <c r="E23" s="56">
        <f t="shared" si="0"/>
        <v>6107.0533333333342</v>
      </c>
      <c r="F23" s="56">
        <f>F22-E23</f>
        <v>6107.0533333333342</v>
      </c>
      <c r="G23" s="57">
        <f>D23/12</f>
        <v>508.9211111111112</v>
      </c>
      <c r="J23" s="53"/>
    </row>
    <row r="24" spans="2:11" ht="16" x14ac:dyDescent="0.2">
      <c r="B24" s="54" t="s">
        <v>41</v>
      </c>
      <c r="C24" s="55">
        <v>3</v>
      </c>
      <c r="D24" s="56">
        <f>(2*F23)/C24</f>
        <v>4071.3688888888896</v>
      </c>
      <c r="E24" s="56">
        <f t="shared" si="0"/>
        <v>4071.3688888888896</v>
      </c>
      <c r="F24" s="56">
        <f>F23-E24</f>
        <v>2035.6844444444446</v>
      </c>
      <c r="G24" s="57">
        <f>D24/12</f>
        <v>339.28074074074078</v>
      </c>
      <c r="J24" s="53"/>
    </row>
    <row r="25" spans="2:11" ht="16" x14ac:dyDescent="0.2">
      <c r="B25" s="54" t="s">
        <v>42</v>
      </c>
      <c r="C25" s="55">
        <v>2</v>
      </c>
      <c r="D25" s="56">
        <f>(2*F24)/C25</f>
        <v>2035.6844444444446</v>
      </c>
      <c r="E25" s="56">
        <f t="shared" si="0"/>
        <v>2035.6844444444446</v>
      </c>
      <c r="F25" s="56">
        <f>F24-E25</f>
        <v>0</v>
      </c>
      <c r="G25" s="57">
        <f>D25/12</f>
        <v>169.64037037037039</v>
      </c>
      <c r="J25" s="53"/>
    </row>
    <row r="26" spans="2:11" ht="17" thickBot="1" x14ac:dyDescent="0.25">
      <c r="B26" s="58" t="s">
        <v>43</v>
      </c>
      <c r="C26" s="59">
        <v>1</v>
      </c>
      <c r="D26" s="60">
        <f ca="1">E20-D20</f>
        <v>2544.6055555555558</v>
      </c>
      <c r="E26" s="60">
        <f t="shared" ca="1" si="0"/>
        <v>2544.6055555555558</v>
      </c>
      <c r="F26" s="60">
        <f>F25</f>
        <v>0</v>
      </c>
      <c r="G26" s="61">
        <f ca="1">D26/(12-D4)</f>
        <v>508.92111111111114</v>
      </c>
      <c r="J26" s="53"/>
    </row>
    <row r="27" spans="2:11" ht="16" thickBot="1" x14ac:dyDescent="0.25">
      <c r="D27" s="62">
        <f ca="1">SUM(D20:D26)</f>
        <v>36642.32</v>
      </c>
      <c r="E27" s="26"/>
    </row>
    <row r="29" spans="2:11" ht="16" thickBot="1" x14ac:dyDescent="0.25"/>
    <row r="30" spans="2:11" x14ac:dyDescent="0.2">
      <c r="B30" s="97" t="s">
        <v>44</v>
      </c>
      <c r="C30" s="98"/>
      <c r="D30" s="98"/>
      <c r="E30" s="98"/>
      <c r="F30" s="98"/>
      <c r="G30" s="99"/>
    </row>
    <row r="31" spans="2:11" ht="67.25" customHeight="1" thickBot="1" x14ac:dyDescent="0.25">
      <c r="B31" s="45" t="s">
        <v>31</v>
      </c>
      <c r="C31" s="46" t="s">
        <v>32</v>
      </c>
      <c r="D31" s="46" t="s">
        <v>33</v>
      </c>
      <c r="E31" s="46" t="s">
        <v>34</v>
      </c>
      <c r="F31" s="46" t="s">
        <v>35</v>
      </c>
      <c r="G31" s="47" t="s">
        <v>36</v>
      </c>
    </row>
    <row r="32" spans="2:11" ht="16" x14ac:dyDescent="0.2">
      <c r="B32" s="49" t="s">
        <v>37</v>
      </c>
      <c r="C32" s="50">
        <v>8</v>
      </c>
      <c r="D32" s="51">
        <f ca="1">C3*D4/(12*C32)</f>
        <v>2671.8358333333331</v>
      </c>
      <c r="E32" s="51">
        <f>C3/C32</f>
        <v>4580.29</v>
      </c>
      <c r="F32" s="51">
        <f>C3-E32</f>
        <v>32062.03</v>
      </c>
      <c r="G32" s="52">
        <f ca="1">D32/D4</f>
        <v>381.69083333333327</v>
      </c>
    </row>
    <row r="33" spans="2:12" ht="16" x14ac:dyDescent="0.2">
      <c r="B33" s="54" t="s">
        <v>38</v>
      </c>
      <c r="C33" s="55">
        <v>8</v>
      </c>
      <c r="D33" s="56">
        <f t="shared" ref="D33:D39" si="1">(2*F32)/C33</f>
        <v>8015.5074999999997</v>
      </c>
      <c r="E33" s="56">
        <f>D33</f>
        <v>8015.5074999999997</v>
      </c>
      <c r="F33" s="56">
        <f t="shared" ref="F33:F39" si="2">F32-E33</f>
        <v>24046.522499999999</v>
      </c>
      <c r="G33" s="57">
        <f t="shared" ref="G33:G39" si="3">D33/12</f>
        <v>667.95895833333327</v>
      </c>
    </row>
    <row r="34" spans="2:12" ht="16" x14ac:dyDescent="0.2">
      <c r="B34" s="54" t="s">
        <v>39</v>
      </c>
      <c r="C34" s="55">
        <v>7</v>
      </c>
      <c r="D34" s="56">
        <f t="shared" si="1"/>
        <v>6870.4349999999995</v>
      </c>
      <c r="E34" s="56">
        <f t="shared" ref="E34:E39" si="4">D34</f>
        <v>6870.4349999999995</v>
      </c>
      <c r="F34" s="56">
        <f t="shared" si="2"/>
        <v>17176.087500000001</v>
      </c>
      <c r="G34" s="57">
        <f t="shared" si="3"/>
        <v>572.53625</v>
      </c>
    </row>
    <row r="35" spans="2:12" ht="16" x14ac:dyDescent="0.2">
      <c r="B35" s="54" t="s">
        <v>40</v>
      </c>
      <c r="C35" s="55">
        <v>6</v>
      </c>
      <c r="D35" s="56">
        <f t="shared" si="1"/>
        <v>5725.3625000000002</v>
      </c>
      <c r="E35" s="56">
        <f t="shared" si="4"/>
        <v>5725.3625000000002</v>
      </c>
      <c r="F35" s="56">
        <f t="shared" si="2"/>
        <v>11450.725000000002</v>
      </c>
      <c r="G35" s="57">
        <f t="shared" si="3"/>
        <v>477.11354166666666</v>
      </c>
    </row>
    <row r="36" spans="2:12" ht="16" x14ac:dyDescent="0.2">
      <c r="B36" s="54" t="s">
        <v>41</v>
      </c>
      <c r="C36" s="55">
        <v>5</v>
      </c>
      <c r="D36" s="56">
        <f t="shared" si="1"/>
        <v>4580.2900000000009</v>
      </c>
      <c r="E36" s="56">
        <f t="shared" si="4"/>
        <v>4580.2900000000009</v>
      </c>
      <c r="F36" s="56">
        <f t="shared" si="2"/>
        <v>6870.4350000000013</v>
      </c>
      <c r="G36" s="57">
        <f t="shared" si="3"/>
        <v>381.69083333333339</v>
      </c>
    </row>
    <row r="37" spans="2:12" ht="16" x14ac:dyDescent="0.2">
      <c r="B37" s="54" t="s">
        <v>42</v>
      </c>
      <c r="C37" s="55">
        <v>4</v>
      </c>
      <c r="D37" s="56">
        <f t="shared" si="1"/>
        <v>3435.2175000000007</v>
      </c>
      <c r="E37" s="56">
        <f t="shared" si="4"/>
        <v>3435.2175000000007</v>
      </c>
      <c r="F37" s="56">
        <f t="shared" si="2"/>
        <v>3435.2175000000007</v>
      </c>
      <c r="G37" s="57">
        <f t="shared" si="3"/>
        <v>286.26812500000005</v>
      </c>
    </row>
    <row r="38" spans="2:12" ht="16" x14ac:dyDescent="0.2">
      <c r="B38" s="54" t="s">
        <v>43</v>
      </c>
      <c r="C38" s="55">
        <v>3</v>
      </c>
      <c r="D38" s="56">
        <f t="shared" si="1"/>
        <v>2290.1450000000004</v>
      </c>
      <c r="E38" s="56">
        <f t="shared" si="4"/>
        <v>2290.1450000000004</v>
      </c>
      <c r="F38" s="56">
        <f t="shared" si="2"/>
        <v>1145.0725000000002</v>
      </c>
      <c r="G38" s="57">
        <f t="shared" si="3"/>
        <v>190.84541666666669</v>
      </c>
    </row>
    <row r="39" spans="2:12" ht="16" x14ac:dyDescent="0.2">
      <c r="B39" s="54" t="s">
        <v>45</v>
      </c>
      <c r="C39" s="55">
        <v>2</v>
      </c>
      <c r="D39" s="56">
        <f t="shared" si="1"/>
        <v>1145.0725000000002</v>
      </c>
      <c r="E39" s="56">
        <f t="shared" si="4"/>
        <v>1145.0725000000002</v>
      </c>
      <c r="F39" s="56">
        <f t="shared" si="2"/>
        <v>0</v>
      </c>
      <c r="G39" s="57">
        <f t="shared" si="3"/>
        <v>95.422708333333347</v>
      </c>
    </row>
    <row r="40" spans="2:12" ht="17" thickBot="1" x14ac:dyDescent="0.25">
      <c r="B40" s="58" t="s">
        <v>46</v>
      </c>
      <c r="C40" s="59">
        <v>1</v>
      </c>
      <c r="D40" s="60">
        <f ca="1">E32-D32</f>
        <v>1908.4541666666669</v>
      </c>
      <c r="E40" s="60">
        <f ca="1">D40</f>
        <v>1908.4541666666669</v>
      </c>
      <c r="F40" s="60">
        <f>F39</f>
        <v>0</v>
      </c>
      <c r="G40" s="61">
        <f ca="1">D40/(12-D4)</f>
        <v>381.69083333333339</v>
      </c>
    </row>
    <row r="41" spans="2:12" ht="16" thickBot="1" x14ac:dyDescent="0.25">
      <c r="D41" s="62">
        <f ca="1">SUM(D32:D40)</f>
        <v>36642.320000000007</v>
      </c>
      <c r="E41" s="63"/>
      <c r="F41" s="63"/>
      <c r="G41" s="63"/>
    </row>
    <row r="43" spans="2:12" ht="16" thickBot="1" x14ac:dyDescent="0.25"/>
    <row r="44" spans="2:12" ht="34.25" customHeight="1" thickBot="1" x14ac:dyDescent="0.25">
      <c r="B44" s="89" t="s">
        <v>47</v>
      </c>
      <c r="C44" s="91" t="s">
        <v>48</v>
      </c>
      <c r="D44" s="92"/>
      <c r="E44" s="92"/>
      <c r="F44" s="92"/>
      <c r="G44" s="92"/>
      <c r="H44" s="92"/>
      <c r="I44" s="93"/>
      <c r="J44" s="91" t="s">
        <v>49</v>
      </c>
      <c r="K44" s="93"/>
      <c r="L44" s="94" t="s">
        <v>50</v>
      </c>
    </row>
    <row r="45" spans="2:12" ht="16" thickBot="1" x14ac:dyDescent="0.25">
      <c r="B45" s="90"/>
      <c r="C45" s="64">
        <v>2</v>
      </c>
      <c r="D45" s="31">
        <v>4</v>
      </c>
      <c r="E45" s="31">
        <v>6</v>
      </c>
      <c r="F45" s="31">
        <v>8</v>
      </c>
      <c r="G45" s="31">
        <v>12</v>
      </c>
      <c r="H45" s="31">
        <v>20</v>
      </c>
      <c r="I45" s="65">
        <v>40</v>
      </c>
      <c r="J45" s="30">
        <v>6</v>
      </c>
      <c r="K45" s="32">
        <v>8</v>
      </c>
      <c r="L45" s="95"/>
    </row>
    <row r="46" spans="2:12" ht="16.25" customHeight="1" x14ac:dyDescent="0.2">
      <c r="B46" s="49">
        <v>1</v>
      </c>
      <c r="C46" s="66">
        <f>$C$3/($C$9*12)</f>
        <v>1526.7633333333333</v>
      </c>
      <c r="D46" s="66">
        <f>$C$3/($C$10*12)</f>
        <v>763.38166666666666</v>
      </c>
      <c r="E46" s="66">
        <f>$C$3/($C$11*12)</f>
        <v>508.92111111111109</v>
      </c>
      <c r="F46" s="66">
        <f>$C$3/($C$12*12)</f>
        <v>381.69083333333333</v>
      </c>
      <c r="G46" s="66">
        <f>$C$3/($C$13*12)</f>
        <v>254.46055555555554</v>
      </c>
      <c r="H46" s="66">
        <f>$C$3/($C$14*12)</f>
        <v>152.67633333333333</v>
      </c>
      <c r="I46" s="66">
        <f>$C$3/($C$15*12)</f>
        <v>76.338166666666666</v>
      </c>
      <c r="J46" s="66">
        <f ca="1">IF(B46&lt;=$D$4,$G$20,IF(B46&lt;=$D$4+12,$G$21,IF(B46&lt;=$D$4+24,$G$22,IF(B46&lt;=$D$4+36,$G$23,IF(B46&lt;=$D$4+48,$G$24,IF(B46&lt;=$D$4+60,$G$25,$G$26))))))</f>
        <v>508.92111111111109</v>
      </c>
      <c r="K46" s="67">
        <f ca="1">IF(B46&lt;=$D$4,$G$32,IF(B46&lt;=$D$4+12,$G$33,IF(B46&lt;=$D$4+24,$G$34,IF(B46&lt;=$D$4+36,$G$35,IF(B46&lt;=$D$4+48,$G$36,IF(B46&lt;=$D$4+60,$G$37,IF(B46&lt;=$D$4+72,$G$38,IF(B46&lt;=$D$4+84,$G$39,$G$40))))))))</f>
        <v>381.69083333333327</v>
      </c>
      <c r="L46" s="68">
        <f>IF(AND($C$5=$C$11,$C$6="zrýchlený"),J46,IF(AND($C$5=$C$12,$C$6="zrýchlený"),K46,IF($C$5=$C$9,C46,IF($C$5=$C$10,D46,IF($C$5=$C$11,E46,IF($C$5=$C$12,F46,IF($C$5=$C$13,G46,IF($C$5=$C$14,H46,IF($C$5=$C$15,I46,0)))))))))</f>
        <v>152.67633333333333</v>
      </c>
    </row>
    <row r="47" spans="2:12" ht="16" x14ac:dyDescent="0.2">
      <c r="B47" s="54">
        <v>2</v>
      </c>
      <c r="C47" s="69">
        <f t="shared" ref="C47:C69" si="5">$C$3/($C$9*12)</f>
        <v>1526.7633333333333</v>
      </c>
      <c r="D47" s="69">
        <f t="shared" ref="D47:D93" si="6">$C$3/($C$10*12)</f>
        <v>763.38166666666666</v>
      </c>
      <c r="E47" s="69">
        <f t="shared" ref="E47:E110" si="7">$C$3/($C$11*12)</f>
        <v>508.92111111111109</v>
      </c>
      <c r="F47" s="69">
        <f t="shared" ref="F47:F110" si="8">$C$3/($C$12*12)</f>
        <v>381.69083333333333</v>
      </c>
      <c r="G47" s="69">
        <f t="shared" ref="G47:G110" si="9">$C$3/($C$13*12)</f>
        <v>254.46055555555554</v>
      </c>
      <c r="H47" s="69">
        <f t="shared" ref="H47:H110" si="10">$C$3/($C$14*12)</f>
        <v>152.67633333333333</v>
      </c>
      <c r="I47" s="69">
        <f t="shared" ref="I47:I110" si="11">$C$3/($C$15*12)</f>
        <v>76.338166666666666</v>
      </c>
      <c r="J47" s="69">
        <f ca="1">IF(B47&lt;=$D$4,$G$20,IF(B47&lt;=$D$4+12,$G$21,IF(B47&lt;=$D$4+24,$G$22,IF(B47&lt;=$D$4+36,$G$23,IF(B47&lt;=$D$4+48,$G$24,IF(B47&lt;=$D$4+60,$G$25,$G$26))))))</f>
        <v>508.92111111111109</v>
      </c>
      <c r="K47" s="70">
        <f t="shared" ref="K47:K110" ca="1" si="12">IF(B47&lt;=$D$4,$G$32,IF(B47&lt;=$D$4+12,$G$33,IF(B47&lt;=$D$4+24,$G$34,IF(B47&lt;=$D$4+36,$G$35,IF(B47&lt;=$D$4+48,$G$36,IF(B47&lt;=$D$4+60,$G$37,IF(B47&lt;=$D$4+72,$G$38,IF(B47&lt;=$D$4+84,$G$39,$G$40))))))))</f>
        <v>381.69083333333327</v>
      </c>
      <c r="L47" s="71">
        <f t="shared" ref="L47:L110" si="13">IF(AND($C$5=$C$11,$C$6="zrýchlený"),J47,IF(AND($C$5=$C$12,$C$6="zrýchlený"),K47,IF($C$5=$C$9,C47,IF($C$5=$C$10,D47,IF($C$5=$C$11,E47,IF($C$5=$C$12,F47,IF($C$5=$C$13,G47,IF($C$5=$C$14,H47,IF($C$5=$C$15,I47,0)))))))))</f>
        <v>152.67633333333333</v>
      </c>
    </row>
    <row r="48" spans="2:12" ht="16" x14ac:dyDescent="0.2">
      <c r="B48" s="54">
        <v>3</v>
      </c>
      <c r="C48" s="69">
        <f t="shared" si="5"/>
        <v>1526.7633333333333</v>
      </c>
      <c r="D48" s="69">
        <f t="shared" si="6"/>
        <v>763.38166666666666</v>
      </c>
      <c r="E48" s="69">
        <f t="shared" si="7"/>
        <v>508.92111111111109</v>
      </c>
      <c r="F48" s="69">
        <f t="shared" si="8"/>
        <v>381.69083333333333</v>
      </c>
      <c r="G48" s="69">
        <f t="shared" si="9"/>
        <v>254.46055555555554</v>
      </c>
      <c r="H48" s="69">
        <f t="shared" si="10"/>
        <v>152.67633333333333</v>
      </c>
      <c r="I48" s="69">
        <f t="shared" si="11"/>
        <v>76.338166666666666</v>
      </c>
      <c r="J48" s="69">
        <f t="shared" ref="J48:J58" ca="1" si="14">IF(B48&lt;=$D$4,$G$20,IF(B48&lt;=$D$4+12,$G$21,IF(B48&lt;=$D$4+24,$G$22,IF(B48&lt;=$D$4+36,$G$23,IF(B48&lt;=$D$4+48,$G$24,IF(B48&lt;=$D$4+60,$G$25,$G$26))))))</f>
        <v>508.92111111111109</v>
      </c>
      <c r="K48" s="70">
        <f t="shared" ca="1" si="12"/>
        <v>381.69083333333327</v>
      </c>
      <c r="L48" s="71">
        <f t="shared" si="13"/>
        <v>152.67633333333333</v>
      </c>
    </row>
    <row r="49" spans="2:12" ht="16" x14ac:dyDescent="0.2">
      <c r="B49" s="54">
        <v>4</v>
      </c>
      <c r="C49" s="69">
        <f t="shared" si="5"/>
        <v>1526.7633333333333</v>
      </c>
      <c r="D49" s="69">
        <f t="shared" si="6"/>
        <v>763.38166666666666</v>
      </c>
      <c r="E49" s="69">
        <f t="shared" si="7"/>
        <v>508.92111111111109</v>
      </c>
      <c r="F49" s="69">
        <f t="shared" si="8"/>
        <v>381.69083333333333</v>
      </c>
      <c r="G49" s="69">
        <f t="shared" si="9"/>
        <v>254.46055555555554</v>
      </c>
      <c r="H49" s="69">
        <f t="shared" si="10"/>
        <v>152.67633333333333</v>
      </c>
      <c r="I49" s="69">
        <f t="shared" si="11"/>
        <v>76.338166666666666</v>
      </c>
      <c r="J49" s="69">
        <f t="shared" ca="1" si="14"/>
        <v>508.92111111111109</v>
      </c>
      <c r="K49" s="70">
        <f t="shared" ca="1" si="12"/>
        <v>381.69083333333327</v>
      </c>
      <c r="L49" s="71">
        <f t="shared" si="13"/>
        <v>152.67633333333333</v>
      </c>
    </row>
    <row r="50" spans="2:12" ht="16" x14ac:dyDescent="0.2">
      <c r="B50" s="54">
        <v>5</v>
      </c>
      <c r="C50" s="69">
        <f t="shared" si="5"/>
        <v>1526.7633333333333</v>
      </c>
      <c r="D50" s="69">
        <f t="shared" si="6"/>
        <v>763.38166666666666</v>
      </c>
      <c r="E50" s="69">
        <f t="shared" si="7"/>
        <v>508.92111111111109</v>
      </c>
      <c r="F50" s="69">
        <f t="shared" si="8"/>
        <v>381.69083333333333</v>
      </c>
      <c r="G50" s="69">
        <f t="shared" si="9"/>
        <v>254.46055555555554</v>
      </c>
      <c r="H50" s="69">
        <f t="shared" si="10"/>
        <v>152.67633333333333</v>
      </c>
      <c r="I50" s="69">
        <f t="shared" si="11"/>
        <v>76.338166666666666</v>
      </c>
      <c r="J50" s="69">
        <f t="shared" ca="1" si="14"/>
        <v>508.92111111111109</v>
      </c>
      <c r="K50" s="70">
        <f t="shared" ca="1" si="12"/>
        <v>381.69083333333327</v>
      </c>
      <c r="L50" s="71">
        <f t="shared" si="13"/>
        <v>152.67633333333333</v>
      </c>
    </row>
    <row r="51" spans="2:12" ht="16" x14ac:dyDescent="0.2">
      <c r="B51" s="54">
        <v>6</v>
      </c>
      <c r="C51" s="69">
        <f t="shared" si="5"/>
        <v>1526.7633333333333</v>
      </c>
      <c r="D51" s="69">
        <f t="shared" si="6"/>
        <v>763.38166666666666</v>
      </c>
      <c r="E51" s="69">
        <f t="shared" si="7"/>
        <v>508.92111111111109</v>
      </c>
      <c r="F51" s="69">
        <f t="shared" si="8"/>
        <v>381.69083333333333</v>
      </c>
      <c r="G51" s="69">
        <f t="shared" si="9"/>
        <v>254.46055555555554</v>
      </c>
      <c r="H51" s="69">
        <f t="shared" si="10"/>
        <v>152.67633333333333</v>
      </c>
      <c r="I51" s="69">
        <f t="shared" si="11"/>
        <v>76.338166666666666</v>
      </c>
      <c r="J51" s="69">
        <f t="shared" ca="1" si="14"/>
        <v>508.92111111111109</v>
      </c>
      <c r="K51" s="70">
        <f t="shared" ca="1" si="12"/>
        <v>381.69083333333327</v>
      </c>
      <c r="L51" s="71">
        <f t="shared" si="13"/>
        <v>152.67633333333333</v>
      </c>
    </row>
    <row r="52" spans="2:12" ht="16" x14ac:dyDescent="0.2">
      <c r="B52" s="54">
        <v>7</v>
      </c>
      <c r="C52" s="69">
        <f t="shared" si="5"/>
        <v>1526.7633333333333</v>
      </c>
      <c r="D52" s="69">
        <f t="shared" si="6"/>
        <v>763.38166666666666</v>
      </c>
      <c r="E52" s="69">
        <f t="shared" si="7"/>
        <v>508.92111111111109</v>
      </c>
      <c r="F52" s="69">
        <f t="shared" si="8"/>
        <v>381.69083333333333</v>
      </c>
      <c r="G52" s="69">
        <f t="shared" si="9"/>
        <v>254.46055555555554</v>
      </c>
      <c r="H52" s="69">
        <f t="shared" si="10"/>
        <v>152.67633333333333</v>
      </c>
      <c r="I52" s="69">
        <f t="shared" si="11"/>
        <v>76.338166666666666</v>
      </c>
      <c r="J52" s="69">
        <f t="shared" ca="1" si="14"/>
        <v>508.92111111111109</v>
      </c>
      <c r="K52" s="70">
        <f t="shared" ca="1" si="12"/>
        <v>381.69083333333327</v>
      </c>
      <c r="L52" s="71">
        <f t="shared" si="13"/>
        <v>152.67633333333333</v>
      </c>
    </row>
    <row r="53" spans="2:12" ht="16" x14ac:dyDescent="0.2">
      <c r="B53" s="54">
        <v>8</v>
      </c>
      <c r="C53" s="69">
        <f t="shared" si="5"/>
        <v>1526.7633333333333</v>
      </c>
      <c r="D53" s="69">
        <f t="shared" si="6"/>
        <v>763.38166666666666</v>
      </c>
      <c r="E53" s="69">
        <f t="shared" si="7"/>
        <v>508.92111111111109</v>
      </c>
      <c r="F53" s="69">
        <f t="shared" si="8"/>
        <v>381.69083333333333</v>
      </c>
      <c r="G53" s="69">
        <f t="shared" si="9"/>
        <v>254.46055555555554</v>
      </c>
      <c r="H53" s="69">
        <f t="shared" si="10"/>
        <v>152.67633333333333</v>
      </c>
      <c r="I53" s="69">
        <f t="shared" si="11"/>
        <v>76.338166666666666</v>
      </c>
      <c r="J53" s="69">
        <f t="shared" ca="1" si="14"/>
        <v>848.20185185185176</v>
      </c>
      <c r="K53" s="70">
        <f t="shared" ca="1" si="12"/>
        <v>667.95895833333327</v>
      </c>
      <c r="L53" s="71">
        <f t="shared" si="13"/>
        <v>152.67633333333333</v>
      </c>
    </row>
    <row r="54" spans="2:12" ht="16" x14ac:dyDescent="0.2">
      <c r="B54" s="54">
        <v>9</v>
      </c>
      <c r="C54" s="69">
        <f t="shared" si="5"/>
        <v>1526.7633333333333</v>
      </c>
      <c r="D54" s="69">
        <f t="shared" si="6"/>
        <v>763.38166666666666</v>
      </c>
      <c r="E54" s="69">
        <f t="shared" si="7"/>
        <v>508.92111111111109</v>
      </c>
      <c r="F54" s="69">
        <f t="shared" si="8"/>
        <v>381.69083333333333</v>
      </c>
      <c r="G54" s="69">
        <f t="shared" si="9"/>
        <v>254.46055555555554</v>
      </c>
      <c r="H54" s="69">
        <f t="shared" si="10"/>
        <v>152.67633333333333</v>
      </c>
      <c r="I54" s="69">
        <f t="shared" si="11"/>
        <v>76.338166666666666</v>
      </c>
      <c r="J54" s="69">
        <f t="shared" ca="1" si="14"/>
        <v>848.20185185185176</v>
      </c>
      <c r="K54" s="70">
        <f t="shared" ca="1" si="12"/>
        <v>667.95895833333327</v>
      </c>
      <c r="L54" s="71">
        <f t="shared" si="13"/>
        <v>152.67633333333333</v>
      </c>
    </row>
    <row r="55" spans="2:12" ht="16" x14ac:dyDescent="0.2">
      <c r="B55" s="54">
        <v>10</v>
      </c>
      <c r="C55" s="69">
        <f t="shared" si="5"/>
        <v>1526.7633333333333</v>
      </c>
      <c r="D55" s="69">
        <f t="shared" si="6"/>
        <v>763.38166666666666</v>
      </c>
      <c r="E55" s="69">
        <f t="shared" si="7"/>
        <v>508.92111111111109</v>
      </c>
      <c r="F55" s="69">
        <f t="shared" si="8"/>
        <v>381.69083333333333</v>
      </c>
      <c r="G55" s="69">
        <f t="shared" si="9"/>
        <v>254.46055555555554</v>
      </c>
      <c r="H55" s="69">
        <f t="shared" si="10"/>
        <v>152.67633333333333</v>
      </c>
      <c r="I55" s="69">
        <f t="shared" si="11"/>
        <v>76.338166666666666</v>
      </c>
      <c r="J55" s="69">
        <f t="shared" ca="1" si="14"/>
        <v>848.20185185185176</v>
      </c>
      <c r="K55" s="70">
        <f t="shared" ca="1" si="12"/>
        <v>667.95895833333327</v>
      </c>
      <c r="L55" s="71">
        <f t="shared" si="13"/>
        <v>152.67633333333333</v>
      </c>
    </row>
    <row r="56" spans="2:12" ht="16" x14ac:dyDescent="0.2">
      <c r="B56" s="54">
        <v>11</v>
      </c>
      <c r="C56" s="69">
        <f t="shared" si="5"/>
        <v>1526.7633333333333</v>
      </c>
      <c r="D56" s="69">
        <f t="shared" si="6"/>
        <v>763.38166666666666</v>
      </c>
      <c r="E56" s="69">
        <f t="shared" si="7"/>
        <v>508.92111111111109</v>
      </c>
      <c r="F56" s="69">
        <f t="shared" si="8"/>
        <v>381.69083333333333</v>
      </c>
      <c r="G56" s="69">
        <f t="shared" si="9"/>
        <v>254.46055555555554</v>
      </c>
      <c r="H56" s="69">
        <f t="shared" si="10"/>
        <v>152.67633333333333</v>
      </c>
      <c r="I56" s="69">
        <f t="shared" si="11"/>
        <v>76.338166666666666</v>
      </c>
      <c r="J56" s="69">
        <f t="shared" ca="1" si="14"/>
        <v>848.20185185185176</v>
      </c>
      <c r="K56" s="70">
        <f t="shared" ca="1" si="12"/>
        <v>667.95895833333327</v>
      </c>
      <c r="L56" s="71">
        <f t="shared" si="13"/>
        <v>152.67633333333333</v>
      </c>
    </row>
    <row r="57" spans="2:12" ht="16" x14ac:dyDescent="0.2">
      <c r="B57" s="54">
        <v>12</v>
      </c>
      <c r="C57" s="69">
        <f t="shared" si="5"/>
        <v>1526.7633333333333</v>
      </c>
      <c r="D57" s="69">
        <f t="shared" si="6"/>
        <v>763.38166666666666</v>
      </c>
      <c r="E57" s="69">
        <f t="shared" si="7"/>
        <v>508.92111111111109</v>
      </c>
      <c r="F57" s="69">
        <f t="shared" si="8"/>
        <v>381.69083333333333</v>
      </c>
      <c r="G57" s="69">
        <f t="shared" si="9"/>
        <v>254.46055555555554</v>
      </c>
      <c r="H57" s="69">
        <f t="shared" si="10"/>
        <v>152.67633333333333</v>
      </c>
      <c r="I57" s="69">
        <f t="shared" si="11"/>
        <v>76.338166666666666</v>
      </c>
      <c r="J57" s="69">
        <f t="shared" ca="1" si="14"/>
        <v>848.20185185185176</v>
      </c>
      <c r="K57" s="70">
        <f t="shared" ca="1" si="12"/>
        <v>667.95895833333327</v>
      </c>
      <c r="L57" s="71">
        <f t="shared" si="13"/>
        <v>152.67633333333333</v>
      </c>
    </row>
    <row r="58" spans="2:12" ht="16" x14ac:dyDescent="0.2">
      <c r="B58" s="54">
        <v>13</v>
      </c>
      <c r="C58" s="69">
        <f t="shared" si="5"/>
        <v>1526.7633333333333</v>
      </c>
      <c r="D58" s="69">
        <f t="shared" si="6"/>
        <v>763.38166666666666</v>
      </c>
      <c r="E58" s="69">
        <f t="shared" si="7"/>
        <v>508.92111111111109</v>
      </c>
      <c r="F58" s="69">
        <f t="shared" si="8"/>
        <v>381.69083333333333</v>
      </c>
      <c r="G58" s="69">
        <f t="shared" si="9"/>
        <v>254.46055555555554</v>
      </c>
      <c r="H58" s="69">
        <f t="shared" si="10"/>
        <v>152.67633333333333</v>
      </c>
      <c r="I58" s="69">
        <f t="shared" si="11"/>
        <v>76.338166666666666</v>
      </c>
      <c r="J58" s="69">
        <f t="shared" ca="1" si="14"/>
        <v>848.20185185185176</v>
      </c>
      <c r="K58" s="70">
        <f t="shared" ca="1" si="12"/>
        <v>667.95895833333327</v>
      </c>
      <c r="L58" s="71">
        <f t="shared" si="13"/>
        <v>152.67633333333333</v>
      </c>
    </row>
    <row r="59" spans="2:12" ht="16" x14ac:dyDescent="0.2">
      <c r="B59" s="54">
        <v>14</v>
      </c>
      <c r="C59" s="69">
        <f t="shared" si="5"/>
        <v>1526.7633333333333</v>
      </c>
      <c r="D59" s="69">
        <f t="shared" si="6"/>
        <v>763.38166666666666</v>
      </c>
      <c r="E59" s="69">
        <f t="shared" si="7"/>
        <v>508.92111111111109</v>
      </c>
      <c r="F59" s="69">
        <f t="shared" si="8"/>
        <v>381.69083333333333</v>
      </c>
      <c r="G59" s="69">
        <f t="shared" si="9"/>
        <v>254.46055555555554</v>
      </c>
      <c r="H59" s="69">
        <f t="shared" si="10"/>
        <v>152.67633333333333</v>
      </c>
      <c r="I59" s="69">
        <f t="shared" si="11"/>
        <v>76.338166666666666</v>
      </c>
      <c r="J59" s="69">
        <f ca="1">IF(B59&lt;=$D$4,$G$20,IF(B59&lt;=$D$4+12,$G$21,IF(B59&lt;=$D$4+24,$G$22,IF(B59&lt;=$D$4+36,$G$23,IF(B59&lt;=$D$4+48,$G$24,IF(B59&lt;=$D$4+60,$G$25,$G$26))))))</f>
        <v>848.20185185185176</v>
      </c>
      <c r="K59" s="70">
        <f t="shared" ca="1" si="12"/>
        <v>667.95895833333327</v>
      </c>
      <c r="L59" s="71">
        <f t="shared" si="13"/>
        <v>152.67633333333333</v>
      </c>
    </row>
    <row r="60" spans="2:12" ht="16" x14ac:dyDescent="0.2">
      <c r="B60" s="54">
        <v>15</v>
      </c>
      <c r="C60" s="69">
        <f t="shared" si="5"/>
        <v>1526.7633333333333</v>
      </c>
      <c r="D60" s="69">
        <f t="shared" si="6"/>
        <v>763.38166666666666</v>
      </c>
      <c r="E60" s="69">
        <f t="shared" si="7"/>
        <v>508.92111111111109</v>
      </c>
      <c r="F60" s="69">
        <f t="shared" si="8"/>
        <v>381.69083333333333</v>
      </c>
      <c r="G60" s="69">
        <f t="shared" si="9"/>
        <v>254.46055555555554</v>
      </c>
      <c r="H60" s="69">
        <f t="shared" si="10"/>
        <v>152.67633333333333</v>
      </c>
      <c r="I60" s="69">
        <f t="shared" si="11"/>
        <v>76.338166666666666</v>
      </c>
      <c r="J60" s="69">
        <f t="shared" ref="J60:J70" ca="1" si="15">IF(B60&lt;=$D$4,$G$20,IF(B60&lt;=$D$4+12,$G$21,IF(B60&lt;=$D$4+24,$G$22,IF(B60&lt;=$D$4+36,$G$23,IF(B60&lt;=$D$4+48,$G$24,IF(B60&lt;=$D$4+60,$G$25,$G$26))))))</f>
        <v>848.20185185185176</v>
      </c>
      <c r="K60" s="70">
        <f t="shared" ca="1" si="12"/>
        <v>667.95895833333327</v>
      </c>
      <c r="L60" s="71">
        <f t="shared" si="13"/>
        <v>152.67633333333333</v>
      </c>
    </row>
    <row r="61" spans="2:12" ht="16" x14ac:dyDescent="0.2">
      <c r="B61" s="54">
        <v>16</v>
      </c>
      <c r="C61" s="69">
        <f t="shared" si="5"/>
        <v>1526.7633333333333</v>
      </c>
      <c r="D61" s="69">
        <f t="shared" si="6"/>
        <v>763.38166666666666</v>
      </c>
      <c r="E61" s="69">
        <f t="shared" si="7"/>
        <v>508.92111111111109</v>
      </c>
      <c r="F61" s="69">
        <f t="shared" si="8"/>
        <v>381.69083333333333</v>
      </c>
      <c r="G61" s="69">
        <f t="shared" si="9"/>
        <v>254.46055555555554</v>
      </c>
      <c r="H61" s="69">
        <f t="shared" si="10"/>
        <v>152.67633333333333</v>
      </c>
      <c r="I61" s="69">
        <f t="shared" si="11"/>
        <v>76.338166666666666</v>
      </c>
      <c r="J61" s="69">
        <f t="shared" ca="1" si="15"/>
        <v>848.20185185185176</v>
      </c>
      <c r="K61" s="70">
        <f t="shared" ca="1" si="12"/>
        <v>667.95895833333327</v>
      </c>
      <c r="L61" s="71">
        <f t="shared" si="13"/>
        <v>152.67633333333333</v>
      </c>
    </row>
    <row r="62" spans="2:12" ht="16" x14ac:dyDescent="0.2">
      <c r="B62" s="54">
        <v>17</v>
      </c>
      <c r="C62" s="69">
        <f t="shared" si="5"/>
        <v>1526.7633333333333</v>
      </c>
      <c r="D62" s="69">
        <f t="shared" si="6"/>
        <v>763.38166666666666</v>
      </c>
      <c r="E62" s="69">
        <f t="shared" si="7"/>
        <v>508.92111111111109</v>
      </c>
      <c r="F62" s="69">
        <f t="shared" si="8"/>
        <v>381.69083333333333</v>
      </c>
      <c r="G62" s="69">
        <f t="shared" si="9"/>
        <v>254.46055555555554</v>
      </c>
      <c r="H62" s="69">
        <f t="shared" si="10"/>
        <v>152.67633333333333</v>
      </c>
      <c r="I62" s="69">
        <f t="shared" si="11"/>
        <v>76.338166666666666</v>
      </c>
      <c r="J62" s="69">
        <f t="shared" ca="1" si="15"/>
        <v>848.20185185185176</v>
      </c>
      <c r="K62" s="70">
        <f t="shared" ca="1" si="12"/>
        <v>667.95895833333327</v>
      </c>
      <c r="L62" s="71">
        <f t="shared" si="13"/>
        <v>152.67633333333333</v>
      </c>
    </row>
    <row r="63" spans="2:12" ht="16" x14ac:dyDescent="0.2">
      <c r="B63" s="54">
        <v>18</v>
      </c>
      <c r="C63" s="69">
        <f t="shared" si="5"/>
        <v>1526.7633333333333</v>
      </c>
      <c r="D63" s="69">
        <f t="shared" si="6"/>
        <v>763.38166666666666</v>
      </c>
      <c r="E63" s="69">
        <f t="shared" si="7"/>
        <v>508.92111111111109</v>
      </c>
      <c r="F63" s="69">
        <f t="shared" si="8"/>
        <v>381.69083333333333</v>
      </c>
      <c r="G63" s="69">
        <f t="shared" si="9"/>
        <v>254.46055555555554</v>
      </c>
      <c r="H63" s="69">
        <f t="shared" si="10"/>
        <v>152.67633333333333</v>
      </c>
      <c r="I63" s="69">
        <f t="shared" si="11"/>
        <v>76.338166666666666</v>
      </c>
      <c r="J63" s="69">
        <f t="shared" ca="1" si="15"/>
        <v>848.20185185185176</v>
      </c>
      <c r="K63" s="70">
        <f t="shared" ca="1" si="12"/>
        <v>667.95895833333327</v>
      </c>
      <c r="L63" s="71">
        <f t="shared" si="13"/>
        <v>152.67633333333333</v>
      </c>
    </row>
    <row r="64" spans="2:12" ht="16" x14ac:dyDescent="0.2">
      <c r="B64" s="54">
        <v>19</v>
      </c>
      <c r="C64" s="69">
        <f t="shared" si="5"/>
        <v>1526.7633333333333</v>
      </c>
      <c r="D64" s="69">
        <f t="shared" si="6"/>
        <v>763.38166666666666</v>
      </c>
      <c r="E64" s="69">
        <f t="shared" si="7"/>
        <v>508.92111111111109</v>
      </c>
      <c r="F64" s="69">
        <f t="shared" si="8"/>
        <v>381.69083333333333</v>
      </c>
      <c r="G64" s="69">
        <f t="shared" si="9"/>
        <v>254.46055555555554</v>
      </c>
      <c r="H64" s="69">
        <f t="shared" si="10"/>
        <v>152.67633333333333</v>
      </c>
      <c r="I64" s="69">
        <f t="shared" si="11"/>
        <v>76.338166666666666</v>
      </c>
      <c r="J64" s="69">
        <f t="shared" ca="1" si="15"/>
        <v>848.20185185185176</v>
      </c>
      <c r="K64" s="70">
        <f t="shared" ca="1" si="12"/>
        <v>667.95895833333327</v>
      </c>
      <c r="L64" s="71">
        <f t="shared" si="13"/>
        <v>152.67633333333333</v>
      </c>
    </row>
    <row r="65" spans="2:12" ht="16" x14ac:dyDescent="0.2">
      <c r="B65" s="54">
        <v>20</v>
      </c>
      <c r="C65" s="69">
        <f t="shared" si="5"/>
        <v>1526.7633333333333</v>
      </c>
      <c r="D65" s="69">
        <f t="shared" si="6"/>
        <v>763.38166666666666</v>
      </c>
      <c r="E65" s="69">
        <f t="shared" si="7"/>
        <v>508.92111111111109</v>
      </c>
      <c r="F65" s="69">
        <f t="shared" si="8"/>
        <v>381.69083333333333</v>
      </c>
      <c r="G65" s="69">
        <f t="shared" si="9"/>
        <v>254.46055555555554</v>
      </c>
      <c r="H65" s="69">
        <f t="shared" si="10"/>
        <v>152.67633333333333</v>
      </c>
      <c r="I65" s="69">
        <f t="shared" si="11"/>
        <v>76.338166666666666</v>
      </c>
      <c r="J65" s="69">
        <f t="shared" ca="1" si="15"/>
        <v>678.56148148148156</v>
      </c>
      <c r="K65" s="70">
        <f t="shared" ca="1" si="12"/>
        <v>572.53625</v>
      </c>
      <c r="L65" s="71">
        <f t="shared" si="13"/>
        <v>152.67633333333333</v>
      </c>
    </row>
    <row r="66" spans="2:12" ht="16" x14ac:dyDescent="0.2">
      <c r="B66" s="54">
        <v>21</v>
      </c>
      <c r="C66" s="69">
        <f t="shared" si="5"/>
        <v>1526.7633333333333</v>
      </c>
      <c r="D66" s="69">
        <f t="shared" si="6"/>
        <v>763.38166666666666</v>
      </c>
      <c r="E66" s="69">
        <f t="shared" si="7"/>
        <v>508.92111111111109</v>
      </c>
      <c r="F66" s="69">
        <f t="shared" si="8"/>
        <v>381.69083333333333</v>
      </c>
      <c r="G66" s="69">
        <f t="shared" si="9"/>
        <v>254.46055555555554</v>
      </c>
      <c r="H66" s="69">
        <f t="shared" si="10"/>
        <v>152.67633333333333</v>
      </c>
      <c r="I66" s="69">
        <f t="shared" si="11"/>
        <v>76.338166666666666</v>
      </c>
      <c r="J66" s="69">
        <f t="shared" ca="1" si="15"/>
        <v>678.56148148148156</v>
      </c>
      <c r="K66" s="70">
        <f t="shared" ca="1" si="12"/>
        <v>572.53625</v>
      </c>
      <c r="L66" s="71">
        <f t="shared" si="13"/>
        <v>152.67633333333333</v>
      </c>
    </row>
    <row r="67" spans="2:12" ht="16" x14ac:dyDescent="0.2">
      <c r="B67" s="54">
        <v>22</v>
      </c>
      <c r="C67" s="69">
        <f t="shared" si="5"/>
        <v>1526.7633333333333</v>
      </c>
      <c r="D67" s="69">
        <f t="shared" si="6"/>
        <v>763.38166666666666</v>
      </c>
      <c r="E67" s="69">
        <f t="shared" si="7"/>
        <v>508.92111111111109</v>
      </c>
      <c r="F67" s="69">
        <f t="shared" si="8"/>
        <v>381.69083333333333</v>
      </c>
      <c r="G67" s="69">
        <f t="shared" si="9"/>
        <v>254.46055555555554</v>
      </c>
      <c r="H67" s="69">
        <f t="shared" si="10"/>
        <v>152.67633333333333</v>
      </c>
      <c r="I67" s="69">
        <f t="shared" si="11"/>
        <v>76.338166666666666</v>
      </c>
      <c r="J67" s="69">
        <f t="shared" ca="1" si="15"/>
        <v>678.56148148148156</v>
      </c>
      <c r="K67" s="70">
        <f t="shared" ca="1" si="12"/>
        <v>572.53625</v>
      </c>
      <c r="L67" s="71">
        <f t="shared" si="13"/>
        <v>152.67633333333333</v>
      </c>
    </row>
    <row r="68" spans="2:12" ht="16" x14ac:dyDescent="0.2">
      <c r="B68" s="54">
        <v>23</v>
      </c>
      <c r="C68" s="69">
        <f t="shared" si="5"/>
        <v>1526.7633333333333</v>
      </c>
      <c r="D68" s="69">
        <f t="shared" si="6"/>
        <v>763.38166666666666</v>
      </c>
      <c r="E68" s="69">
        <f t="shared" si="7"/>
        <v>508.92111111111109</v>
      </c>
      <c r="F68" s="69">
        <f t="shared" si="8"/>
        <v>381.69083333333333</v>
      </c>
      <c r="G68" s="69">
        <f t="shared" si="9"/>
        <v>254.46055555555554</v>
      </c>
      <c r="H68" s="69">
        <f t="shared" si="10"/>
        <v>152.67633333333333</v>
      </c>
      <c r="I68" s="69">
        <f t="shared" si="11"/>
        <v>76.338166666666666</v>
      </c>
      <c r="J68" s="69">
        <f t="shared" ca="1" si="15"/>
        <v>678.56148148148156</v>
      </c>
      <c r="K68" s="70">
        <f t="shared" ca="1" si="12"/>
        <v>572.53625</v>
      </c>
      <c r="L68" s="71">
        <f t="shared" si="13"/>
        <v>152.67633333333333</v>
      </c>
    </row>
    <row r="69" spans="2:12" ht="16" x14ac:dyDescent="0.2">
      <c r="B69" s="54">
        <v>24</v>
      </c>
      <c r="C69" s="69">
        <f t="shared" si="5"/>
        <v>1526.7633333333333</v>
      </c>
      <c r="D69" s="69">
        <f t="shared" si="6"/>
        <v>763.38166666666666</v>
      </c>
      <c r="E69" s="69">
        <f t="shared" si="7"/>
        <v>508.92111111111109</v>
      </c>
      <c r="F69" s="69">
        <f t="shared" si="8"/>
        <v>381.69083333333333</v>
      </c>
      <c r="G69" s="69">
        <f t="shared" si="9"/>
        <v>254.46055555555554</v>
      </c>
      <c r="H69" s="69">
        <f t="shared" si="10"/>
        <v>152.67633333333333</v>
      </c>
      <c r="I69" s="69">
        <f t="shared" si="11"/>
        <v>76.338166666666666</v>
      </c>
      <c r="J69" s="69">
        <f ca="1">IF(B69&lt;=$D$4,$G$20,IF(B69&lt;=$D$4+12,$G$21,IF(B69&lt;=$D$4+24,$G$22,IF(B69&lt;=$D$4+36,$G$23,IF(B69&lt;=$D$4+48,$G$24,IF(B69&lt;=$D$4+60,$G$25,$G$26))))))</f>
        <v>678.56148148148156</v>
      </c>
      <c r="K69" s="70">
        <f t="shared" ca="1" si="12"/>
        <v>572.53625</v>
      </c>
      <c r="L69" s="71">
        <f t="shared" si="13"/>
        <v>152.67633333333333</v>
      </c>
    </row>
    <row r="70" spans="2:12" ht="16" x14ac:dyDescent="0.2">
      <c r="B70" s="54">
        <v>25</v>
      </c>
      <c r="C70" s="69"/>
      <c r="D70" s="69">
        <f t="shared" si="6"/>
        <v>763.38166666666666</v>
      </c>
      <c r="E70" s="69">
        <f t="shared" si="7"/>
        <v>508.92111111111109</v>
      </c>
      <c r="F70" s="69">
        <f t="shared" si="8"/>
        <v>381.69083333333333</v>
      </c>
      <c r="G70" s="69">
        <f t="shared" si="9"/>
        <v>254.46055555555554</v>
      </c>
      <c r="H70" s="69">
        <f t="shared" si="10"/>
        <v>152.67633333333333</v>
      </c>
      <c r="I70" s="69">
        <f t="shared" si="11"/>
        <v>76.338166666666666</v>
      </c>
      <c r="J70" s="69">
        <f t="shared" ca="1" si="15"/>
        <v>678.56148148148156</v>
      </c>
      <c r="K70" s="70">
        <f t="shared" ca="1" si="12"/>
        <v>572.53625</v>
      </c>
      <c r="L70" s="71">
        <f t="shared" si="13"/>
        <v>152.67633333333333</v>
      </c>
    </row>
    <row r="71" spans="2:12" ht="16" x14ac:dyDescent="0.2">
      <c r="B71" s="54">
        <v>26</v>
      </c>
      <c r="C71" s="69"/>
      <c r="D71" s="69">
        <f t="shared" si="6"/>
        <v>763.38166666666666</v>
      </c>
      <c r="E71" s="69">
        <f t="shared" si="7"/>
        <v>508.92111111111109</v>
      </c>
      <c r="F71" s="69">
        <f t="shared" si="8"/>
        <v>381.69083333333333</v>
      </c>
      <c r="G71" s="69">
        <f t="shared" si="9"/>
        <v>254.46055555555554</v>
      </c>
      <c r="H71" s="69">
        <f t="shared" si="10"/>
        <v>152.67633333333333</v>
      </c>
      <c r="I71" s="69">
        <f t="shared" si="11"/>
        <v>76.338166666666666</v>
      </c>
      <c r="J71" s="69">
        <f ca="1">IF(B71&lt;=$D$4,$G$20,IF(B71&lt;=$D$4+12,$G$21,IF(B71&lt;=$D$4+24,$G$22,IF(B71&lt;=$D$4+36,$G$23,IF(B71&lt;=$D$4+48,$G$24,IF(B71&lt;=$D$4+60,$G$25,$G$26))))))</f>
        <v>678.56148148148156</v>
      </c>
      <c r="K71" s="70">
        <f t="shared" ca="1" si="12"/>
        <v>572.53625</v>
      </c>
      <c r="L71" s="71">
        <f t="shared" si="13"/>
        <v>152.67633333333333</v>
      </c>
    </row>
    <row r="72" spans="2:12" ht="16" x14ac:dyDescent="0.2">
      <c r="B72" s="54">
        <v>27</v>
      </c>
      <c r="C72" s="69"/>
      <c r="D72" s="69">
        <f t="shared" si="6"/>
        <v>763.38166666666666</v>
      </c>
      <c r="E72" s="69">
        <f t="shared" si="7"/>
        <v>508.92111111111109</v>
      </c>
      <c r="F72" s="69">
        <f t="shared" si="8"/>
        <v>381.69083333333333</v>
      </c>
      <c r="G72" s="69">
        <f t="shared" si="9"/>
        <v>254.46055555555554</v>
      </c>
      <c r="H72" s="69">
        <f t="shared" si="10"/>
        <v>152.67633333333333</v>
      </c>
      <c r="I72" s="69">
        <f t="shared" si="11"/>
        <v>76.338166666666666</v>
      </c>
      <c r="J72" s="69">
        <f t="shared" ref="J72:J117" ca="1" si="16">IF(B72&lt;=$D$4,$G$20,IF(B72&lt;=$D$4+12,$G$21,IF(B72&lt;=$D$4+24,$G$22,IF(B72&lt;=$D$4+36,$G$23,IF(B72&lt;=$D$4+48,$G$24,IF(B72&lt;=$D$4+60,$G$25,$G$26))))))</f>
        <v>678.56148148148156</v>
      </c>
      <c r="K72" s="70">
        <f t="shared" ca="1" si="12"/>
        <v>572.53625</v>
      </c>
      <c r="L72" s="71">
        <f t="shared" si="13"/>
        <v>152.67633333333333</v>
      </c>
    </row>
    <row r="73" spans="2:12" ht="16" x14ac:dyDescent="0.2">
      <c r="B73" s="54">
        <v>28</v>
      </c>
      <c r="C73" s="69"/>
      <c r="D73" s="69">
        <f t="shared" si="6"/>
        <v>763.38166666666666</v>
      </c>
      <c r="E73" s="69">
        <f t="shared" si="7"/>
        <v>508.92111111111109</v>
      </c>
      <c r="F73" s="69">
        <f t="shared" si="8"/>
        <v>381.69083333333333</v>
      </c>
      <c r="G73" s="69">
        <f t="shared" si="9"/>
        <v>254.46055555555554</v>
      </c>
      <c r="H73" s="69">
        <f t="shared" si="10"/>
        <v>152.67633333333333</v>
      </c>
      <c r="I73" s="69">
        <f t="shared" si="11"/>
        <v>76.338166666666666</v>
      </c>
      <c r="J73" s="69">
        <f t="shared" ca="1" si="16"/>
        <v>678.56148148148156</v>
      </c>
      <c r="K73" s="70">
        <f t="shared" ca="1" si="12"/>
        <v>572.53625</v>
      </c>
      <c r="L73" s="71">
        <f t="shared" si="13"/>
        <v>152.67633333333333</v>
      </c>
    </row>
    <row r="74" spans="2:12" ht="16" x14ac:dyDescent="0.2">
      <c r="B74" s="54">
        <v>29</v>
      </c>
      <c r="C74" s="69"/>
      <c r="D74" s="69">
        <f t="shared" si="6"/>
        <v>763.38166666666666</v>
      </c>
      <c r="E74" s="69">
        <f t="shared" si="7"/>
        <v>508.92111111111109</v>
      </c>
      <c r="F74" s="69">
        <f t="shared" si="8"/>
        <v>381.69083333333333</v>
      </c>
      <c r="G74" s="69">
        <f t="shared" si="9"/>
        <v>254.46055555555554</v>
      </c>
      <c r="H74" s="69">
        <f t="shared" si="10"/>
        <v>152.67633333333333</v>
      </c>
      <c r="I74" s="69">
        <f t="shared" si="11"/>
        <v>76.338166666666666</v>
      </c>
      <c r="J74" s="69">
        <f t="shared" ca="1" si="16"/>
        <v>678.56148148148156</v>
      </c>
      <c r="K74" s="70">
        <f t="shared" ca="1" si="12"/>
        <v>572.53625</v>
      </c>
      <c r="L74" s="71">
        <f t="shared" si="13"/>
        <v>152.67633333333333</v>
      </c>
    </row>
    <row r="75" spans="2:12" ht="16" x14ac:dyDescent="0.2">
      <c r="B75" s="54">
        <v>30</v>
      </c>
      <c r="C75" s="69"/>
      <c r="D75" s="69">
        <f t="shared" si="6"/>
        <v>763.38166666666666</v>
      </c>
      <c r="E75" s="69">
        <f t="shared" si="7"/>
        <v>508.92111111111109</v>
      </c>
      <c r="F75" s="69">
        <f t="shared" si="8"/>
        <v>381.69083333333333</v>
      </c>
      <c r="G75" s="69">
        <f t="shared" si="9"/>
        <v>254.46055555555554</v>
      </c>
      <c r="H75" s="69">
        <f t="shared" si="10"/>
        <v>152.67633333333333</v>
      </c>
      <c r="I75" s="69">
        <f t="shared" si="11"/>
        <v>76.338166666666666</v>
      </c>
      <c r="J75" s="69">
        <f t="shared" ca="1" si="16"/>
        <v>678.56148148148156</v>
      </c>
      <c r="K75" s="70">
        <f t="shared" ca="1" si="12"/>
        <v>572.53625</v>
      </c>
      <c r="L75" s="71">
        <f t="shared" si="13"/>
        <v>152.67633333333333</v>
      </c>
    </row>
    <row r="76" spans="2:12" ht="16" x14ac:dyDescent="0.2">
      <c r="B76" s="54">
        <v>31</v>
      </c>
      <c r="C76" s="69"/>
      <c r="D76" s="69">
        <f t="shared" si="6"/>
        <v>763.38166666666666</v>
      </c>
      <c r="E76" s="69">
        <f t="shared" si="7"/>
        <v>508.92111111111109</v>
      </c>
      <c r="F76" s="69">
        <f t="shared" si="8"/>
        <v>381.69083333333333</v>
      </c>
      <c r="G76" s="69">
        <f t="shared" si="9"/>
        <v>254.46055555555554</v>
      </c>
      <c r="H76" s="69">
        <f t="shared" si="10"/>
        <v>152.67633333333333</v>
      </c>
      <c r="I76" s="69">
        <f t="shared" si="11"/>
        <v>76.338166666666666</v>
      </c>
      <c r="J76" s="69">
        <f t="shared" ca="1" si="16"/>
        <v>678.56148148148156</v>
      </c>
      <c r="K76" s="70">
        <f t="shared" ca="1" si="12"/>
        <v>572.53625</v>
      </c>
      <c r="L76" s="71">
        <f t="shared" si="13"/>
        <v>152.67633333333333</v>
      </c>
    </row>
    <row r="77" spans="2:12" ht="16" x14ac:dyDescent="0.2">
      <c r="B77" s="54">
        <v>32</v>
      </c>
      <c r="C77" s="69"/>
      <c r="D77" s="69">
        <f t="shared" si="6"/>
        <v>763.38166666666666</v>
      </c>
      <c r="E77" s="69">
        <f t="shared" si="7"/>
        <v>508.92111111111109</v>
      </c>
      <c r="F77" s="69">
        <f t="shared" si="8"/>
        <v>381.69083333333333</v>
      </c>
      <c r="G77" s="69">
        <f t="shared" si="9"/>
        <v>254.46055555555554</v>
      </c>
      <c r="H77" s="69">
        <f t="shared" si="10"/>
        <v>152.67633333333333</v>
      </c>
      <c r="I77" s="69">
        <f t="shared" si="11"/>
        <v>76.338166666666666</v>
      </c>
      <c r="J77" s="69">
        <f t="shared" ca="1" si="16"/>
        <v>508.9211111111112</v>
      </c>
      <c r="K77" s="70">
        <f t="shared" ca="1" si="12"/>
        <v>477.11354166666666</v>
      </c>
      <c r="L77" s="71">
        <f t="shared" si="13"/>
        <v>152.67633333333333</v>
      </c>
    </row>
    <row r="78" spans="2:12" ht="16" x14ac:dyDescent="0.2">
      <c r="B78" s="54">
        <v>33</v>
      </c>
      <c r="C78" s="69"/>
      <c r="D78" s="69">
        <f t="shared" si="6"/>
        <v>763.38166666666666</v>
      </c>
      <c r="E78" s="69">
        <f t="shared" si="7"/>
        <v>508.92111111111109</v>
      </c>
      <c r="F78" s="69">
        <f t="shared" si="8"/>
        <v>381.69083333333333</v>
      </c>
      <c r="G78" s="69">
        <f t="shared" si="9"/>
        <v>254.46055555555554</v>
      </c>
      <c r="H78" s="69">
        <f t="shared" si="10"/>
        <v>152.67633333333333</v>
      </c>
      <c r="I78" s="69">
        <f t="shared" si="11"/>
        <v>76.338166666666666</v>
      </c>
      <c r="J78" s="69">
        <f t="shared" ca="1" si="16"/>
        <v>508.9211111111112</v>
      </c>
      <c r="K78" s="70">
        <f t="shared" ca="1" si="12"/>
        <v>477.11354166666666</v>
      </c>
      <c r="L78" s="71">
        <f t="shared" si="13"/>
        <v>152.67633333333333</v>
      </c>
    </row>
    <row r="79" spans="2:12" ht="16" x14ac:dyDescent="0.2">
      <c r="B79" s="54">
        <v>34</v>
      </c>
      <c r="C79" s="69"/>
      <c r="D79" s="69">
        <f t="shared" si="6"/>
        <v>763.38166666666666</v>
      </c>
      <c r="E79" s="69">
        <f t="shared" si="7"/>
        <v>508.92111111111109</v>
      </c>
      <c r="F79" s="69">
        <f t="shared" si="8"/>
        <v>381.69083333333333</v>
      </c>
      <c r="G79" s="69">
        <f t="shared" si="9"/>
        <v>254.46055555555554</v>
      </c>
      <c r="H79" s="69">
        <f t="shared" si="10"/>
        <v>152.67633333333333</v>
      </c>
      <c r="I79" s="69">
        <f t="shared" si="11"/>
        <v>76.338166666666666</v>
      </c>
      <c r="J79" s="69">
        <f t="shared" ca="1" si="16"/>
        <v>508.9211111111112</v>
      </c>
      <c r="K79" s="70">
        <f t="shared" ca="1" si="12"/>
        <v>477.11354166666666</v>
      </c>
      <c r="L79" s="71">
        <f t="shared" si="13"/>
        <v>152.67633333333333</v>
      </c>
    </row>
    <row r="80" spans="2:12" ht="16" x14ac:dyDescent="0.2">
      <c r="B80" s="54">
        <v>35</v>
      </c>
      <c r="C80" s="69"/>
      <c r="D80" s="69">
        <f t="shared" si="6"/>
        <v>763.38166666666666</v>
      </c>
      <c r="E80" s="69">
        <f t="shared" si="7"/>
        <v>508.92111111111109</v>
      </c>
      <c r="F80" s="69">
        <f t="shared" si="8"/>
        <v>381.69083333333333</v>
      </c>
      <c r="G80" s="69">
        <f t="shared" si="9"/>
        <v>254.46055555555554</v>
      </c>
      <c r="H80" s="69">
        <f t="shared" si="10"/>
        <v>152.67633333333333</v>
      </c>
      <c r="I80" s="69">
        <f t="shared" si="11"/>
        <v>76.338166666666666</v>
      </c>
      <c r="J80" s="69">
        <f t="shared" ca="1" si="16"/>
        <v>508.9211111111112</v>
      </c>
      <c r="K80" s="70">
        <f t="shared" ca="1" si="12"/>
        <v>477.11354166666666</v>
      </c>
      <c r="L80" s="71">
        <f t="shared" si="13"/>
        <v>152.67633333333333</v>
      </c>
    </row>
    <row r="81" spans="2:12" ht="16" x14ac:dyDescent="0.2">
      <c r="B81" s="54">
        <v>36</v>
      </c>
      <c r="C81" s="69"/>
      <c r="D81" s="69">
        <f t="shared" si="6"/>
        <v>763.38166666666666</v>
      </c>
      <c r="E81" s="69">
        <f t="shared" si="7"/>
        <v>508.92111111111109</v>
      </c>
      <c r="F81" s="69">
        <f t="shared" si="8"/>
        <v>381.69083333333333</v>
      </c>
      <c r="G81" s="69">
        <f t="shared" si="9"/>
        <v>254.46055555555554</v>
      </c>
      <c r="H81" s="69">
        <f t="shared" si="10"/>
        <v>152.67633333333333</v>
      </c>
      <c r="I81" s="69">
        <f t="shared" si="11"/>
        <v>76.338166666666666</v>
      </c>
      <c r="J81" s="69">
        <f t="shared" ca="1" si="16"/>
        <v>508.9211111111112</v>
      </c>
      <c r="K81" s="70">
        <f t="shared" ca="1" si="12"/>
        <v>477.11354166666666</v>
      </c>
      <c r="L81" s="71">
        <f t="shared" si="13"/>
        <v>152.67633333333333</v>
      </c>
    </row>
    <row r="82" spans="2:12" ht="16" x14ac:dyDescent="0.2">
      <c r="B82" s="54">
        <v>37</v>
      </c>
      <c r="C82" s="69"/>
      <c r="D82" s="69">
        <f t="shared" si="6"/>
        <v>763.38166666666666</v>
      </c>
      <c r="E82" s="69">
        <f t="shared" si="7"/>
        <v>508.92111111111109</v>
      </c>
      <c r="F82" s="69">
        <f t="shared" si="8"/>
        <v>381.69083333333333</v>
      </c>
      <c r="G82" s="69">
        <f t="shared" si="9"/>
        <v>254.46055555555554</v>
      </c>
      <c r="H82" s="69">
        <f t="shared" si="10"/>
        <v>152.67633333333333</v>
      </c>
      <c r="I82" s="69">
        <f t="shared" si="11"/>
        <v>76.338166666666666</v>
      </c>
      <c r="J82" s="69">
        <f t="shared" ca="1" si="16"/>
        <v>508.9211111111112</v>
      </c>
      <c r="K82" s="70">
        <f t="shared" ca="1" si="12"/>
        <v>477.11354166666666</v>
      </c>
      <c r="L82" s="71">
        <f t="shared" si="13"/>
        <v>152.67633333333333</v>
      </c>
    </row>
    <row r="83" spans="2:12" ht="16" x14ac:dyDescent="0.2">
      <c r="B83" s="54">
        <v>38</v>
      </c>
      <c r="C83" s="69"/>
      <c r="D83" s="69">
        <f t="shared" si="6"/>
        <v>763.38166666666666</v>
      </c>
      <c r="E83" s="69">
        <f t="shared" si="7"/>
        <v>508.92111111111109</v>
      </c>
      <c r="F83" s="69">
        <f t="shared" si="8"/>
        <v>381.69083333333333</v>
      </c>
      <c r="G83" s="69">
        <f t="shared" si="9"/>
        <v>254.46055555555554</v>
      </c>
      <c r="H83" s="69">
        <f t="shared" si="10"/>
        <v>152.67633333333333</v>
      </c>
      <c r="I83" s="69">
        <f t="shared" si="11"/>
        <v>76.338166666666666</v>
      </c>
      <c r="J83" s="69">
        <f t="shared" ca="1" si="16"/>
        <v>508.9211111111112</v>
      </c>
      <c r="K83" s="70">
        <f t="shared" ca="1" si="12"/>
        <v>477.11354166666666</v>
      </c>
      <c r="L83" s="71">
        <f t="shared" si="13"/>
        <v>152.67633333333333</v>
      </c>
    </row>
    <row r="84" spans="2:12" ht="16" x14ac:dyDescent="0.2">
      <c r="B84" s="54">
        <v>39</v>
      </c>
      <c r="C84" s="69"/>
      <c r="D84" s="69">
        <f t="shared" si="6"/>
        <v>763.38166666666666</v>
      </c>
      <c r="E84" s="69">
        <f t="shared" si="7"/>
        <v>508.92111111111109</v>
      </c>
      <c r="F84" s="69">
        <f t="shared" si="8"/>
        <v>381.69083333333333</v>
      </c>
      <c r="G84" s="69">
        <f t="shared" si="9"/>
        <v>254.46055555555554</v>
      </c>
      <c r="H84" s="69">
        <f t="shared" si="10"/>
        <v>152.67633333333333</v>
      </c>
      <c r="I84" s="69">
        <f t="shared" si="11"/>
        <v>76.338166666666666</v>
      </c>
      <c r="J84" s="69">
        <f t="shared" ca="1" si="16"/>
        <v>508.9211111111112</v>
      </c>
      <c r="K84" s="70">
        <f t="shared" ca="1" si="12"/>
        <v>477.11354166666666</v>
      </c>
      <c r="L84" s="71">
        <f t="shared" si="13"/>
        <v>152.67633333333333</v>
      </c>
    </row>
    <row r="85" spans="2:12" ht="16" x14ac:dyDescent="0.2">
      <c r="B85" s="54">
        <v>40</v>
      </c>
      <c r="C85" s="69"/>
      <c r="D85" s="69">
        <f t="shared" si="6"/>
        <v>763.38166666666666</v>
      </c>
      <c r="E85" s="69">
        <f t="shared" si="7"/>
        <v>508.92111111111109</v>
      </c>
      <c r="F85" s="69">
        <f t="shared" si="8"/>
        <v>381.69083333333333</v>
      </c>
      <c r="G85" s="69">
        <f t="shared" si="9"/>
        <v>254.46055555555554</v>
      </c>
      <c r="H85" s="69">
        <f t="shared" si="10"/>
        <v>152.67633333333333</v>
      </c>
      <c r="I85" s="69">
        <f t="shared" si="11"/>
        <v>76.338166666666666</v>
      </c>
      <c r="J85" s="69">
        <f t="shared" ca="1" si="16"/>
        <v>508.9211111111112</v>
      </c>
      <c r="K85" s="70">
        <f t="shared" ca="1" si="12"/>
        <v>477.11354166666666</v>
      </c>
      <c r="L85" s="71">
        <f t="shared" si="13"/>
        <v>152.67633333333333</v>
      </c>
    </row>
    <row r="86" spans="2:12" ht="16" x14ac:dyDescent="0.2">
      <c r="B86" s="54">
        <v>41</v>
      </c>
      <c r="C86" s="69"/>
      <c r="D86" s="69">
        <f t="shared" si="6"/>
        <v>763.38166666666666</v>
      </c>
      <c r="E86" s="69">
        <f t="shared" si="7"/>
        <v>508.92111111111109</v>
      </c>
      <c r="F86" s="69">
        <f t="shared" si="8"/>
        <v>381.69083333333333</v>
      </c>
      <c r="G86" s="69">
        <f t="shared" si="9"/>
        <v>254.46055555555554</v>
      </c>
      <c r="H86" s="69">
        <f t="shared" si="10"/>
        <v>152.67633333333333</v>
      </c>
      <c r="I86" s="69">
        <f t="shared" si="11"/>
        <v>76.338166666666666</v>
      </c>
      <c r="J86" s="69">
        <f t="shared" ca="1" si="16"/>
        <v>508.9211111111112</v>
      </c>
      <c r="K86" s="70">
        <f t="shared" ca="1" si="12"/>
        <v>477.11354166666666</v>
      </c>
      <c r="L86" s="71">
        <f t="shared" si="13"/>
        <v>152.67633333333333</v>
      </c>
    </row>
    <row r="87" spans="2:12" ht="16" x14ac:dyDescent="0.2">
      <c r="B87" s="54">
        <v>42</v>
      </c>
      <c r="C87" s="69"/>
      <c r="D87" s="69">
        <f t="shared" si="6"/>
        <v>763.38166666666666</v>
      </c>
      <c r="E87" s="69">
        <f t="shared" si="7"/>
        <v>508.92111111111109</v>
      </c>
      <c r="F87" s="69">
        <f t="shared" si="8"/>
        <v>381.69083333333333</v>
      </c>
      <c r="G87" s="69">
        <f t="shared" si="9"/>
        <v>254.46055555555554</v>
      </c>
      <c r="H87" s="69">
        <f t="shared" si="10"/>
        <v>152.67633333333333</v>
      </c>
      <c r="I87" s="69">
        <f t="shared" si="11"/>
        <v>76.338166666666666</v>
      </c>
      <c r="J87" s="69">
        <f t="shared" ca="1" si="16"/>
        <v>508.9211111111112</v>
      </c>
      <c r="K87" s="70">
        <f t="shared" ca="1" si="12"/>
        <v>477.11354166666666</v>
      </c>
      <c r="L87" s="71">
        <f t="shared" si="13"/>
        <v>152.67633333333333</v>
      </c>
    </row>
    <row r="88" spans="2:12" ht="16" x14ac:dyDescent="0.2">
      <c r="B88" s="54">
        <v>43</v>
      </c>
      <c r="C88" s="69"/>
      <c r="D88" s="69">
        <f t="shared" si="6"/>
        <v>763.38166666666666</v>
      </c>
      <c r="E88" s="69">
        <f t="shared" si="7"/>
        <v>508.92111111111109</v>
      </c>
      <c r="F88" s="69">
        <f t="shared" si="8"/>
        <v>381.69083333333333</v>
      </c>
      <c r="G88" s="69">
        <f t="shared" si="9"/>
        <v>254.46055555555554</v>
      </c>
      <c r="H88" s="69">
        <f t="shared" si="10"/>
        <v>152.67633333333333</v>
      </c>
      <c r="I88" s="69">
        <f t="shared" si="11"/>
        <v>76.338166666666666</v>
      </c>
      <c r="J88" s="69">
        <f t="shared" ca="1" si="16"/>
        <v>508.9211111111112</v>
      </c>
      <c r="K88" s="70">
        <f t="shared" ca="1" si="12"/>
        <v>477.11354166666666</v>
      </c>
      <c r="L88" s="71">
        <f t="shared" si="13"/>
        <v>152.67633333333333</v>
      </c>
    </row>
    <row r="89" spans="2:12" ht="16" x14ac:dyDescent="0.2">
      <c r="B89" s="54">
        <v>44</v>
      </c>
      <c r="C89" s="69"/>
      <c r="D89" s="69">
        <f t="shared" si="6"/>
        <v>763.38166666666666</v>
      </c>
      <c r="E89" s="69">
        <f t="shared" si="7"/>
        <v>508.92111111111109</v>
      </c>
      <c r="F89" s="69">
        <f t="shared" si="8"/>
        <v>381.69083333333333</v>
      </c>
      <c r="G89" s="69">
        <f t="shared" si="9"/>
        <v>254.46055555555554</v>
      </c>
      <c r="H89" s="69">
        <f t="shared" si="10"/>
        <v>152.67633333333333</v>
      </c>
      <c r="I89" s="69">
        <f t="shared" si="11"/>
        <v>76.338166666666666</v>
      </c>
      <c r="J89" s="69">
        <f t="shared" ca="1" si="16"/>
        <v>339.28074074074078</v>
      </c>
      <c r="K89" s="70">
        <f t="shared" ca="1" si="12"/>
        <v>381.69083333333339</v>
      </c>
      <c r="L89" s="71">
        <f t="shared" si="13"/>
        <v>152.67633333333333</v>
      </c>
    </row>
    <row r="90" spans="2:12" ht="16" x14ac:dyDescent="0.2">
      <c r="B90" s="54">
        <v>45</v>
      </c>
      <c r="C90" s="69"/>
      <c r="D90" s="69">
        <f t="shared" si="6"/>
        <v>763.38166666666666</v>
      </c>
      <c r="E90" s="69">
        <f t="shared" si="7"/>
        <v>508.92111111111109</v>
      </c>
      <c r="F90" s="69">
        <f t="shared" si="8"/>
        <v>381.69083333333333</v>
      </c>
      <c r="G90" s="69">
        <f t="shared" si="9"/>
        <v>254.46055555555554</v>
      </c>
      <c r="H90" s="69">
        <f t="shared" si="10"/>
        <v>152.67633333333333</v>
      </c>
      <c r="I90" s="69">
        <f t="shared" si="11"/>
        <v>76.338166666666666</v>
      </c>
      <c r="J90" s="69">
        <f t="shared" ca="1" si="16"/>
        <v>339.28074074074078</v>
      </c>
      <c r="K90" s="70">
        <f t="shared" ca="1" si="12"/>
        <v>381.69083333333339</v>
      </c>
      <c r="L90" s="71">
        <f t="shared" si="13"/>
        <v>152.67633333333333</v>
      </c>
    </row>
    <row r="91" spans="2:12" ht="16" x14ac:dyDescent="0.2">
      <c r="B91" s="54">
        <v>46</v>
      </c>
      <c r="C91" s="69"/>
      <c r="D91" s="69">
        <f t="shared" si="6"/>
        <v>763.38166666666666</v>
      </c>
      <c r="E91" s="69">
        <f t="shared" si="7"/>
        <v>508.92111111111109</v>
      </c>
      <c r="F91" s="69">
        <f t="shared" si="8"/>
        <v>381.69083333333333</v>
      </c>
      <c r="G91" s="69">
        <f t="shared" si="9"/>
        <v>254.46055555555554</v>
      </c>
      <c r="H91" s="69">
        <f t="shared" si="10"/>
        <v>152.67633333333333</v>
      </c>
      <c r="I91" s="69">
        <f t="shared" si="11"/>
        <v>76.338166666666666</v>
      </c>
      <c r="J91" s="69">
        <f t="shared" ca="1" si="16"/>
        <v>339.28074074074078</v>
      </c>
      <c r="K91" s="70">
        <f t="shared" ca="1" si="12"/>
        <v>381.69083333333339</v>
      </c>
      <c r="L91" s="71">
        <f t="shared" si="13"/>
        <v>152.67633333333333</v>
      </c>
    </row>
    <row r="92" spans="2:12" ht="16" x14ac:dyDescent="0.2">
      <c r="B92" s="54">
        <v>47</v>
      </c>
      <c r="C92" s="69"/>
      <c r="D92" s="69">
        <f t="shared" si="6"/>
        <v>763.38166666666666</v>
      </c>
      <c r="E92" s="69">
        <f t="shared" si="7"/>
        <v>508.92111111111109</v>
      </c>
      <c r="F92" s="69">
        <f t="shared" si="8"/>
        <v>381.69083333333333</v>
      </c>
      <c r="G92" s="69">
        <f t="shared" si="9"/>
        <v>254.46055555555554</v>
      </c>
      <c r="H92" s="69">
        <f t="shared" si="10"/>
        <v>152.67633333333333</v>
      </c>
      <c r="I92" s="69">
        <f t="shared" si="11"/>
        <v>76.338166666666666</v>
      </c>
      <c r="J92" s="69">
        <f t="shared" ca="1" si="16"/>
        <v>339.28074074074078</v>
      </c>
      <c r="K92" s="70">
        <f t="shared" ca="1" si="12"/>
        <v>381.69083333333339</v>
      </c>
      <c r="L92" s="71">
        <f t="shared" si="13"/>
        <v>152.67633333333333</v>
      </c>
    </row>
    <row r="93" spans="2:12" ht="16" x14ac:dyDescent="0.2">
      <c r="B93" s="54">
        <v>48</v>
      </c>
      <c r="C93" s="69"/>
      <c r="D93" s="69">
        <f t="shared" si="6"/>
        <v>763.38166666666666</v>
      </c>
      <c r="E93" s="69">
        <f t="shared" si="7"/>
        <v>508.92111111111109</v>
      </c>
      <c r="F93" s="69">
        <f t="shared" si="8"/>
        <v>381.69083333333333</v>
      </c>
      <c r="G93" s="69">
        <f t="shared" si="9"/>
        <v>254.46055555555554</v>
      </c>
      <c r="H93" s="69">
        <f t="shared" si="10"/>
        <v>152.67633333333333</v>
      </c>
      <c r="I93" s="69">
        <f t="shared" si="11"/>
        <v>76.338166666666666</v>
      </c>
      <c r="J93" s="69">
        <f t="shared" ca="1" si="16"/>
        <v>339.28074074074078</v>
      </c>
      <c r="K93" s="70">
        <f t="shared" ca="1" si="12"/>
        <v>381.69083333333339</v>
      </c>
      <c r="L93" s="71">
        <f t="shared" si="13"/>
        <v>152.67633333333333</v>
      </c>
    </row>
    <row r="94" spans="2:12" ht="16" x14ac:dyDescent="0.2">
      <c r="B94" s="54">
        <v>49</v>
      </c>
      <c r="C94" s="69"/>
      <c r="D94" s="69"/>
      <c r="E94" s="69">
        <f t="shared" si="7"/>
        <v>508.92111111111109</v>
      </c>
      <c r="F94" s="69">
        <f t="shared" si="8"/>
        <v>381.69083333333333</v>
      </c>
      <c r="G94" s="69">
        <f t="shared" si="9"/>
        <v>254.46055555555554</v>
      </c>
      <c r="H94" s="69">
        <f t="shared" si="10"/>
        <v>152.67633333333333</v>
      </c>
      <c r="I94" s="69">
        <f t="shared" si="11"/>
        <v>76.338166666666666</v>
      </c>
      <c r="J94" s="69">
        <f t="shared" ca="1" si="16"/>
        <v>339.28074074074078</v>
      </c>
      <c r="K94" s="70">
        <f t="shared" ca="1" si="12"/>
        <v>381.69083333333339</v>
      </c>
      <c r="L94" s="71">
        <f t="shared" si="13"/>
        <v>152.67633333333333</v>
      </c>
    </row>
    <row r="95" spans="2:12" ht="16" x14ac:dyDescent="0.2">
      <c r="B95" s="54">
        <v>50</v>
      </c>
      <c r="C95" s="69"/>
      <c r="D95" s="69"/>
      <c r="E95" s="69">
        <f t="shared" si="7"/>
        <v>508.92111111111109</v>
      </c>
      <c r="F95" s="69">
        <f t="shared" si="8"/>
        <v>381.69083333333333</v>
      </c>
      <c r="G95" s="69">
        <f t="shared" si="9"/>
        <v>254.46055555555554</v>
      </c>
      <c r="H95" s="69">
        <f t="shared" si="10"/>
        <v>152.67633333333333</v>
      </c>
      <c r="I95" s="69">
        <f t="shared" si="11"/>
        <v>76.338166666666666</v>
      </c>
      <c r="J95" s="69">
        <f t="shared" ca="1" si="16"/>
        <v>339.28074074074078</v>
      </c>
      <c r="K95" s="70">
        <f t="shared" ca="1" si="12"/>
        <v>381.69083333333339</v>
      </c>
      <c r="L95" s="71">
        <f t="shared" si="13"/>
        <v>152.67633333333333</v>
      </c>
    </row>
    <row r="96" spans="2:12" ht="16" x14ac:dyDescent="0.2">
      <c r="B96" s="54">
        <v>51</v>
      </c>
      <c r="C96" s="69"/>
      <c r="D96" s="69"/>
      <c r="E96" s="69">
        <f t="shared" si="7"/>
        <v>508.92111111111109</v>
      </c>
      <c r="F96" s="69">
        <f t="shared" si="8"/>
        <v>381.69083333333333</v>
      </c>
      <c r="G96" s="69">
        <f t="shared" si="9"/>
        <v>254.46055555555554</v>
      </c>
      <c r="H96" s="69">
        <f t="shared" si="10"/>
        <v>152.67633333333333</v>
      </c>
      <c r="I96" s="69">
        <f t="shared" si="11"/>
        <v>76.338166666666666</v>
      </c>
      <c r="J96" s="69">
        <f t="shared" ca="1" si="16"/>
        <v>339.28074074074078</v>
      </c>
      <c r="K96" s="70">
        <f t="shared" ca="1" si="12"/>
        <v>381.69083333333339</v>
      </c>
      <c r="L96" s="71">
        <f t="shared" si="13"/>
        <v>152.67633333333333</v>
      </c>
    </row>
    <row r="97" spans="2:12" ht="16" x14ac:dyDescent="0.2">
      <c r="B97" s="54">
        <v>52</v>
      </c>
      <c r="C97" s="69"/>
      <c r="D97" s="69"/>
      <c r="E97" s="69">
        <f t="shared" si="7"/>
        <v>508.92111111111109</v>
      </c>
      <c r="F97" s="69">
        <f t="shared" si="8"/>
        <v>381.69083333333333</v>
      </c>
      <c r="G97" s="69">
        <f t="shared" si="9"/>
        <v>254.46055555555554</v>
      </c>
      <c r="H97" s="69">
        <f t="shared" si="10"/>
        <v>152.67633333333333</v>
      </c>
      <c r="I97" s="69">
        <f t="shared" si="11"/>
        <v>76.338166666666666</v>
      </c>
      <c r="J97" s="69">
        <f t="shared" ca="1" si="16"/>
        <v>339.28074074074078</v>
      </c>
      <c r="K97" s="70">
        <f t="shared" ca="1" si="12"/>
        <v>381.69083333333339</v>
      </c>
      <c r="L97" s="71">
        <f t="shared" si="13"/>
        <v>152.67633333333333</v>
      </c>
    </row>
    <row r="98" spans="2:12" ht="16" x14ac:dyDescent="0.2">
      <c r="B98" s="54">
        <v>53</v>
      </c>
      <c r="C98" s="69"/>
      <c r="D98" s="69"/>
      <c r="E98" s="69">
        <f t="shared" si="7"/>
        <v>508.92111111111109</v>
      </c>
      <c r="F98" s="69">
        <f t="shared" si="8"/>
        <v>381.69083333333333</v>
      </c>
      <c r="G98" s="69">
        <f t="shared" si="9"/>
        <v>254.46055555555554</v>
      </c>
      <c r="H98" s="69">
        <f t="shared" si="10"/>
        <v>152.67633333333333</v>
      </c>
      <c r="I98" s="69">
        <f t="shared" si="11"/>
        <v>76.338166666666666</v>
      </c>
      <c r="J98" s="69">
        <f t="shared" ca="1" si="16"/>
        <v>339.28074074074078</v>
      </c>
      <c r="K98" s="70">
        <f t="shared" ca="1" si="12"/>
        <v>381.69083333333339</v>
      </c>
      <c r="L98" s="71">
        <f t="shared" si="13"/>
        <v>152.67633333333333</v>
      </c>
    </row>
    <row r="99" spans="2:12" ht="16" x14ac:dyDescent="0.2">
      <c r="B99" s="54">
        <v>54</v>
      </c>
      <c r="C99" s="69"/>
      <c r="D99" s="69"/>
      <c r="E99" s="69">
        <f t="shared" si="7"/>
        <v>508.92111111111109</v>
      </c>
      <c r="F99" s="69">
        <f t="shared" si="8"/>
        <v>381.69083333333333</v>
      </c>
      <c r="G99" s="69">
        <f t="shared" si="9"/>
        <v>254.46055555555554</v>
      </c>
      <c r="H99" s="69">
        <f t="shared" si="10"/>
        <v>152.67633333333333</v>
      </c>
      <c r="I99" s="69">
        <f t="shared" si="11"/>
        <v>76.338166666666666</v>
      </c>
      <c r="J99" s="69">
        <f t="shared" ca="1" si="16"/>
        <v>339.28074074074078</v>
      </c>
      <c r="K99" s="70">
        <f t="shared" ca="1" si="12"/>
        <v>381.69083333333339</v>
      </c>
      <c r="L99" s="71">
        <f t="shared" si="13"/>
        <v>152.67633333333333</v>
      </c>
    </row>
    <row r="100" spans="2:12" ht="16" x14ac:dyDescent="0.2">
      <c r="B100" s="54">
        <v>55</v>
      </c>
      <c r="C100" s="69"/>
      <c r="D100" s="69"/>
      <c r="E100" s="69">
        <f t="shared" si="7"/>
        <v>508.92111111111109</v>
      </c>
      <c r="F100" s="69">
        <f t="shared" si="8"/>
        <v>381.69083333333333</v>
      </c>
      <c r="G100" s="69">
        <f t="shared" si="9"/>
        <v>254.46055555555554</v>
      </c>
      <c r="H100" s="69">
        <f t="shared" si="10"/>
        <v>152.67633333333333</v>
      </c>
      <c r="I100" s="69">
        <f t="shared" si="11"/>
        <v>76.338166666666666</v>
      </c>
      <c r="J100" s="69">
        <f t="shared" ca="1" si="16"/>
        <v>339.28074074074078</v>
      </c>
      <c r="K100" s="70">
        <f t="shared" ca="1" si="12"/>
        <v>381.69083333333339</v>
      </c>
      <c r="L100" s="71">
        <f t="shared" si="13"/>
        <v>152.67633333333333</v>
      </c>
    </row>
    <row r="101" spans="2:12" ht="16" x14ac:dyDescent="0.2">
      <c r="B101" s="54">
        <v>56</v>
      </c>
      <c r="C101" s="69"/>
      <c r="D101" s="69"/>
      <c r="E101" s="69">
        <f t="shared" si="7"/>
        <v>508.92111111111109</v>
      </c>
      <c r="F101" s="69">
        <f t="shared" si="8"/>
        <v>381.69083333333333</v>
      </c>
      <c r="G101" s="69">
        <f t="shared" si="9"/>
        <v>254.46055555555554</v>
      </c>
      <c r="H101" s="69">
        <f t="shared" si="10"/>
        <v>152.67633333333333</v>
      </c>
      <c r="I101" s="69">
        <f t="shared" si="11"/>
        <v>76.338166666666666</v>
      </c>
      <c r="J101" s="69">
        <f t="shared" ca="1" si="16"/>
        <v>169.64037037037039</v>
      </c>
      <c r="K101" s="70">
        <f t="shared" ca="1" si="12"/>
        <v>286.26812500000005</v>
      </c>
      <c r="L101" s="71">
        <f t="shared" si="13"/>
        <v>152.67633333333333</v>
      </c>
    </row>
    <row r="102" spans="2:12" ht="16" x14ac:dyDescent="0.2">
      <c r="B102" s="54">
        <v>57</v>
      </c>
      <c r="C102" s="69"/>
      <c r="D102" s="69"/>
      <c r="E102" s="69">
        <f t="shared" si="7"/>
        <v>508.92111111111109</v>
      </c>
      <c r="F102" s="69">
        <f t="shared" si="8"/>
        <v>381.69083333333333</v>
      </c>
      <c r="G102" s="69">
        <f t="shared" si="9"/>
        <v>254.46055555555554</v>
      </c>
      <c r="H102" s="69">
        <f t="shared" si="10"/>
        <v>152.67633333333333</v>
      </c>
      <c r="I102" s="69">
        <f t="shared" si="11"/>
        <v>76.338166666666666</v>
      </c>
      <c r="J102" s="69">
        <f t="shared" ca="1" si="16"/>
        <v>169.64037037037039</v>
      </c>
      <c r="K102" s="70">
        <f t="shared" ca="1" si="12"/>
        <v>286.26812500000005</v>
      </c>
      <c r="L102" s="71">
        <f t="shared" si="13"/>
        <v>152.67633333333333</v>
      </c>
    </row>
    <row r="103" spans="2:12" ht="16" x14ac:dyDescent="0.2">
      <c r="B103" s="54">
        <v>58</v>
      </c>
      <c r="C103" s="69"/>
      <c r="D103" s="69"/>
      <c r="E103" s="69">
        <f t="shared" si="7"/>
        <v>508.92111111111109</v>
      </c>
      <c r="F103" s="69">
        <f t="shared" si="8"/>
        <v>381.69083333333333</v>
      </c>
      <c r="G103" s="69">
        <f t="shared" si="9"/>
        <v>254.46055555555554</v>
      </c>
      <c r="H103" s="69">
        <f t="shared" si="10"/>
        <v>152.67633333333333</v>
      </c>
      <c r="I103" s="69">
        <f t="shared" si="11"/>
        <v>76.338166666666666</v>
      </c>
      <c r="J103" s="69">
        <f t="shared" ca="1" si="16"/>
        <v>169.64037037037039</v>
      </c>
      <c r="K103" s="70">
        <f t="shared" ca="1" si="12"/>
        <v>286.26812500000005</v>
      </c>
      <c r="L103" s="71">
        <f t="shared" si="13"/>
        <v>152.67633333333333</v>
      </c>
    </row>
    <row r="104" spans="2:12" ht="16" x14ac:dyDescent="0.2">
      <c r="B104" s="54">
        <v>59</v>
      </c>
      <c r="C104" s="69"/>
      <c r="D104" s="69"/>
      <c r="E104" s="69">
        <f t="shared" si="7"/>
        <v>508.92111111111109</v>
      </c>
      <c r="F104" s="69">
        <f t="shared" si="8"/>
        <v>381.69083333333333</v>
      </c>
      <c r="G104" s="69">
        <f t="shared" si="9"/>
        <v>254.46055555555554</v>
      </c>
      <c r="H104" s="69">
        <f t="shared" si="10"/>
        <v>152.67633333333333</v>
      </c>
      <c r="I104" s="69">
        <f t="shared" si="11"/>
        <v>76.338166666666666</v>
      </c>
      <c r="J104" s="69">
        <f t="shared" ca="1" si="16"/>
        <v>169.64037037037039</v>
      </c>
      <c r="K104" s="70">
        <f t="shared" ca="1" si="12"/>
        <v>286.26812500000005</v>
      </c>
      <c r="L104" s="71">
        <f t="shared" si="13"/>
        <v>152.67633333333333</v>
      </c>
    </row>
    <row r="105" spans="2:12" ht="16" x14ac:dyDescent="0.2">
      <c r="B105" s="54">
        <v>60</v>
      </c>
      <c r="C105" s="69"/>
      <c r="D105" s="69"/>
      <c r="E105" s="69">
        <f t="shared" si="7"/>
        <v>508.92111111111109</v>
      </c>
      <c r="F105" s="69">
        <f t="shared" si="8"/>
        <v>381.69083333333333</v>
      </c>
      <c r="G105" s="69">
        <f t="shared" si="9"/>
        <v>254.46055555555554</v>
      </c>
      <c r="H105" s="69">
        <f t="shared" si="10"/>
        <v>152.67633333333333</v>
      </c>
      <c r="I105" s="69">
        <f t="shared" si="11"/>
        <v>76.338166666666666</v>
      </c>
      <c r="J105" s="69">
        <f t="shared" ca="1" si="16"/>
        <v>169.64037037037039</v>
      </c>
      <c r="K105" s="70">
        <f t="shared" ca="1" si="12"/>
        <v>286.26812500000005</v>
      </c>
      <c r="L105" s="71">
        <f t="shared" si="13"/>
        <v>152.67633333333333</v>
      </c>
    </row>
    <row r="106" spans="2:12" ht="16" x14ac:dyDescent="0.2">
      <c r="B106" s="54">
        <v>61</v>
      </c>
      <c r="C106" s="69"/>
      <c r="D106" s="69"/>
      <c r="E106" s="69">
        <f t="shared" si="7"/>
        <v>508.92111111111109</v>
      </c>
      <c r="F106" s="69">
        <f t="shared" si="8"/>
        <v>381.69083333333333</v>
      </c>
      <c r="G106" s="69">
        <f t="shared" si="9"/>
        <v>254.46055555555554</v>
      </c>
      <c r="H106" s="69">
        <f t="shared" si="10"/>
        <v>152.67633333333333</v>
      </c>
      <c r="I106" s="69">
        <f t="shared" si="11"/>
        <v>76.338166666666666</v>
      </c>
      <c r="J106" s="69">
        <f t="shared" ca="1" si="16"/>
        <v>169.64037037037039</v>
      </c>
      <c r="K106" s="70">
        <f t="shared" ca="1" si="12"/>
        <v>286.26812500000005</v>
      </c>
      <c r="L106" s="71">
        <f t="shared" si="13"/>
        <v>152.67633333333333</v>
      </c>
    </row>
    <row r="107" spans="2:12" ht="16" x14ac:dyDescent="0.2">
      <c r="B107" s="54">
        <v>62</v>
      </c>
      <c r="C107" s="69"/>
      <c r="D107" s="69"/>
      <c r="E107" s="69">
        <f t="shared" si="7"/>
        <v>508.92111111111109</v>
      </c>
      <c r="F107" s="69">
        <f t="shared" si="8"/>
        <v>381.69083333333333</v>
      </c>
      <c r="G107" s="69">
        <f t="shared" si="9"/>
        <v>254.46055555555554</v>
      </c>
      <c r="H107" s="69">
        <f t="shared" si="10"/>
        <v>152.67633333333333</v>
      </c>
      <c r="I107" s="69">
        <f t="shared" si="11"/>
        <v>76.338166666666666</v>
      </c>
      <c r="J107" s="69">
        <f t="shared" ca="1" si="16"/>
        <v>169.64037037037039</v>
      </c>
      <c r="K107" s="70">
        <f t="shared" ca="1" si="12"/>
        <v>286.26812500000005</v>
      </c>
      <c r="L107" s="71">
        <f t="shared" si="13"/>
        <v>152.67633333333333</v>
      </c>
    </row>
    <row r="108" spans="2:12" ht="16" x14ac:dyDescent="0.2">
      <c r="B108" s="54">
        <v>63</v>
      </c>
      <c r="C108" s="69"/>
      <c r="D108" s="69"/>
      <c r="E108" s="69">
        <f t="shared" si="7"/>
        <v>508.92111111111109</v>
      </c>
      <c r="F108" s="69">
        <f t="shared" si="8"/>
        <v>381.69083333333333</v>
      </c>
      <c r="G108" s="69">
        <f t="shared" si="9"/>
        <v>254.46055555555554</v>
      </c>
      <c r="H108" s="69">
        <f t="shared" si="10"/>
        <v>152.67633333333333</v>
      </c>
      <c r="I108" s="69">
        <f t="shared" si="11"/>
        <v>76.338166666666666</v>
      </c>
      <c r="J108" s="69">
        <f t="shared" ca="1" si="16"/>
        <v>169.64037037037039</v>
      </c>
      <c r="K108" s="70">
        <f t="shared" ca="1" si="12"/>
        <v>286.26812500000005</v>
      </c>
      <c r="L108" s="71">
        <f t="shared" si="13"/>
        <v>152.67633333333333</v>
      </c>
    </row>
    <row r="109" spans="2:12" ht="16" x14ac:dyDescent="0.2">
      <c r="B109" s="54">
        <v>64</v>
      </c>
      <c r="C109" s="69"/>
      <c r="D109" s="69"/>
      <c r="E109" s="69">
        <f t="shared" si="7"/>
        <v>508.92111111111109</v>
      </c>
      <c r="F109" s="69">
        <f t="shared" si="8"/>
        <v>381.69083333333333</v>
      </c>
      <c r="G109" s="69">
        <f t="shared" si="9"/>
        <v>254.46055555555554</v>
      </c>
      <c r="H109" s="69">
        <f t="shared" si="10"/>
        <v>152.67633333333333</v>
      </c>
      <c r="I109" s="69">
        <f t="shared" si="11"/>
        <v>76.338166666666666</v>
      </c>
      <c r="J109" s="69">
        <f t="shared" ca="1" si="16"/>
        <v>169.64037037037039</v>
      </c>
      <c r="K109" s="70">
        <f t="shared" ca="1" si="12"/>
        <v>286.26812500000005</v>
      </c>
      <c r="L109" s="71">
        <f t="shared" si="13"/>
        <v>152.67633333333333</v>
      </c>
    </row>
    <row r="110" spans="2:12" ht="16" x14ac:dyDescent="0.2">
      <c r="B110" s="54">
        <v>65</v>
      </c>
      <c r="C110" s="69"/>
      <c r="D110" s="69"/>
      <c r="E110" s="69">
        <f t="shared" si="7"/>
        <v>508.92111111111109</v>
      </c>
      <c r="F110" s="69">
        <f t="shared" si="8"/>
        <v>381.69083333333333</v>
      </c>
      <c r="G110" s="69">
        <f t="shared" si="9"/>
        <v>254.46055555555554</v>
      </c>
      <c r="H110" s="69">
        <f t="shared" si="10"/>
        <v>152.67633333333333</v>
      </c>
      <c r="I110" s="69">
        <f t="shared" si="11"/>
        <v>76.338166666666666</v>
      </c>
      <c r="J110" s="69">
        <f t="shared" ca="1" si="16"/>
        <v>169.64037037037039</v>
      </c>
      <c r="K110" s="70">
        <f t="shared" ca="1" si="12"/>
        <v>286.26812500000005</v>
      </c>
      <c r="L110" s="71">
        <f t="shared" si="13"/>
        <v>152.67633333333333</v>
      </c>
    </row>
    <row r="111" spans="2:12" ht="16" x14ac:dyDescent="0.2">
      <c r="B111" s="54">
        <v>66</v>
      </c>
      <c r="C111" s="69"/>
      <c r="D111" s="69"/>
      <c r="E111" s="69">
        <f t="shared" ref="E111:E117" si="17">$C$3/($C$11*12)</f>
        <v>508.92111111111109</v>
      </c>
      <c r="F111" s="69">
        <f t="shared" ref="F111:F141" si="18">$C$3/($C$12*12)</f>
        <v>381.69083333333333</v>
      </c>
      <c r="G111" s="69">
        <f t="shared" ref="G111:G174" si="19">$C$3/($C$13*12)</f>
        <v>254.46055555555554</v>
      </c>
      <c r="H111" s="69">
        <f t="shared" ref="H111:H174" si="20">$C$3/($C$14*12)</f>
        <v>152.67633333333333</v>
      </c>
      <c r="I111" s="69">
        <f t="shared" ref="I111:I174" si="21">$C$3/($C$15*12)</f>
        <v>76.338166666666666</v>
      </c>
      <c r="J111" s="69">
        <f t="shared" ca="1" si="16"/>
        <v>169.64037037037039</v>
      </c>
      <c r="K111" s="70">
        <f t="shared" ref="K111:K141" ca="1" si="22">IF(B111&lt;=$D$4,$G$32,IF(B111&lt;=$D$4+12,$G$33,IF(B111&lt;=$D$4+24,$G$34,IF(B111&lt;=$D$4+36,$G$35,IF(B111&lt;=$D$4+48,$G$36,IF(B111&lt;=$D$4+60,$G$37,IF(B111&lt;=$D$4+72,$G$38,IF(B111&lt;=$D$4+84,$G$39,$G$40))))))))</f>
        <v>286.26812500000005</v>
      </c>
      <c r="L111" s="71">
        <f t="shared" ref="L111:L174" si="23">IF(AND($C$5=$C$11,$C$6="zrýchlený"),J111,IF(AND($C$5=$C$12,$C$6="zrýchlený"),K111,IF($C$5=$C$9,C111,IF($C$5=$C$10,D111,IF($C$5=$C$11,E111,IF($C$5=$C$12,F111,IF($C$5=$C$13,G111,IF($C$5=$C$14,H111,IF($C$5=$C$15,I111,0)))))))))</f>
        <v>152.67633333333333</v>
      </c>
    </row>
    <row r="112" spans="2:12" ht="16" x14ac:dyDescent="0.2">
      <c r="B112" s="54">
        <v>67</v>
      </c>
      <c r="C112" s="69"/>
      <c r="D112" s="69"/>
      <c r="E112" s="69">
        <f t="shared" si="17"/>
        <v>508.92111111111109</v>
      </c>
      <c r="F112" s="69">
        <f t="shared" si="18"/>
        <v>381.69083333333333</v>
      </c>
      <c r="G112" s="69">
        <f t="shared" si="19"/>
        <v>254.46055555555554</v>
      </c>
      <c r="H112" s="69">
        <f t="shared" si="20"/>
        <v>152.67633333333333</v>
      </c>
      <c r="I112" s="69">
        <f t="shared" si="21"/>
        <v>76.338166666666666</v>
      </c>
      <c r="J112" s="69">
        <f t="shared" ca="1" si="16"/>
        <v>169.64037037037039</v>
      </c>
      <c r="K112" s="70">
        <f t="shared" ca="1" si="22"/>
        <v>286.26812500000005</v>
      </c>
      <c r="L112" s="71">
        <f t="shared" si="23"/>
        <v>152.67633333333333</v>
      </c>
    </row>
    <row r="113" spans="2:12" ht="16" x14ac:dyDescent="0.2">
      <c r="B113" s="54">
        <v>68</v>
      </c>
      <c r="C113" s="69"/>
      <c r="D113" s="69"/>
      <c r="E113" s="69">
        <f t="shared" si="17"/>
        <v>508.92111111111109</v>
      </c>
      <c r="F113" s="69">
        <f t="shared" si="18"/>
        <v>381.69083333333333</v>
      </c>
      <c r="G113" s="69">
        <f t="shared" si="19"/>
        <v>254.46055555555554</v>
      </c>
      <c r="H113" s="69">
        <f t="shared" si="20"/>
        <v>152.67633333333333</v>
      </c>
      <c r="I113" s="69">
        <f t="shared" si="21"/>
        <v>76.338166666666666</v>
      </c>
      <c r="J113" s="69">
        <f t="shared" ca="1" si="16"/>
        <v>508.92111111111114</v>
      </c>
      <c r="K113" s="70">
        <f t="shared" ca="1" si="22"/>
        <v>190.84541666666669</v>
      </c>
      <c r="L113" s="71">
        <f t="shared" si="23"/>
        <v>152.67633333333333</v>
      </c>
    </row>
    <row r="114" spans="2:12" ht="16" x14ac:dyDescent="0.2">
      <c r="B114" s="54">
        <v>69</v>
      </c>
      <c r="C114" s="69"/>
      <c r="D114" s="69"/>
      <c r="E114" s="69">
        <f t="shared" si="17"/>
        <v>508.92111111111109</v>
      </c>
      <c r="F114" s="69">
        <f t="shared" si="18"/>
        <v>381.69083333333333</v>
      </c>
      <c r="G114" s="69">
        <f t="shared" si="19"/>
        <v>254.46055555555554</v>
      </c>
      <c r="H114" s="69">
        <f t="shared" si="20"/>
        <v>152.67633333333333</v>
      </c>
      <c r="I114" s="69">
        <f t="shared" si="21"/>
        <v>76.338166666666666</v>
      </c>
      <c r="J114" s="69">
        <f t="shared" ca="1" si="16"/>
        <v>508.92111111111114</v>
      </c>
      <c r="K114" s="70">
        <f t="shared" ca="1" si="22"/>
        <v>190.84541666666669</v>
      </c>
      <c r="L114" s="71">
        <f t="shared" si="23"/>
        <v>152.67633333333333</v>
      </c>
    </row>
    <row r="115" spans="2:12" ht="16" x14ac:dyDescent="0.2">
      <c r="B115" s="54">
        <v>70</v>
      </c>
      <c r="C115" s="69"/>
      <c r="D115" s="69"/>
      <c r="E115" s="69">
        <f t="shared" si="17"/>
        <v>508.92111111111109</v>
      </c>
      <c r="F115" s="69">
        <f t="shared" si="18"/>
        <v>381.69083333333333</v>
      </c>
      <c r="G115" s="69">
        <f t="shared" si="19"/>
        <v>254.46055555555554</v>
      </c>
      <c r="H115" s="69">
        <f t="shared" si="20"/>
        <v>152.67633333333333</v>
      </c>
      <c r="I115" s="69">
        <f t="shared" si="21"/>
        <v>76.338166666666666</v>
      </c>
      <c r="J115" s="69">
        <f t="shared" ca="1" si="16"/>
        <v>508.92111111111114</v>
      </c>
      <c r="K115" s="70">
        <f t="shared" ca="1" si="22"/>
        <v>190.84541666666669</v>
      </c>
      <c r="L115" s="71">
        <f t="shared" si="23"/>
        <v>152.67633333333333</v>
      </c>
    </row>
    <row r="116" spans="2:12" ht="16" x14ac:dyDescent="0.2">
      <c r="B116" s="54">
        <v>71</v>
      </c>
      <c r="C116" s="69"/>
      <c r="D116" s="69"/>
      <c r="E116" s="69">
        <f t="shared" si="17"/>
        <v>508.92111111111109</v>
      </c>
      <c r="F116" s="69">
        <f t="shared" si="18"/>
        <v>381.69083333333333</v>
      </c>
      <c r="G116" s="69">
        <f t="shared" si="19"/>
        <v>254.46055555555554</v>
      </c>
      <c r="H116" s="69">
        <f t="shared" si="20"/>
        <v>152.67633333333333</v>
      </c>
      <c r="I116" s="69">
        <f t="shared" si="21"/>
        <v>76.338166666666666</v>
      </c>
      <c r="J116" s="69">
        <f t="shared" ca="1" si="16"/>
        <v>508.92111111111114</v>
      </c>
      <c r="K116" s="70">
        <f t="shared" ca="1" si="22"/>
        <v>190.84541666666669</v>
      </c>
      <c r="L116" s="71">
        <f t="shared" si="23"/>
        <v>152.67633333333333</v>
      </c>
    </row>
    <row r="117" spans="2:12" ht="16" x14ac:dyDescent="0.2">
      <c r="B117" s="54">
        <v>72</v>
      </c>
      <c r="C117" s="69"/>
      <c r="D117" s="69"/>
      <c r="E117" s="69">
        <f t="shared" si="17"/>
        <v>508.92111111111109</v>
      </c>
      <c r="F117" s="69">
        <f t="shared" si="18"/>
        <v>381.69083333333333</v>
      </c>
      <c r="G117" s="69">
        <f t="shared" si="19"/>
        <v>254.46055555555554</v>
      </c>
      <c r="H117" s="69">
        <f t="shared" si="20"/>
        <v>152.67633333333333</v>
      </c>
      <c r="I117" s="69">
        <f t="shared" si="21"/>
        <v>76.338166666666666</v>
      </c>
      <c r="J117" s="69">
        <f t="shared" ca="1" si="16"/>
        <v>508.92111111111114</v>
      </c>
      <c r="K117" s="70">
        <f t="shared" ca="1" si="22"/>
        <v>190.84541666666669</v>
      </c>
      <c r="L117" s="71">
        <f t="shared" si="23"/>
        <v>152.67633333333333</v>
      </c>
    </row>
    <row r="118" spans="2:12" ht="16" x14ac:dyDescent="0.2">
      <c r="B118" s="54">
        <v>73</v>
      </c>
      <c r="C118" s="69"/>
      <c r="D118" s="69"/>
      <c r="E118" s="69"/>
      <c r="F118" s="69">
        <f t="shared" si="18"/>
        <v>381.69083333333333</v>
      </c>
      <c r="G118" s="69">
        <f t="shared" si="19"/>
        <v>254.46055555555554</v>
      </c>
      <c r="H118" s="69">
        <f t="shared" si="20"/>
        <v>152.67633333333333</v>
      </c>
      <c r="I118" s="69">
        <f t="shared" si="21"/>
        <v>76.338166666666666</v>
      </c>
      <c r="J118" s="69"/>
      <c r="K118" s="70">
        <f t="shared" ca="1" si="22"/>
        <v>190.84541666666669</v>
      </c>
      <c r="L118" s="71">
        <f t="shared" si="23"/>
        <v>152.67633333333333</v>
      </c>
    </row>
    <row r="119" spans="2:12" ht="16" x14ac:dyDescent="0.2">
      <c r="B119" s="54">
        <v>74</v>
      </c>
      <c r="C119" s="69"/>
      <c r="D119" s="69"/>
      <c r="E119" s="69"/>
      <c r="F119" s="69">
        <f t="shared" si="18"/>
        <v>381.69083333333333</v>
      </c>
      <c r="G119" s="69">
        <f t="shared" si="19"/>
        <v>254.46055555555554</v>
      </c>
      <c r="H119" s="69">
        <f t="shared" si="20"/>
        <v>152.67633333333333</v>
      </c>
      <c r="I119" s="69">
        <f t="shared" si="21"/>
        <v>76.338166666666666</v>
      </c>
      <c r="J119" s="69"/>
      <c r="K119" s="70">
        <f t="shared" ca="1" si="22"/>
        <v>190.84541666666669</v>
      </c>
      <c r="L119" s="71">
        <f t="shared" si="23"/>
        <v>152.67633333333333</v>
      </c>
    </row>
    <row r="120" spans="2:12" ht="16" x14ac:dyDescent="0.2">
      <c r="B120" s="54">
        <v>75</v>
      </c>
      <c r="C120" s="69"/>
      <c r="D120" s="69"/>
      <c r="E120" s="69"/>
      <c r="F120" s="69">
        <f t="shared" si="18"/>
        <v>381.69083333333333</v>
      </c>
      <c r="G120" s="69">
        <f t="shared" si="19"/>
        <v>254.46055555555554</v>
      </c>
      <c r="H120" s="69">
        <f t="shared" si="20"/>
        <v>152.67633333333333</v>
      </c>
      <c r="I120" s="69">
        <f t="shared" si="21"/>
        <v>76.338166666666666</v>
      </c>
      <c r="J120" s="69"/>
      <c r="K120" s="70">
        <f t="shared" ca="1" si="22"/>
        <v>190.84541666666669</v>
      </c>
      <c r="L120" s="71">
        <f t="shared" si="23"/>
        <v>152.67633333333333</v>
      </c>
    </row>
    <row r="121" spans="2:12" ht="16" x14ac:dyDescent="0.2">
      <c r="B121" s="54">
        <v>76</v>
      </c>
      <c r="C121" s="69"/>
      <c r="D121" s="69"/>
      <c r="E121" s="69"/>
      <c r="F121" s="69">
        <f t="shared" si="18"/>
        <v>381.69083333333333</v>
      </c>
      <c r="G121" s="69">
        <f t="shared" si="19"/>
        <v>254.46055555555554</v>
      </c>
      <c r="H121" s="69">
        <f t="shared" si="20"/>
        <v>152.67633333333333</v>
      </c>
      <c r="I121" s="69">
        <f t="shared" si="21"/>
        <v>76.338166666666666</v>
      </c>
      <c r="J121" s="69"/>
      <c r="K121" s="70">
        <f t="shared" ca="1" si="22"/>
        <v>190.84541666666669</v>
      </c>
      <c r="L121" s="71">
        <f t="shared" si="23"/>
        <v>152.67633333333333</v>
      </c>
    </row>
    <row r="122" spans="2:12" ht="16" x14ac:dyDescent="0.2">
      <c r="B122" s="54">
        <v>77</v>
      </c>
      <c r="C122" s="69"/>
      <c r="D122" s="69"/>
      <c r="E122" s="69"/>
      <c r="F122" s="69">
        <f t="shared" si="18"/>
        <v>381.69083333333333</v>
      </c>
      <c r="G122" s="69">
        <f t="shared" si="19"/>
        <v>254.46055555555554</v>
      </c>
      <c r="H122" s="69">
        <f t="shared" si="20"/>
        <v>152.67633333333333</v>
      </c>
      <c r="I122" s="69">
        <f t="shared" si="21"/>
        <v>76.338166666666666</v>
      </c>
      <c r="J122" s="69"/>
      <c r="K122" s="70">
        <f t="shared" ca="1" si="22"/>
        <v>190.84541666666669</v>
      </c>
      <c r="L122" s="71">
        <f t="shared" si="23"/>
        <v>152.67633333333333</v>
      </c>
    </row>
    <row r="123" spans="2:12" ht="16" x14ac:dyDescent="0.2">
      <c r="B123" s="54">
        <v>78</v>
      </c>
      <c r="C123" s="69"/>
      <c r="D123" s="69"/>
      <c r="E123" s="69"/>
      <c r="F123" s="69">
        <f t="shared" si="18"/>
        <v>381.69083333333333</v>
      </c>
      <c r="G123" s="69">
        <f t="shared" si="19"/>
        <v>254.46055555555554</v>
      </c>
      <c r="H123" s="69">
        <f t="shared" si="20"/>
        <v>152.67633333333333</v>
      </c>
      <c r="I123" s="69">
        <f t="shared" si="21"/>
        <v>76.338166666666666</v>
      </c>
      <c r="J123" s="69"/>
      <c r="K123" s="70">
        <f t="shared" ca="1" si="22"/>
        <v>190.84541666666669</v>
      </c>
      <c r="L123" s="71">
        <f t="shared" si="23"/>
        <v>152.67633333333333</v>
      </c>
    </row>
    <row r="124" spans="2:12" ht="16" x14ac:dyDescent="0.2">
      <c r="B124" s="54">
        <v>79</v>
      </c>
      <c r="C124" s="69"/>
      <c r="D124" s="69"/>
      <c r="E124" s="69"/>
      <c r="F124" s="69">
        <f t="shared" si="18"/>
        <v>381.69083333333333</v>
      </c>
      <c r="G124" s="69">
        <f t="shared" si="19"/>
        <v>254.46055555555554</v>
      </c>
      <c r="H124" s="69">
        <f t="shared" si="20"/>
        <v>152.67633333333333</v>
      </c>
      <c r="I124" s="69">
        <f t="shared" si="21"/>
        <v>76.338166666666666</v>
      </c>
      <c r="J124" s="69"/>
      <c r="K124" s="70">
        <f t="shared" ca="1" si="22"/>
        <v>190.84541666666669</v>
      </c>
      <c r="L124" s="71">
        <f t="shared" si="23"/>
        <v>152.67633333333333</v>
      </c>
    </row>
    <row r="125" spans="2:12" ht="16" x14ac:dyDescent="0.2">
      <c r="B125" s="54">
        <v>80</v>
      </c>
      <c r="C125" s="69"/>
      <c r="D125" s="69"/>
      <c r="E125" s="69"/>
      <c r="F125" s="69">
        <f t="shared" si="18"/>
        <v>381.69083333333333</v>
      </c>
      <c r="G125" s="69">
        <f t="shared" si="19"/>
        <v>254.46055555555554</v>
      </c>
      <c r="H125" s="69">
        <f t="shared" si="20"/>
        <v>152.67633333333333</v>
      </c>
      <c r="I125" s="69">
        <f t="shared" si="21"/>
        <v>76.338166666666666</v>
      </c>
      <c r="J125" s="69"/>
      <c r="K125" s="70">
        <f t="shared" ca="1" si="22"/>
        <v>95.422708333333347</v>
      </c>
      <c r="L125" s="71">
        <f t="shared" si="23"/>
        <v>152.67633333333333</v>
      </c>
    </row>
    <row r="126" spans="2:12" ht="16" x14ac:dyDescent="0.2">
      <c r="B126" s="54">
        <v>81</v>
      </c>
      <c r="C126" s="69"/>
      <c r="D126" s="69"/>
      <c r="E126" s="69"/>
      <c r="F126" s="69">
        <f t="shared" si="18"/>
        <v>381.69083333333333</v>
      </c>
      <c r="G126" s="69">
        <f t="shared" si="19"/>
        <v>254.46055555555554</v>
      </c>
      <c r="H126" s="69">
        <f t="shared" si="20"/>
        <v>152.67633333333333</v>
      </c>
      <c r="I126" s="69">
        <f t="shared" si="21"/>
        <v>76.338166666666666</v>
      </c>
      <c r="J126" s="69"/>
      <c r="K126" s="70">
        <f t="shared" ca="1" si="22"/>
        <v>95.422708333333347</v>
      </c>
      <c r="L126" s="71">
        <f t="shared" si="23"/>
        <v>152.67633333333333</v>
      </c>
    </row>
    <row r="127" spans="2:12" ht="16" x14ac:dyDescent="0.2">
      <c r="B127" s="54">
        <v>82</v>
      </c>
      <c r="C127" s="69"/>
      <c r="D127" s="69"/>
      <c r="E127" s="69"/>
      <c r="F127" s="69">
        <f t="shared" si="18"/>
        <v>381.69083333333333</v>
      </c>
      <c r="G127" s="69">
        <f t="shared" si="19"/>
        <v>254.46055555555554</v>
      </c>
      <c r="H127" s="69">
        <f t="shared" si="20"/>
        <v>152.67633333333333</v>
      </c>
      <c r="I127" s="69">
        <f t="shared" si="21"/>
        <v>76.338166666666666</v>
      </c>
      <c r="J127" s="69"/>
      <c r="K127" s="70">
        <f t="shared" ca="1" si="22"/>
        <v>95.422708333333347</v>
      </c>
      <c r="L127" s="71">
        <f t="shared" si="23"/>
        <v>152.67633333333333</v>
      </c>
    </row>
    <row r="128" spans="2:12" ht="16" x14ac:dyDescent="0.2">
      <c r="B128" s="54">
        <v>83</v>
      </c>
      <c r="C128" s="69"/>
      <c r="D128" s="69"/>
      <c r="E128" s="69"/>
      <c r="F128" s="69">
        <f t="shared" si="18"/>
        <v>381.69083333333333</v>
      </c>
      <c r="G128" s="69">
        <f t="shared" si="19"/>
        <v>254.46055555555554</v>
      </c>
      <c r="H128" s="69">
        <f t="shared" si="20"/>
        <v>152.67633333333333</v>
      </c>
      <c r="I128" s="69">
        <f t="shared" si="21"/>
        <v>76.338166666666666</v>
      </c>
      <c r="J128" s="69"/>
      <c r="K128" s="70">
        <f t="shared" ca="1" si="22"/>
        <v>95.422708333333347</v>
      </c>
      <c r="L128" s="71">
        <f t="shared" si="23"/>
        <v>152.67633333333333</v>
      </c>
    </row>
    <row r="129" spans="2:12" ht="16" x14ac:dyDescent="0.2">
      <c r="B129" s="54">
        <v>84</v>
      </c>
      <c r="C129" s="69"/>
      <c r="D129" s="69"/>
      <c r="E129" s="69"/>
      <c r="F129" s="69">
        <f t="shared" si="18"/>
        <v>381.69083333333333</v>
      </c>
      <c r="G129" s="69">
        <f t="shared" si="19"/>
        <v>254.46055555555554</v>
      </c>
      <c r="H129" s="69">
        <f t="shared" si="20"/>
        <v>152.67633333333333</v>
      </c>
      <c r="I129" s="69">
        <f t="shared" si="21"/>
        <v>76.338166666666666</v>
      </c>
      <c r="J129" s="69"/>
      <c r="K129" s="70">
        <f t="shared" ca="1" si="22"/>
        <v>95.422708333333347</v>
      </c>
      <c r="L129" s="71">
        <f t="shared" si="23"/>
        <v>152.67633333333333</v>
      </c>
    </row>
    <row r="130" spans="2:12" ht="16" x14ac:dyDescent="0.2">
      <c r="B130" s="54">
        <v>85</v>
      </c>
      <c r="C130" s="69"/>
      <c r="D130" s="69"/>
      <c r="E130" s="69"/>
      <c r="F130" s="69">
        <f t="shared" si="18"/>
        <v>381.69083333333333</v>
      </c>
      <c r="G130" s="69">
        <f t="shared" si="19"/>
        <v>254.46055555555554</v>
      </c>
      <c r="H130" s="69">
        <f t="shared" si="20"/>
        <v>152.67633333333333</v>
      </c>
      <c r="I130" s="69">
        <f t="shared" si="21"/>
        <v>76.338166666666666</v>
      </c>
      <c r="J130" s="69"/>
      <c r="K130" s="70">
        <f t="shared" ca="1" si="22"/>
        <v>95.422708333333347</v>
      </c>
      <c r="L130" s="71">
        <f t="shared" si="23"/>
        <v>152.67633333333333</v>
      </c>
    </row>
    <row r="131" spans="2:12" ht="16" x14ac:dyDescent="0.2">
      <c r="B131" s="54">
        <v>86</v>
      </c>
      <c r="C131" s="69"/>
      <c r="D131" s="69"/>
      <c r="E131" s="69"/>
      <c r="F131" s="69">
        <f t="shared" si="18"/>
        <v>381.69083333333333</v>
      </c>
      <c r="G131" s="69">
        <f t="shared" si="19"/>
        <v>254.46055555555554</v>
      </c>
      <c r="H131" s="69">
        <f t="shared" si="20"/>
        <v>152.67633333333333</v>
      </c>
      <c r="I131" s="69">
        <f t="shared" si="21"/>
        <v>76.338166666666666</v>
      </c>
      <c r="J131" s="69"/>
      <c r="K131" s="70">
        <f t="shared" ca="1" si="22"/>
        <v>95.422708333333347</v>
      </c>
      <c r="L131" s="71">
        <f t="shared" si="23"/>
        <v>152.67633333333333</v>
      </c>
    </row>
    <row r="132" spans="2:12" ht="16" x14ac:dyDescent="0.2">
      <c r="B132" s="54">
        <v>87</v>
      </c>
      <c r="C132" s="69"/>
      <c r="D132" s="69"/>
      <c r="E132" s="69"/>
      <c r="F132" s="69">
        <f t="shared" si="18"/>
        <v>381.69083333333333</v>
      </c>
      <c r="G132" s="69">
        <f t="shared" si="19"/>
        <v>254.46055555555554</v>
      </c>
      <c r="H132" s="69">
        <f t="shared" si="20"/>
        <v>152.67633333333333</v>
      </c>
      <c r="I132" s="69">
        <f t="shared" si="21"/>
        <v>76.338166666666666</v>
      </c>
      <c r="J132" s="69"/>
      <c r="K132" s="70">
        <f t="shared" ca="1" si="22"/>
        <v>95.422708333333347</v>
      </c>
      <c r="L132" s="71">
        <f t="shared" si="23"/>
        <v>152.67633333333333</v>
      </c>
    </row>
    <row r="133" spans="2:12" ht="16" x14ac:dyDescent="0.2">
      <c r="B133" s="54">
        <v>88</v>
      </c>
      <c r="C133" s="69"/>
      <c r="D133" s="69"/>
      <c r="E133" s="69"/>
      <c r="F133" s="69">
        <f t="shared" si="18"/>
        <v>381.69083333333333</v>
      </c>
      <c r="G133" s="69">
        <f t="shared" si="19"/>
        <v>254.46055555555554</v>
      </c>
      <c r="H133" s="69">
        <f t="shared" si="20"/>
        <v>152.67633333333333</v>
      </c>
      <c r="I133" s="69">
        <f t="shared" si="21"/>
        <v>76.338166666666666</v>
      </c>
      <c r="J133" s="69"/>
      <c r="K133" s="70">
        <f t="shared" ca="1" si="22"/>
        <v>95.422708333333347</v>
      </c>
      <c r="L133" s="71">
        <f t="shared" si="23"/>
        <v>152.67633333333333</v>
      </c>
    </row>
    <row r="134" spans="2:12" ht="16" x14ac:dyDescent="0.2">
      <c r="B134" s="54">
        <v>89</v>
      </c>
      <c r="C134" s="69"/>
      <c r="D134" s="69"/>
      <c r="E134" s="69"/>
      <c r="F134" s="69">
        <f t="shared" si="18"/>
        <v>381.69083333333333</v>
      </c>
      <c r="G134" s="69">
        <f t="shared" si="19"/>
        <v>254.46055555555554</v>
      </c>
      <c r="H134" s="69">
        <f t="shared" si="20"/>
        <v>152.67633333333333</v>
      </c>
      <c r="I134" s="69">
        <f t="shared" si="21"/>
        <v>76.338166666666666</v>
      </c>
      <c r="J134" s="69"/>
      <c r="K134" s="70">
        <f t="shared" ca="1" si="22"/>
        <v>95.422708333333347</v>
      </c>
      <c r="L134" s="71">
        <f t="shared" si="23"/>
        <v>152.67633333333333</v>
      </c>
    </row>
    <row r="135" spans="2:12" ht="16" x14ac:dyDescent="0.2">
      <c r="B135" s="54">
        <v>90</v>
      </c>
      <c r="C135" s="69"/>
      <c r="D135" s="69"/>
      <c r="E135" s="69"/>
      <c r="F135" s="69">
        <f t="shared" si="18"/>
        <v>381.69083333333333</v>
      </c>
      <c r="G135" s="69">
        <f t="shared" si="19"/>
        <v>254.46055555555554</v>
      </c>
      <c r="H135" s="69">
        <f t="shared" si="20"/>
        <v>152.67633333333333</v>
      </c>
      <c r="I135" s="69">
        <f t="shared" si="21"/>
        <v>76.338166666666666</v>
      </c>
      <c r="J135" s="69"/>
      <c r="K135" s="70">
        <f t="shared" ca="1" si="22"/>
        <v>95.422708333333347</v>
      </c>
      <c r="L135" s="71">
        <f t="shared" si="23"/>
        <v>152.67633333333333</v>
      </c>
    </row>
    <row r="136" spans="2:12" ht="16" x14ac:dyDescent="0.2">
      <c r="B136" s="54">
        <v>91</v>
      </c>
      <c r="C136" s="69"/>
      <c r="D136" s="69"/>
      <c r="E136" s="69"/>
      <c r="F136" s="69">
        <f t="shared" si="18"/>
        <v>381.69083333333333</v>
      </c>
      <c r="G136" s="69">
        <f t="shared" si="19"/>
        <v>254.46055555555554</v>
      </c>
      <c r="H136" s="69">
        <f t="shared" si="20"/>
        <v>152.67633333333333</v>
      </c>
      <c r="I136" s="69">
        <f t="shared" si="21"/>
        <v>76.338166666666666</v>
      </c>
      <c r="J136" s="69"/>
      <c r="K136" s="70">
        <f t="shared" ca="1" si="22"/>
        <v>95.422708333333347</v>
      </c>
      <c r="L136" s="71">
        <f t="shared" si="23"/>
        <v>152.67633333333333</v>
      </c>
    </row>
    <row r="137" spans="2:12" ht="16" x14ac:dyDescent="0.2">
      <c r="B137" s="54">
        <v>92</v>
      </c>
      <c r="C137" s="69"/>
      <c r="D137" s="69"/>
      <c r="E137" s="69"/>
      <c r="F137" s="69">
        <f t="shared" si="18"/>
        <v>381.69083333333333</v>
      </c>
      <c r="G137" s="69">
        <f t="shared" si="19"/>
        <v>254.46055555555554</v>
      </c>
      <c r="H137" s="69">
        <f t="shared" si="20"/>
        <v>152.67633333333333</v>
      </c>
      <c r="I137" s="69">
        <f t="shared" si="21"/>
        <v>76.338166666666666</v>
      </c>
      <c r="J137" s="69"/>
      <c r="K137" s="70">
        <f t="shared" ca="1" si="22"/>
        <v>381.69083333333339</v>
      </c>
      <c r="L137" s="71">
        <f t="shared" si="23"/>
        <v>152.67633333333333</v>
      </c>
    </row>
    <row r="138" spans="2:12" ht="16" x14ac:dyDescent="0.2">
      <c r="B138" s="54">
        <v>93</v>
      </c>
      <c r="C138" s="69"/>
      <c r="D138" s="69"/>
      <c r="E138" s="69"/>
      <c r="F138" s="69">
        <f t="shared" si="18"/>
        <v>381.69083333333333</v>
      </c>
      <c r="G138" s="69">
        <f t="shared" si="19"/>
        <v>254.46055555555554</v>
      </c>
      <c r="H138" s="69">
        <f t="shared" si="20"/>
        <v>152.67633333333333</v>
      </c>
      <c r="I138" s="69">
        <f t="shared" si="21"/>
        <v>76.338166666666666</v>
      </c>
      <c r="J138" s="69"/>
      <c r="K138" s="70">
        <f t="shared" ca="1" si="22"/>
        <v>381.69083333333339</v>
      </c>
      <c r="L138" s="71">
        <f t="shared" si="23"/>
        <v>152.67633333333333</v>
      </c>
    </row>
    <row r="139" spans="2:12" ht="16" x14ac:dyDescent="0.2">
      <c r="B139" s="54">
        <v>94</v>
      </c>
      <c r="C139" s="69"/>
      <c r="D139" s="69"/>
      <c r="E139" s="69"/>
      <c r="F139" s="69">
        <f t="shared" si="18"/>
        <v>381.69083333333333</v>
      </c>
      <c r="G139" s="69">
        <f t="shared" si="19"/>
        <v>254.46055555555554</v>
      </c>
      <c r="H139" s="69">
        <f t="shared" si="20"/>
        <v>152.67633333333333</v>
      </c>
      <c r="I139" s="69">
        <f t="shared" si="21"/>
        <v>76.338166666666666</v>
      </c>
      <c r="J139" s="69"/>
      <c r="K139" s="70">
        <f t="shared" ca="1" si="22"/>
        <v>381.69083333333339</v>
      </c>
      <c r="L139" s="71">
        <f t="shared" si="23"/>
        <v>152.67633333333333</v>
      </c>
    </row>
    <row r="140" spans="2:12" ht="16" x14ac:dyDescent="0.2">
      <c r="B140" s="54">
        <v>95</v>
      </c>
      <c r="C140" s="69"/>
      <c r="D140" s="69"/>
      <c r="E140" s="69"/>
      <c r="F140" s="69">
        <f t="shared" si="18"/>
        <v>381.69083333333333</v>
      </c>
      <c r="G140" s="69">
        <f t="shared" si="19"/>
        <v>254.46055555555554</v>
      </c>
      <c r="H140" s="69">
        <f t="shared" si="20"/>
        <v>152.67633333333333</v>
      </c>
      <c r="I140" s="69">
        <f t="shared" si="21"/>
        <v>76.338166666666666</v>
      </c>
      <c r="J140" s="69"/>
      <c r="K140" s="70">
        <f t="shared" ca="1" si="22"/>
        <v>381.69083333333339</v>
      </c>
      <c r="L140" s="71">
        <f t="shared" si="23"/>
        <v>152.67633333333333</v>
      </c>
    </row>
    <row r="141" spans="2:12" ht="16" x14ac:dyDescent="0.2">
      <c r="B141" s="54">
        <v>96</v>
      </c>
      <c r="C141" s="69"/>
      <c r="D141" s="69"/>
      <c r="E141" s="69"/>
      <c r="F141" s="69">
        <f t="shared" si="18"/>
        <v>381.69083333333333</v>
      </c>
      <c r="G141" s="69">
        <f t="shared" si="19"/>
        <v>254.46055555555554</v>
      </c>
      <c r="H141" s="69">
        <f t="shared" si="20"/>
        <v>152.67633333333333</v>
      </c>
      <c r="I141" s="69">
        <f t="shared" si="21"/>
        <v>76.338166666666666</v>
      </c>
      <c r="J141" s="69"/>
      <c r="K141" s="70">
        <f t="shared" ca="1" si="22"/>
        <v>381.69083333333339</v>
      </c>
      <c r="L141" s="71">
        <f t="shared" si="23"/>
        <v>152.67633333333333</v>
      </c>
    </row>
    <row r="142" spans="2:12" ht="16" x14ac:dyDescent="0.2">
      <c r="B142" s="54">
        <v>97</v>
      </c>
      <c r="C142" s="69"/>
      <c r="D142" s="69"/>
      <c r="E142" s="69"/>
      <c r="F142" s="69"/>
      <c r="G142" s="69">
        <f t="shared" si="19"/>
        <v>254.46055555555554</v>
      </c>
      <c r="H142" s="69">
        <f t="shared" si="20"/>
        <v>152.67633333333333</v>
      </c>
      <c r="I142" s="69">
        <f t="shared" si="21"/>
        <v>76.338166666666666</v>
      </c>
      <c r="J142" s="69"/>
      <c r="K142" s="70"/>
      <c r="L142" s="71">
        <f t="shared" si="23"/>
        <v>152.67633333333333</v>
      </c>
    </row>
    <row r="143" spans="2:12" ht="16" x14ac:dyDescent="0.2">
      <c r="B143" s="54">
        <v>98</v>
      </c>
      <c r="C143" s="69"/>
      <c r="D143" s="69"/>
      <c r="E143" s="69"/>
      <c r="F143" s="69"/>
      <c r="G143" s="69">
        <f t="shared" si="19"/>
        <v>254.46055555555554</v>
      </c>
      <c r="H143" s="69">
        <f t="shared" si="20"/>
        <v>152.67633333333333</v>
      </c>
      <c r="I143" s="69">
        <f t="shared" si="21"/>
        <v>76.338166666666666</v>
      </c>
      <c r="J143" s="69"/>
      <c r="K143" s="70"/>
      <c r="L143" s="71">
        <f t="shared" si="23"/>
        <v>152.67633333333333</v>
      </c>
    </row>
    <row r="144" spans="2:12" ht="16" x14ac:dyDescent="0.2">
      <c r="B144" s="54">
        <v>99</v>
      </c>
      <c r="C144" s="69"/>
      <c r="D144" s="69"/>
      <c r="E144" s="69"/>
      <c r="F144" s="69"/>
      <c r="G144" s="69">
        <f t="shared" si="19"/>
        <v>254.46055555555554</v>
      </c>
      <c r="H144" s="69">
        <f t="shared" si="20"/>
        <v>152.67633333333333</v>
      </c>
      <c r="I144" s="69">
        <f t="shared" si="21"/>
        <v>76.338166666666666</v>
      </c>
      <c r="J144" s="69"/>
      <c r="K144" s="70"/>
      <c r="L144" s="71">
        <f t="shared" si="23"/>
        <v>152.67633333333333</v>
      </c>
    </row>
    <row r="145" spans="2:12" ht="16" x14ac:dyDescent="0.2">
      <c r="B145" s="54">
        <v>100</v>
      </c>
      <c r="C145" s="69"/>
      <c r="D145" s="69"/>
      <c r="E145" s="69"/>
      <c r="F145" s="69"/>
      <c r="G145" s="69">
        <f t="shared" si="19"/>
        <v>254.46055555555554</v>
      </c>
      <c r="H145" s="69">
        <f t="shared" si="20"/>
        <v>152.67633333333333</v>
      </c>
      <c r="I145" s="69">
        <f t="shared" si="21"/>
        <v>76.338166666666666</v>
      </c>
      <c r="J145" s="69"/>
      <c r="K145" s="70"/>
      <c r="L145" s="71">
        <f t="shared" si="23"/>
        <v>152.67633333333333</v>
      </c>
    </row>
    <row r="146" spans="2:12" ht="16" x14ac:dyDescent="0.2">
      <c r="B146" s="54">
        <v>101</v>
      </c>
      <c r="C146" s="69"/>
      <c r="D146" s="69"/>
      <c r="E146" s="69"/>
      <c r="F146" s="69"/>
      <c r="G146" s="69">
        <f t="shared" si="19"/>
        <v>254.46055555555554</v>
      </c>
      <c r="H146" s="69">
        <f t="shared" si="20"/>
        <v>152.67633333333333</v>
      </c>
      <c r="I146" s="69">
        <f t="shared" si="21"/>
        <v>76.338166666666666</v>
      </c>
      <c r="J146" s="69"/>
      <c r="K146" s="70"/>
      <c r="L146" s="71">
        <f t="shared" si="23"/>
        <v>152.67633333333333</v>
      </c>
    </row>
    <row r="147" spans="2:12" ht="16" x14ac:dyDescent="0.2">
      <c r="B147" s="54">
        <v>102</v>
      </c>
      <c r="C147" s="69"/>
      <c r="D147" s="69"/>
      <c r="E147" s="69"/>
      <c r="F147" s="69"/>
      <c r="G147" s="69">
        <f t="shared" si="19"/>
        <v>254.46055555555554</v>
      </c>
      <c r="H147" s="69">
        <f t="shared" si="20"/>
        <v>152.67633333333333</v>
      </c>
      <c r="I147" s="69">
        <f t="shared" si="21"/>
        <v>76.338166666666666</v>
      </c>
      <c r="J147" s="69"/>
      <c r="K147" s="70"/>
      <c r="L147" s="71">
        <f t="shared" si="23"/>
        <v>152.67633333333333</v>
      </c>
    </row>
    <row r="148" spans="2:12" ht="16" x14ac:dyDescent="0.2">
      <c r="B148" s="54">
        <v>103</v>
      </c>
      <c r="C148" s="69"/>
      <c r="D148" s="69"/>
      <c r="E148" s="69"/>
      <c r="F148" s="69"/>
      <c r="G148" s="69">
        <f t="shared" si="19"/>
        <v>254.46055555555554</v>
      </c>
      <c r="H148" s="69">
        <f t="shared" si="20"/>
        <v>152.67633333333333</v>
      </c>
      <c r="I148" s="69">
        <f t="shared" si="21"/>
        <v>76.338166666666666</v>
      </c>
      <c r="J148" s="69"/>
      <c r="K148" s="70"/>
      <c r="L148" s="71">
        <f t="shared" si="23"/>
        <v>152.67633333333333</v>
      </c>
    </row>
    <row r="149" spans="2:12" ht="16" x14ac:dyDescent="0.2">
      <c r="B149" s="54">
        <v>104</v>
      </c>
      <c r="C149" s="69"/>
      <c r="D149" s="69"/>
      <c r="E149" s="69"/>
      <c r="F149" s="69"/>
      <c r="G149" s="69">
        <f t="shared" si="19"/>
        <v>254.46055555555554</v>
      </c>
      <c r="H149" s="69">
        <f t="shared" si="20"/>
        <v>152.67633333333333</v>
      </c>
      <c r="I149" s="69">
        <f t="shared" si="21"/>
        <v>76.338166666666666</v>
      </c>
      <c r="J149" s="69"/>
      <c r="K149" s="70"/>
      <c r="L149" s="71">
        <f t="shared" si="23"/>
        <v>152.67633333333333</v>
      </c>
    </row>
    <row r="150" spans="2:12" ht="16" x14ac:dyDescent="0.2">
      <c r="B150" s="54">
        <v>105</v>
      </c>
      <c r="C150" s="69"/>
      <c r="D150" s="69"/>
      <c r="E150" s="69"/>
      <c r="F150" s="69"/>
      <c r="G150" s="69">
        <f t="shared" si="19"/>
        <v>254.46055555555554</v>
      </c>
      <c r="H150" s="69">
        <f t="shared" si="20"/>
        <v>152.67633333333333</v>
      </c>
      <c r="I150" s="69">
        <f t="shared" si="21"/>
        <v>76.338166666666666</v>
      </c>
      <c r="J150" s="69"/>
      <c r="K150" s="70"/>
      <c r="L150" s="71">
        <f t="shared" si="23"/>
        <v>152.67633333333333</v>
      </c>
    </row>
    <row r="151" spans="2:12" ht="16" x14ac:dyDescent="0.2">
      <c r="B151" s="54">
        <v>106</v>
      </c>
      <c r="C151" s="69"/>
      <c r="D151" s="69"/>
      <c r="E151" s="69"/>
      <c r="F151" s="69"/>
      <c r="G151" s="69">
        <f t="shared" si="19"/>
        <v>254.46055555555554</v>
      </c>
      <c r="H151" s="69">
        <f t="shared" si="20"/>
        <v>152.67633333333333</v>
      </c>
      <c r="I151" s="69">
        <f t="shared" si="21"/>
        <v>76.338166666666666</v>
      </c>
      <c r="J151" s="69"/>
      <c r="K151" s="70"/>
      <c r="L151" s="71">
        <f t="shared" si="23"/>
        <v>152.67633333333333</v>
      </c>
    </row>
    <row r="152" spans="2:12" ht="16" x14ac:dyDescent="0.2">
      <c r="B152" s="54">
        <v>107</v>
      </c>
      <c r="C152" s="69"/>
      <c r="D152" s="69"/>
      <c r="E152" s="69"/>
      <c r="F152" s="69"/>
      <c r="G152" s="69">
        <f t="shared" si="19"/>
        <v>254.46055555555554</v>
      </c>
      <c r="H152" s="69">
        <f t="shared" si="20"/>
        <v>152.67633333333333</v>
      </c>
      <c r="I152" s="69">
        <f t="shared" si="21"/>
        <v>76.338166666666666</v>
      </c>
      <c r="J152" s="69"/>
      <c r="K152" s="70"/>
      <c r="L152" s="71">
        <f t="shared" si="23"/>
        <v>152.67633333333333</v>
      </c>
    </row>
    <row r="153" spans="2:12" ht="16" x14ac:dyDescent="0.2">
      <c r="B153" s="54">
        <v>108</v>
      </c>
      <c r="C153" s="69"/>
      <c r="D153" s="69"/>
      <c r="E153" s="69"/>
      <c r="F153" s="69"/>
      <c r="G153" s="69">
        <f t="shared" si="19"/>
        <v>254.46055555555554</v>
      </c>
      <c r="H153" s="69">
        <f t="shared" si="20"/>
        <v>152.67633333333333</v>
      </c>
      <c r="I153" s="69">
        <f t="shared" si="21"/>
        <v>76.338166666666666</v>
      </c>
      <c r="J153" s="69"/>
      <c r="K153" s="70"/>
      <c r="L153" s="71">
        <f t="shared" si="23"/>
        <v>152.67633333333333</v>
      </c>
    </row>
    <row r="154" spans="2:12" ht="16" x14ac:dyDescent="0.2">
      <c r="B154" s="54">
        <v>109</v>
      </c>
      <c r="C154" s="69"/>
      <c r="D154" s="69"/>
      <c r="E154" s="69"/>
      <c r="F154" s="69"/>
      <c r="G154" s="69">
        <f t="shared" si="19"/>
        <v>254.46055555555554</v>
      </c>
      <c r="H154" s="69">
        <f t="shared" si="20"/>
        <v>152.67633333333333</v>
      </c>
      <c r="I154" s="69">
        <f t="shared" si="21"/>
        <v>76.338166666666666</v>
      </c>
      <c r="J154" s="69"/>
      <c r="K154" s="70"/>
      <c r="L154" s="71">
        <f t="shared" si="23"/>
        <v>152.67633333333333</v>
      </c>
    </row>
    <row r="155" spans="2:12" ht="16" x14ac:dyDescent="0.2">
      <c r="B155" s="54">
        <v>110</v>
      </c>
      <c r="C155" s="69"/>
      <c r="D155" s="69"/>
      <c r="E155" s="69"/>
      <c r="F155" s="69"/>
      <c r="G155" s="69">
        <f t="shared" si="19"/>
        <v>254.46055555555554</v>
      </c>
      <c r="H155" s="69">
        <f t="shared" si="20"/>
        <v>152.67633333333333</v>
      </c>
      <c r="I155" s="69">
        <f t="shared" si="21"/>
        <v>76.338166666666666</v>
      </c>
      <c r="J155" s="69"/>
      <c r="K155" s="70"/>
      <c r="L155" s="71">
        <f t="shared" si="23"/>
        <v>152.67633333333333</v>
      </c>
    </row>
    <row r="156" spans="2:12" ht="16" x14ac:dyDescent="0.2">
      <c r="B156" s="54">
        <v>111</v>
      </c>
      <c r="C156" s="69"/>
      <c r="D156" s="69"/>
      <c r="E156" s="69"/>
      <c r="F156" s="69"/>
      <c r="G156" s="69">
        <f t="shared" si="19"/>
        <v>254.46055555555554</v>
      </c>
      <c r="H156" s="69">
        <f t="shared" si="20"/>
        <v>152.67633333333333</v>
      </c>
      <c r="I156" s="69">
        <f t="shared" si="21"/>
        <v>76.338166666666666</v>
      </c>
      <c r="J156" s="69"/>
      <c r="K156" s="70"/>
      <c r="L156" s="71">
        <f t="shared" si="23"/>
        <v>152.67633333333333</v>
      </c>
    </row>
    <row r="157" spans="2:12" ht="16" x14ac:dyDescent="0.2">
      <c r="B157" s="54">
        <v>112</v>
      </c>
      <c r="C157" s="69"/>
      <c r="D157" s="69"/>
      <c r="E157" s="69"/>
      <c r="F157" s="69"/>
      <c r="G157" s="69">
        <f t="shared" si="19"/>
        <v>254.46055555555554</v>
      </c>
      <c r="H157" s="69">
        <f t="shared" si="20"/>
        <v>152.67633333333333</v>
      </c>
      <c r="I157" s="69">
        <f t="shared" si="21"/>
        <v>76.338166666666666</v>
      </c>
      <c r="J157" s="69"/>
      <c r="K157" s="70"/>
      <c r="L157" s="71">
        <f t="shared" si="23"/>
        <v>152.67633333333333</v>
      </c>
    </row>
    <row r="158" spans="2:12" ht="16" x14ac:dyDescent="0.2">
      <c r="B158" s="54">
        <v>113</v>
      </c>
      <c r="C158" s="69"/>
      <c r="D158" s="69"/>
      <c r="E158" s="69"/>
      <c r="F158" s="69"/>
      <c r="G158" s="69">
        <f t="shared" si="19"/>
        <v>254.46055555555554</v>
      </c>
      <c r="H158" s="69">
        <f t="shared" si="20"/>
        <v>152.67633333333333</v>
      </c>
      <c r="I158" s="69">
        <f t="shared" si="21"/>
        <v>76.338166666666666</v>
      </c>
      <c r="J158" s="69"/>
      <c r="K158" s="70"/>
      <c r="L158" s="71">
        <f t="shared" si="23"/>
        <v>152.67633333333333</v>
      </c>
    </row>
    <row r="159" spans="2:12" ht="16" x14ac:dyDescent="0.2">
      <c r="B159" s="54">
        <v>114</v>
      </c>
      <c r="C159" s="69"/>
      <c r="D159" s="69"/>
      <c r="E159" s="69"/>
      <c r="F159" s="69"/>
      <c r="G159" s="69">
        <f t="shared" si="19"/>
        <v>254.46055555555554</v>
      </c>
      <c r="H159" s="69">
        <f t="shared" si="20"/>
        <v>152.67633333333333</v>
      </c>
      <c r="I159" s="69">
        <f t="shared" si="21"/>
        <v>76.338166666666666</v>
      </c>
      <c r="J159" s="69"/>
      <c r="K159" s="70"/>
      <c r="L159" s="71">
        <f t="shared" si="23"/>
        <v>152.67633333333333</v>
      </c>
    </row>
    <row r="160" spans="2:12" ht="16" x14ac:dyDescent="0.2">
      <c r="B160" s="54">
        <v>115</v>
      </c>
      <c r="C160" s="69"/>
      <c r="D160" s="69"/>
      <c r="E160" s="69"/>
      <c r="F160" s="69"/>
      <c r="G160" s="69">
        <f t="shared" si="19"/>
        <v>254.46055555555554</v>
      </c>
      <c r="H160" s="69">
        <f t="shared" si="20"/>
        <v>152.67633333333333</v>
      </c>
      <c r="I160" s="69">
        <f t="shared" si="21"/>
        <v>76.338166666666666</v>
      </c>
      <c r="J160" s="69"/>
      <c r="K160" s="70"/>
      <c r="L160" s="71">
        <f t="shared" si="23"/>
        <v>152.67633333333333</v>
      </c>
    </row>
    <row r="161" spans="2:12" ht="16" x14ac:dyDescent="0.2">
      <c r="B161" s="54">
        <v>116</v>
      </c>
      <c r="C161" s="69"/>
      <c r="D161" s="69"/>
      <c r="E161" s="69"/>
      <c r="F161" s="69"/>
      <c r="G161" s="69">
        <f t="shared" si="19"/>
        <v>254.46055555555554</v>
      </c>
      <c r="H161" s="69">
        <f t="shared" si="20"/>
        <v>152.67633333333333</v>
      </c>
      <c r="I161" s="69">
        <f t="shared" si="21"/>
        <v>76.338166666666666</v>
      </c>
      <c r="J161" s="69"/>
      <c r="K161" s="70"/>
      <c r="L161" s="71">
        <f t="shared" si="23"/>
        <v>152.67633333333333</v>
      </c>
    </row>
    <row r="162" spans="2:12" ht="16" x14ac:dyDescent="0.2">
      <c r="B162" s="54">
        <v>117</v>
      </c>
      <c r="C162" s="69"/>
      <c r="D162" s="69"/>
      <c r="E162" s="69"/>
      <c r="F162" s="69"/>
      <c r="G162" s="69">
        <f t="shared" si="19"/>
        <v>254.46055555555554</v>
      </c>
      <c r="H162" s="69">
        <f t="shared" si="20"/>
        <v>152.67633333333333</v>
      </c>
      <c r="I162" s="69">
        <f t="shared" si="21"/>
        <v>76.338166666666666</v>
      </c>
      <c r="J162" s="69"/>
      <c r="K162" s="70"/>
      <c r="L162" s="71">
        <f t="shared" si="23"/>
        <v>152.67633333333333</v>
      </c>
    </row>
    <row r="163" spans="2:12" ht="16" x14ac:dyDescent="0.2">
      <c r="B163" s="54">
        <v>118</v>
      </c>
      <c r="C163" s="69"/>
      <c r="D163" s="69"/>
      <c r="E163" s="69"/>
      <c r="F163" s="69"/>
      <c r="G163" s="69">
        <f t="shared" si="19"/>
        <v>254.46055555555554</v>
      </c>
      <c r="H163" s="69">
        <f t="shared" si="20"/>
        <v>152.67633333333333</v>
      </c>
      <c r="I163" s="69">
        <f t="shared" si="21"/>
        <v>76.338166666666666</v>
      </c>
      <c r="J163" s="69"/>
      <c r="K163" s="70"/>
      <c r="L163" s="71">
        <f t="shared" si="23"/>
        <v>152.67633333333333</v>
      </c>
    </row>
    <row r="164" spans="2:12" ht="16" x14ac:dyDescent="0.2">
      <c r="B164" s="54">
        <v>119</v>
      </c>
      <c r="C164" s="69"/>
      <c r="D164" s="69"/>
      <c r="E164" s="69"/>
      <c r="F164" s="69"/>
      <c r="G164" s="69">
        <f t="shared" si="19"/>
        <v>254.46055555555554</v>
      </c>
      <c r="H164" s="69">
        <f t="shared" si="20"/>
        <v>152.67633333333333</v>
      </c>
      <c r="I164" s="69">
        <f t="shared" si="21"/>
        <v>76.338166666666666</v>
      </c>
      <c r="J164" s="69"/>
      <c r="K164" s="70"/>
      <c r="L164" s="71">
        <f t="shared" si="23"/>
        <v>152.67633333333333</v>
      </c>
    </row>
    <row r="165" spans="2:12" ht="16" x14ac:dyDescent="0.2">
      <c r="B165" s="54">
        <v>120</v>
      </c>
      <c r="C165" s="69"/>
      <c r="D165" s="69"/>
      <c r="E165" s="69"/>
      <c r="F165" s="69"/>
      <c r="G165" s="69">
        <f t="shared" si="19"/>
        <v>254.46055555555554</v>
      </c>
      <c r="H165" s="69">
        <f t="shared" si="20"/>
        <v>152.67633333333333</v>
      </c>
      <c r="I165" s="69">
        <f t="shared" si="21"/>
        <v>76.338166666666666</v>
      </c>
      <c r="J165" s="69"/>
      <c r="K165" s="70"/>
      <c r="L165" s="71">
        <f t="shared" si="23"/>
        <v>152.67633333333333</v>
      </c>
    </row>
    <row r="166" spans="2:12" ht="16" x14ac:dyDescent="0.2">
      <c r="B166" s="54">
        <v>121</v>
      </c>
      <c r="C166" s="69"/>
      <c r="D166" s="69"/>
      <c r="E166" s="69"/>
      <c r="F166" s="69"/>
      <c r="G166" s="69">
        <f t="shared" si="19"/>
        <v>254.46055555555554</v>
      </c>
      <c r="H166" s="69">
        <f t="shared" si="20"/>
        <v>152.67633333333333</v>
      </c>
      <c r="I166" s="69">
        <f t="shared" si="21"/>
        <v>76.338166666666666</v>
      </c>
      <c r="J166" s="69"/>
      <c r="K166" s="70"/>
      <c r="L166" s="71">
        <f t="shared" si="23"/>
        <v>152.67633333333333</v>
      </c>
    </row>
    <row r="167" spans="2:12" ht="16" x14ac:dyDescent="0.2">
      <c r="B167" s="54">
        <v>122</v>
      </c>
      <c r="C167" s="69"/>
      <c r="D167" s="69"/>
      <c r="E167" s="69"/>
      <c r="F167" s="69"/>
      <c r="G167" s="69">
        <f t="shared" si="19"/>
        <v>254.46055555555554</v>
      </c>
      <c r="H167" s="69">
        <f t="shared" si="20"/>
        <v>152.67633333333333</v>
      </c>
      <c r="I167" s="69">
        <f t="shared" si="21"/>
        <v>76.338166666666666</v>
      </c>
      <c r="J167" s="69"/>
      <c r="K167" s="70"/>
      <c r="L167" s="71">
        <f t="shared" si="23"/>
        <v>152.67633333333333</v>
      </c>
    </row>
    <row r="168" spans="2:12" ht="16" x14ac:dyDescent="0.2">
      <c r="B168" s="54">
        <v>123</v>
      </c>
      <c r="C168" s="69"/>
      <c r="D168" s="69"/>
      <c r="E168" s="69"/>
      <c r="F168" s="69"/>
      <c r="G168" s="69">
        <f t="shared" si="19"/>
        <v>254.46055555555554</v>
      </c>
      <c r="H168" s="69">
        <f t="shared" si="20"/>
        <v>152.67633333333333</v>
      </c>
      <c r="I168" s="69">
        <f t="shared" si="21"/>
        <v>76.338166666666666</v>
      </c>
      <c r="J168" s="69"/>
      <c r="K168" s="70"/>
      <c r="L168" s="71">
        <f t="shared" si="23"/>
        <v>152.67633333333333</v>
      </c>
    </row>
    <row r="169" spans="2:12" ht="16" x14ac:dyDescent="0.2">
      <c r="B169" s="54">
        <v>124</v>
      </c>
      <c r="C169" s="69"/>
      <c r="D169" s="69"/>
      <c r="E169" s="69"/>
      <c r="F169" s="69"/>
      <c r="G169" s="69">
        <f t="shared" si="19"/>
        <v>254.46055555555554</v>
      </c>
      <c r="H169" s="69">
        <f t="shared" si="20"/>
        <v>152.67633333333333</v>
      </c>
      <c r="I169" s="69">
        <f t="shared" si="21"/>
        <v>76.338166666666666</v>
      </c>
      <c r="J169" s="69"/>
      <c r="K169" s="70"/>
      <c r="L169" s="71">
        <f t="shared" si="23"/>
        <v>152.67633333333333</v>
      </c>
    </row>
    <row r="170" spans="2:12" ht="16" x14ac:dyDescent="0.2">
      <c r="B170" s="54">
        <v>125</v>
      </c>
      <c r="C170" s="69"/>
      <c r="D170" s="69"/>
      <c r="E170" s="69"/>
      <c r="F170" s="69"/>
      <c r="G170" s="69">
        <f t="shared" si="19"/>
        <v>254.46055555555554</v>
      </c>
      <c r="H170" s="69">
        <f t="shared" si="20"/>
        <v>152.67633333333333</v>
      </c>
      <c r="I170" s="69">
        <f t="shared" si="21"/>
        <v>76.338166666666666</v>
      </c>
      <c r="J170" s="69"/>
      <c r="K170" s="70"/>
      <c r="L170" s="71">
        <f t="shared" si="23"/>
        <v>152.67633333333333</v>
      </c>
    </row>
    <row r="171" spans="2:12" ht="16" x14ac:dyDescent="0.2">
      <c r="B171" s="54">
        <v>126</v>
      </c>
      <c r="C171" s="69"/>
      <c r="D171" s="69"/>
      <c r="E171" s="69"/>
      <c r="F171" s="69"/>
      <c r="G171" s="69">
        <f t="shared" si="19"/>
        <v>254.46055555555554</v>
      </c>
      <c r="H171" s="69">
        <f t="shared" si="20"/>
        <v>152.67633333333333</v>
      </c>
      <c r="I171" s="69">
        <f t="shared" si="21"/>
        <v>76.338166666666666</v>
      </c>
      <c r="J171" s="69"/>
      <c r="K171" s="70"/>
      <c r="L171" s="71">
        <f t="shared" si="23"/>
        <v>152.67633333333333</v>
      </c>
    </row>
    <row r="172" spans="2:12" ht="16" x14ac:dyDescent="0.2">
      <c r="B172" s="54">
        <v>127</v>
      </c>
      <c r="C172" s="69"/>
      <c r="D172" s="69"/>
      <c r="E172" s="69"/>
      <c r="F172" s="69"/>
      <c r="G172" s="69">
        <f t="shared" si="19"/>
        <v>254.46055555555554</v>
      </c>
      <c r="H172" s="69">
        <f t="shared" si="20"/>
        <v>152.67633333333333</v>
      </c>
      <c r="I172" s="69">
        <f t="shared" si="21"/>
        <v>76.338166666666666</v>
      </c>
      <c r="J172" s="69"/>
      <c r="K172" s="70"/>
      <c r="L172" s="71">
        <f t="shared" si="23"/>
        <v>152.67633333333333</v>
      </c>
    </row>
    <row r="173" spans="2:12" ht="16" x14ac:dyDescent="0.2">
      <c r="B173" s="54">
        <v>128</v>
      </c>
      <c r="C173" s="69"/>
      <c r="D173" s="69"/>
      <c r="E173" s="69"/>
      <c r="F173" s="69"/>
      <c r="G173" s="69">
        <f t="shared" si="19"/>
        <v>254.46055555555554</v>
      </c>
      <c r="H173" s="69">
        <f t="shared" si="20"/>
        <v>152.67633333333333</v>
      </c>
      <c r="I173" s="69">
        <f t="shared" si="21"/>
        <v>76.338166666666666</v>
      </c>
      <c r="J173" s="69"/>
      <c r="K173" s="70"/>
      <c r="L173" s="71">
        <f t="shared" si="23"/>
        <v>152.67633333333333</v>
      </c>
    </row>
    <row r="174" spans="2:12" ht="16" x14ac:dyDescent="0.2">
      <c r="B174" s="54">
        <v>129</v>
      </c>
      <c r="C174" s="69"/>
      <c r="D174" s="69"/>
      <c r="E174" s="69"/>
      <c r="F174" s="69"/>
      <c r="G174" s="69">
        <f t="shared" si="19"/>
        <v>254.46055555555554</v>
      </c>
      <c r="H174" s="69">
        <f t="shared" si="20"/>
        <v>152.67633333333333</v>
      </c>
      <c r="I174" s="69">
        <f t="shared" si="21"/>
        <v>76.338166666666666</v>
      </c>
      <c r="J174" s="69"/>
      <c r="K174" s="70"/>
      <c r="L174" s="71">
        <f t="shared" si="23"/>
        <v>152.67633333333333</v>
      </c>
    </row>
    <row r="175" spans="2:12" ht="16" x14ac:dyDescent="0.2">
      <c r="B175" s="54">
        <v>130</v>
      </c>
      <c r="C175" s="69"/>
      <c r="D175" s="69"/>
      <c r="E175" s="69"/>
      <c r="F175" s="69"/>
      <c r="G175" s="69">
        <f t="shared" ref="G175:G189" si="24">$C$3/($C$13*12)</f>
        <v>254.46055555555554</v>
      </c>
      <c r="H175" s="69">
        <f t="shared" ref="H175:H238" si="25">$C$3/($C$14*12)</f>
        <v>152.67633333333333</v>
      </c>
      <c r="I175" s="69">
        <f t="shared" ref="I175:I238" si="26">$C$3/($C$15*12)</f>
        <v>76.338166666666666</v>
      </c>
      <c r="J175" s="69"/>
      <c r="K175" s="70"/>
      <c r="L175" s="71">
        <f t="shared" ref="L175:L238" si="27">IF(AND($C$5=$C$11,$C$6="zrýchlený"),J175,IF(AND($C$5=$C$12,$C$6="zrýchlený"),K175,IF($C$5=$C$9,C175,IF($C$5=$C$10,D175,IF($C$5=$C$11,E175,IF($C$5=$C$12,F175,IF($C$5=$C$13,G175,IF($C$5=$C$14,H175,IF($C$5=$C$15,I175,0)))))))))</f>
        <v>152.67633333333333</v>
      </c>
    </row>
    <row r="176" spans="2:12" ht="16" x14ac:dyDescent="0.2">
      <c r="B176" s="54">
        <v>131</v>
      </c>
      <c r="C176" s="69"/>
      <c r="D176" s="69"/>
      <c r="E176" s="69"/>
      <c r="F176" s="69"/>
      <c r="G176" s="69">
        <f t="shared" si="24"/>
        <v>254.46055555555554</v>
      </c>
      <c r="H176" s="69">
        <f t="shared" si="25"/>
        <v>152.67633333333333</v>
      </c>
      <c r="I176" s="69">
        <f t="shared" si="26"/>
        <v>76.338166666666666</v>
      </c>
      <c r="J176" s="69"/>
      <c r="K176" s="70"/>
      <c r="L176" s="71">
        <f t="shared" si="27"/>
        <v>152.67633333333333</v>
      </c>
    </row>
    <row r="177" spans="2:12" ht="16" x14ac:dyDescent="0.2">
      <c r="B177" s="54">
        <v>132</v>
      </c>
      <c r="C177" s="69"/>
      <c r="D177" s="69"/>
      <c r="E177" s="69"/>
      <c r="F177" s="69"/>
      <c r="G177" s="69">
        <f t="shared" si="24"/>
        <v>254.46055555555554</v>
      </c>
      <c r="H177" s="69">
        <f t="shared" si="25"/>
        <v>152.67633333333333</v>
      </c>
      <c r="I177" s="69">
        <f t="shared" si="26"/>
        <v>76.338166666666666</v>
      </c>
      <c r="J177" s="69"/>
      <c r="K177" s="70"/>
      <c r="L177" s="71">
        <f t="shared" si="27"/>
        <v>152.67633333333333</v>
      </c>
    </row>
    <row r="178" spans="2:12" ht="16" x14ac:dyDescent="0.2">
      <c r="B178" s="54">
        <v>133</v>
      </c>
      <c r="C178" s="69"/>
      <c r="D178" s="69"/>
      <c r="E178" s="69"/>
      <c r="F178" s="69"/>
      <c r="G178" s="69">
        <f t="shared" si="24"/>
        <v>254.46055555555554</v>
      </c>
      <c r="H178" s="69">
        <f t="shared" si="25"/>
        <v>152.67633333333333</v>
      </c>
      <c r="I178" s="69">
        <f t="shared" si="26"/>
        <v>76.338166666666666</v>
      </c>
      <c r="J178" s="69"/>
      <c r="K178" s="70"/>
      <c r="L178" s="71">
        <f t="shared" si="27"/>
        <v>152.67633333333333</v>
      </c>
    </row>
    <row r="179" spans="2:12" ht="16" x14ac:dyDescent="0.2">
      <c r="B179" s="54">
        <v>134</v>
      </c>
      <c r="C179" s="69"/>
      <c r="D179" s="69"/>
      <c r="E179" s="69"/>
      <c r="F179" s="69"/>
      <c r="G179" s="69">
        <f t="shared" si="24"/>
        <v>254.46055555555554</v>
      </c>
      <c r="H179" s="69">
        <f t="shared" si="25"/>
        <v>152.67633333333333</v>
      </c>
      <c r="I179" s="69">
        <f t="shared" si="26"/>
        <v>76.338166666666666</v>
      </c>
      <c r="J179" s="69"/>
      <c r="K179" s="70"/>
      <c r="L179" s="71">
        <f t="shared" si="27"/>
        <v>152.67633333333333</v>
      </c>
    </row>
    <row r="180" spans="2:12" ht="16" x14ac:dyDescent="0.2">
      <c r="B180" s="54">
        <v>135</v>
      </c>
      <c r="C180" s="69"/>
      <c r="D180" s="69"/>
      <c r="E180" s="69"/>
      <c r="F180" s="69"/>
      <c r="G180" s="69">
        <f t="shared" si="24"/>
        <v>254.46055555555554</v>
      </c>
      <c r="H180" s="69">
        <f t="shared" si="25"/>
        <v>152.67633333333333</v>
      </c>
      <c r="I180" s="69">
        <f t="shared" si="26"/>
        <v>76.338166666666666</v>
      </c>
      <c r="J180" s="69"/>
      <c r="K180" s="70"/>
      <c r="L180" s="71">
        <f t="shared" si="27"/>
        <v>152.67633333333333</v>
      </c>
    </row>
    <row r="181" spans="2:12" ht="16" x14ac:dyDescent="0.2">
      <c r="B181" s="54">
        <v>136</v>
      </c>
      <c r="C181" s="69"/>
      <c r="D181" s="69"/>
      <c r="E181" s="69"/>
      <c r="F181" s="69"/>
      <c r="G181" s="69">
        <f t="shared" si="24"/>
        <v>254.46055555555554</v>
      </c>
      <c r="H181" s="69">
        <f t="shared" si="25"/>
        <v>152.67633333333333</v>
      </c>
      <c r="I181" s="69">
        <f t="shared" si="26"/>
        <v>76.338166666666666</v>
      </c>
      <c r="J181" s="69"/>
      <c r="K181" s="70"/>
      <c r="L181" s="71">
        <f t="shared" si="27"/>
        <v>152.67633333333333</v>
      </c>
    </row>
    <row r="182" spans="2:12" ht="16" x14ac:dyDescent="0.2">
      <c r="B182" s="54">
        <v>137</v>
      </c>
      <c r="C182" s="69"/>
      <c r="D182" s="69"/>
      <c r="E182" s="69"/>
      <c r="F182" s="69"/>
      <c r="G182" s="69">
        <f t="shared" si="24"/>
        <v>254.46055555555554</v>
      </c>
      <c r="H182" s="69">
        <f t="shared" si="25"/>
        <v>152.67633333333333</v>
      </c>
      <c r="I182" s="69">
        <f t="shared" si="26"/>
        <v>76.338166666666666</v>
      </c>
      <c r="J182" s="69"/>
      <c r="K182" s="70"/>
      <c r="L182" s="71">
        <f t="shared" si="27"/>
        <v>152.67633333333333</v>
      </c>
    </row>
    <row r="183" spans="2:12" ht="16" x14ac:dyDescent="0.2">
      <c r="B183" s="54">
        <v>138</v>
      </c>
      <c r="C183" s="69"/>
      <c r="D183" s="69"/>
      <c r="E183" s="69"/>
      <c r="F183" s="69"/>
      <c r="G183" s="69">
        <f t="shared" si="24"/>
        <v>254.46055555555554</v>
      </c>
      <c r="H183" s="69">
        <f t="shared" si="25"/>
        <v>152.67633333333333</v>
      </c>
      <c r="I183" s="69">
        <f t="shared" si="26"/>
        <v>76.338166666666666</v>
      </c>
      <c r="J183" s="69"/>
      <c r="K183" s="70"/>
      <c r="L183" s="71">
        <f t="shared" si="27"/>
        <v>152.67633333333333</v>
      </c>
    </row>
    <row r="184" spans="2:12" ht="16" x14ac:dyDescent="0.2">
      <c r="B184" s="54">
        <v>139</v>
      </c>
      <c r="C184" s="69"/>
      <c r="D184" s="69"/>
      <c r="E184" s="69"/>
      <c r="F184" s="69"/>
      <c r="G184" s="69">
        <f t="shared" si="24"/>
        <v>254.46055555555554</v>
      </c>
      <c r="H184" s="69">
        <f t="shared" si="25"/>
        <v>152.67633333333333</v>
      </c>
      <c r="I184" s="69">
        <f t="shared" si="26"/>
        <v>76.338166666666666</v>
      </c>
      <c r="J184" s="69"/>
      <c r="K184" s="70"/>
      <c r="L184" s="71">
        <f t="shared" si="27"/>
        <v>152.67633333333333</v>
      </c>
    </row>
    <row r="185" spans="2:12" ht="16" x14ac:dyDescent="0.2">
      <c r="B185" s="54">
        <v>140</v>
      </c>
      <c r="C185" s="69"/>
      <c r="D185" s="69"/>
      <c r="E185" s="69"/>
      <c r="F185" s="69"/>
      <c r="G185" s="69">
        <f t="shared" si="24"/>
        <v>254.46055555555554</v>
      </c>
      <c r="H185" s="69">
        <f t="shared" si="25"/>
        <v>152.67633333333333</v>
      </c>
      <c r="I185" s="69">
        <f t="shared" si="26"/>
        <v>76.338166666666666</v>
      </c>
      <c r="J185" s="69"/>
      <c r="K185" s="70"/>
      <c r="L185" s="71">
        <f t="shared" si="27"/>
        <v>152.67633333333333</v>
      </c>
    </row>
    <row r="186" spans="2:12" ht="16" x14ac:dyDescent="0.2">
      <c r="B186" s="54">
        <v>141</v>
      </c>
      <c r="C186" s="69"/>
      <c r="D186" s="69"/>
      <c r="E186" s="69"/>
      <c r="F186" s="69"/>
      <c r="G186" s="69">
        <f t="shared" si="24"/>
        <v>254.46055555555554</v>
      </c>
      <c r="H186" s="69">
        <f t="shared" si="25"/>
        <v>152.67633333333333</v>
      </c>
      <c r="I186" s="69">
        <f t="shared" si="26"/>
        <v>76.338166666666666</v>
      </c>
      <c r="J186" s="69"/>
      <c r="K186" s="70"/>
      <c r="L186" s="71">
        <f t="shared" si="27"/>
        <v>152.67633333333333</v>
      </c>
    </row>
    <row r="187" spans="2:12" ht="16" x14ac:dyDescent="0.2">
      <c r="B187" s="54">
        <v>142</v>
      </c>
      <c r="C187" s="69"/>
      <c r="D187" s="69"/>
      <c r="E187" s="69"/>
      <c r="F187" s="69"/>
      <c r="G187" s="69">
        <f t="shared" si="24"/>
        <v>254.46055555555554</v>
      </c>
      <c r="H187" s="69">
        <f t="shared" si="25"/>
        <v>152.67633333333333</v>
      </c>
      <c r="I187" s="69">
        <f t="shared" si="26"/>
        <v>76.338166666666666</v>
      </c>
      <c r="J187" s="69"/>
      <c r="K187" s="70"/>
      <c r="L187" s="71">
        <f t="shared" si="27"/>
        <v>152.67633333333333</v>
      </c>
    </row>
    <row r="188" spans="2:12" ht="16" x14ac:dyDescent="0.2">
      <c r="B188" s="54">
        <v>143</v>
      </c>
      <c r="C188" s="69"/>
      <c r="D188" s="69"/>
      <c r="E188" s="69"/>
      <c r="F188" s="69"/>
      <c r="G188" s="69">
        <f t="shared" si="24"/>
        <v>254.46055555555554</v>
      </c>
      <c r="H188" s="69">
        <f t="shared" si="25"/>
        <v>152.67633333333333</v>
      </c>
      <c r="I188" s="69">
        <f t="shared" si="26"/>
        <v>76.338166666666666</v>
      </c>
      <c r="J188" s="69"/>
      <c r="K188" s="70"/>
      <c r="L188" s="71">
        <f t="shared" si="27"/>
        <v>152.67633333333333</v>
      </c>
    </row>
    <row r="189" spans="2:12" ht="16" x14ac:dyDescent="0.2">
      <c r="B189" s="54">
        <v>144</v>
      </c>
      <c r="C189" s="69"/>
      <c r="D189" s="69"/>
      <c r="E189" s="69"/>
      <c r="F189" s="69"/>
      <c r="G189" s="69">
        <f t="shared" si="24"/>
        <v>254.46055555555554</v>
      </c>
      <c r="H189" s="69">
        <f t="shared" si="25"/>
        <v>152.67633333333333</v>
      </c>
      <c r="I189" s="69">
        <f t="shared" si="26"/>
        <v>76.338166666666666</v>
      </c>
      <c r="J189" s="69"/>
      <c r="K189" s="70"/>
      <c r="L189" s="71">
        <f t="shared" si="27"/>
        <v>152.67633333333333</v>
      </c>
    </row>
    <row r="190" spans="2:12" ht="16" x14ac:dyDescent="0.2">
      <c r="B190" s="54">
        <v>145</v>
      </c>
      <c r="C190" s="69"/>
      <c r="D190" s="69"/>
      <c r="E190" s="69"/>
      <c r="F190" s="69"/>
      <c r="G190" s="69"/>
      <c r="H190" s="69">
        <f t="shared" si="25"/>
        <v>152.67633333333333</v>
      </c>
      <c r="I190" s="69">
        <f t="shared" si="26"/>
        <v>76.338166666666666</v>
      </c>
      <c r="J190" s="69"/>
      <c r="K190" s="70"/>
      <c r="L190" s="71">
        <f t="shared" si="27"/>
        <v>152.67633333333333</v>
      </c>
    </row>
    <row r="191" spans="2:12" ht="16" x14ac:dyDescent="0.2">
      <c r="B191" s="54">
        <v>146</v>
      </c>
      <c r="C191" s="69"/>
      <c r="D191" s="69"/>
      <c r="E191" s="69"/>
      <c r="F191" s="69"/>
      <c r="G191" s="69"/>
      <c r="H191" s="69">
        <f t="shared" si="25"/>
        <v>152.67633333333333</v>
      </c>
      <c r="I191" s="69">
        <f t="shared" si="26"/>
        <v>76.338166666666666</v>
      </c>
      <c r="J191" s="69"/>
      <c r="K191" s="70"/>
      <c r="L191" s="71">
        <f t="shared" si="27"/>
        <v>152.67633333333333</v>
      </c>
    </row>
    <row r="192" spans="2:12" ht="16" x14ac:dyDescent="0.2">
      <c r="B192" s="54">
        <v>147</v>
      </c>
      <c r="C192" s="69"/>
      <c r="D192" s="69"/>
      <c r="E192" s="69"/>
      <c r="F192" s="69"/>
      <c r="G192" s="69"/>
      <c r="H192" s="69">
        <f t="shared" si="25"/>
        <v>152.67633333333333</v>
      </c>
      <c r="I192" s="69">
        <f t="shared" si="26"/>
        <v>76.338166666666666</v>
      </c>
      <c r="J192" s="69"/>
      <c r="K192" s="70"/>
      <c r="L192" s="71">
        <f t="shared" si="27"/>
        <v>152.67633333333333</v>
      </c>
    </row>
    <row r="193" spans="2:12" ht="16" x14ac:dyDescent="0.2">
      <c r="B193" s="54">
        <v>148</v>
      </c>
      <c r="C193" s="69"/>
      <c r="D193" s="69"/>
      <c r="E193" s="69"/>
      <c r="F193" s="69"/>
      <c r="G193" s="69"/>
      <c r="H193" s="69">
        <f t="shared" si="25"/>
        <v>152.67633333333333</v>
      </c>
      <c r="I193" s="69">
        <f t="shared" si="26"/>
        <v>76.338166666666666</v>
      </c>
      <c r="J193" s="69"/>
      <c r="K193" s="70"/>
      <c r="L193" s="71">
        <f t="shared" si="27"/>
        <v>152.67633333333333</v>
      </c>
    </row>
    <row r="194" spans="2:12" ht="16" x14ac:dyDescent="0.2">
      <c r="B194" s="54">
        <v>149</v>
      </c>
      <c r="C194" s="69"/>
      <c r="D194" s="69"/>
      <c r="E194" s="69"/>
      <c r="F194" s="69"/>
      <c r="G194" s="69"/>
      <c r="H194" s="69">
        <f t="shared" si="25"/>
        <v>152.67633333333333</v>
      </c>
      <c r="I194" s="69">
        <f t="shared" si="26"/>
        <v>76.338166666666666</v>
      </c>
      <c r="J194" s="69"/>
      <c r="K194" s="70"/>
      <c r="L194" s="71">
        <f t="shared" si="27"/>
        <v>152.67633333333333</v>
      </c>
    </row>
    <row r="195" spans="2:12" ht="16" x14ac:dyDescent="0.2">
      <c r="B195" s="54">
        <v>150</v>
      </c>
      <c r="C195" s="69"/>
      <c r="D195" s="69"/>
      <c r="E195" s="69"/>
      <c r="F195" s="69"/>
      <c r="G195" s="69"/>
      <c r="H195" s="69">
        <f t="shared" si="25"/>
        <v>152.67633333333333</v>
      </c>
      <c r="I195" s="69">
        <f t="shared" si="26"/>
        <v>76.338166666666666</v>
      </c>
      <c r="J195" s="69"/>
      <c r="K195" s="70"/>
      <c r="L195" s="71">
        <f t="shared" si="27"/>
        <v>152.67633333333333</v>
      </c>
    </row>
    <row r="196" spans="2:12" ht="16" x14ac:dyDescent="0.2">
      <c r="B196" s="54">
        <v>151</v>
      </c>
      <c r="C196" s="69"/>
      <c r="D196" s="69"/>
      <c r="E196" s="69"/>
      <c r="F196" s="69"/>
      <c r="G196" s="69"/>
      <c r="H196" s="69">
        <f t="shared" si="25"/>
        <v>152.67633333333333</v>
      </c>
      <c r="I196" s="69">
        <f t="shared" si="26"/>
        <v>76.338166666666666</v>
      </c>
      <c r="J196" s="69"/>
      <c r="K196" s="70"/>
      <c r="L196" s="71">
        <f t="shared" si="27"/>
        <v>152.67633333333333</v>
      </c>
    </row>
    <row r="197" spans="2:12" ht="16" x14ac:dyDescent="0.2">
      <c r="B197" s="54">
        <v>152</v>
      </c>
      <c r="C197" s="69"/>
      <c r="D197" s="69"/>
      <c r="E197" s="69"/>
      <c r="F197" s="69"/>
      <c r="G197" s="69"/>
      <c r="H197" s="69">
        <f t="shared" si="25"/>
        <v>152.67633333333333</v>
      </c>
      <c r="I197" s="69">
        <f t="shared" si="26"/>
        <v>76.338166666666666</v>
      </c>
      <c r="J197" s="69"/>
      <c r="K197" s="70"/>
      <c r="L197" s="71">
        <f t="shared" si="27"/>
        <v>152.67633333333333</v>
      </c>
    </row>
    <row r="198" spans="2:12" ht="16" x14ac:dyDescent="0.2">
      <c r="B198" s="54">
        <v>153</v>
      </c>
      <c r="C198" s="69"/>
      <c r="D198" s="69"/>
      <c r="E198" s="69"/>
      <c r="F198" s="69"/>
      <c r="G198" s="69"/>
      <c r="H198" s="69">
        <f t="shared" si="25"/>
        <v>152.67633333333333</v>
      </c>
      <c r="I198" s="69">
        <f t="shared" si="26"/>
        <v>76.338166666666666</v>
      </c>
      <c r="J198" s="69"/>
      <c r="K198" s="70"/>
      <c r="L198" s="71">
        <f t="shared" si="27"/>
        <v>152.67633333333333</v>
      </c>
    </row>
    <row r="199" spans="2:12" ht="16" x14ac:dyDescent="0.2">
      <c r="B199" s="54">
        <v>154</v>
      </c>
      <c r="C199" s="69"/>
      <c r="D199" s="69"/>
      <c r="E199" s="69"/>
      <c r="F199" s="69"/>
      <c r="G199" s="69"/>
      <c r="H199" s="69">
        <f t="shared" si="25"/>
        <v>152.67633333333333</v>
      </c>
      <c r="I199" s="69">
        <f t="shared" si="26"/>
        <v>76.338166666666666</v>
      </c>
      <c r="J199" s="69"/>
      <c r="K199" s="70"/>
      <c r="L199" s="71">
        <f t="shared" si="27"/>
        <v>152.67633333333333</v>
      </c>
    </row>
    <row r="200" spans="2:12" ht="16" x14ac:dyDescent="0.2">
      <c r="B200" s="54">
        <v>155</v>
      </c>
      <c r="C200" s="69"/>
      <c r="D200" s="69"/>
      <c r="E200" s="69"/>
      <c r="F200" s="69"/>
      <c r="G200" s="69"/>
      <c r="H200" s="69">
        <f t="shared" si="25"/>
        <v>152.67633333333333</v>
      </c>
      <c r="I200" s="69">
        <f t="shared" si="26"/>
        <v>76.338166666666666</v>
      </c>
      <c r="J200" s="69"/>
      <c r="K200" s="70"/>
      <c r="L200" s="71">
        <f t="shared" si="27"/>
        <v>152.67633333333333</v>
      </c>
    </row>
    <row r="201" spans="2:12" ht="16" x14ac:dyDescent="0.2">
      <c r="B201" s="54">
        <v>156</v>
      </c>
      <c r="C201" s="69"/>
      <c r="D201" s="69"/>
      <c r="E201" s="69"/>
      <c r="F201" s="69"/>
      <c r="G201" s="69"/>
      <c r="H201" s="69">
        <f t="shared" si="25"/>
        <v>152.67633333333333</v>
      </c>
      <c r="I201" s="69">
        <f t="shared" si="26"/>
        <v>76.338166666666666</v>
      </c>
      <c r="J201" s="69"/>
      <c r="K201" s="70"/>
      <c r="L201" s="71">
        <f t="shared" si="27"/>
        <v>152.67633333333333</v>
      </c>
    </row>
    <row r="202" spans="2:12" ht="16" x14ac:dyDescent="0.2">
      <c r="B202" s="54">
        <v>157</v>
      </c>
      <c r="C202" s="69"/>
      <c r="D202" s="69"/>
      <c r="E202" s="69"/>
      <c r="F202" s="69"/>
      <c r="G202" s="69"/>
      <c r="H202" s="69">
        <f t="shared" si="25"/>
        <v>152.67633333333333</v>
      </c>
      <c r="I202" s="69">
        <f t="shared" si="26"/>
        <v>76.338166666666666</v>
      </c>
      <c r="J202" s="69"/>
      <c r="K202" s="70"/>
      <c r="L202" s="71">
        <f t="shared" si="27"/>
        <v>152.67633333333333</v>
      </c>
    </row>
    <row r="203" spans="2:12" ht="16" x14ac:dyDescent="0.2">
      <c r="B203" s="54">
        <v>158</v>
      </c>
      <c r="C203" s="69"/>
      <c r="D203" s="69"/>
      <c r="E203" s="69"/>
      <c r="F203" s="69"/>
      <c r="G203" s="69"/>
      <c r="H203" s="69">
        <f t="shared" si="25"/>
        <v>152.67633333333333</v>
      </c>
      <c r="I203" s="69">
        <f t="shared" si="26"/>
        <v>76.338166666666666</v>
      </c>
      <c r="J203" s="69"/>
      <c r="K203" s="70"/>
      <c r="L203" s="71">
        <f t="shared" si="27"/>
        <v>152.67633333333333</v>
      </c>
    </row>
    <row r="204" spans="2:12" ht="16" x14ac:dyDescent="0.2">
      <c r="B204" s="54">
        <v>159</v>
      </c>
      <c r="C204" s="69"/>
      <c r="D204" s="69"/>
      <c r="E204" s="69"/>
      <c r="F204" s="69"/>
      <c r="G204" s="69"/>
      <c r="H204" s="69">
        <f t="shared" si="25"/>
        <v>152.67633333333333</v>
      </c>
      <c r="I204" s="69">
        <f t="shared" si="26"/>
        <v>76.338166666666666</v>
      </c>
      <c r="J204" s="69"/>
      <c r="K204" s="70"/>
      <c r="L204" s="71">
        <f t="shared" si="27"/>
        <v>152.67633333333333</v>
      </c>
    </row>
    <row r="205" spans="2:12" ht="16" x14ac:dyDescent="0.2">
      <c r="B205" s="54">
        <v>160</v>
      </c>
      <c r="C205" s="69"/>
      <c r="D205" s="69"/>
      <c r="E205" s="69"/>
      <c r="F205" s="69"/>
      <c r="G205" s="69"/>
      <c r="H205" s="69">
        <f t="shared" si="25"/>
        <v>152.67633333333333</v>
      </c>
      <c r="I205" s="69">
        <f t="shared" si="26"/>
        <v>76.338166666666666</v>
      </c>
      <c r="J205" s="69"/>
      <c r="K205" s="70"/>
      <c r="L205" s="71">
        <f t="shared" si="27"/>
        <v>152.67633333333333</v>
      </c>
    </row>
    <row r="206" spans="2:12" ht="16" x14ac:dyDescent="0.2">
      <c r="B206" s="54">
        <v>161</v>
      </c>
      <c r="C206" s="69"/>
      <c r="D206" s="69"/>
      <c r="E206" s="69"/>
      <c r="F206" s="69"/>
      <c r="G206" s="69"/>
      <c r="H206" s="69">
        <f t="shared" si="25"/>
        <v>152.67633333333333</v>
      </c>
      <c r="I206" s="69">
        <f t="shared" si="26"/>
        <v>76.338166666666666</v>
      </c>
      <c r="J206" s="69"/>
      <c r="K206" s="70"/>
      <c r="L206" s="71">
        <f t="shared" si="27"/>
        <v>152.67633333333333</v>
      </c>
    </row>
    <row r="207" spans="2:12" ht="16" x14ac:dyDescent="0.2">
      <c r="B207" s="54">
        <v>162</v>
      </c>
      <c r="C207" s="69"/>
      <c r="D207" s="69"/>
      <c r="E207" s="69"/>
      <c r="F207" s="69"/>
      <c r="G207" s="69"/>
      <c r="H207" s="69">
        <f t="shared" si="25"/>
        <v>152.67633333333333</v>
      </c>
      <c r="I207" s="69">
        <f t="shared" si="26"/>
        <v>76.338166666666666</v>
      </c>
      <c r="J207" s="69"/>
      <c r="K207" s="70"/>
      <c r="L207" s="71">
        <f t="shared" si="27"/>
        <v>152.67633333333333</v>
      </c>
    </row>
    <row r="208" spans="2:12" ht="16" x14ac:dyDescent="0.2">
      <c r="B208" s="54">
        <v>163</v>
      </c>
      <c r="C208" s="69"/>
      <c r="D208" s="69"/>
      <c r="E208" s="69"/>
      <c r="F208" s="69"/>
      <c r="G208" s="69"/>
      <c r="H208" s="69">
        <f t="shared" si="25"/>
        <v>152.67633333333333</v>
      </c>
      <c r="I208" s="69">
        <f t="shared" si="26"/>
        <v>76.338166666666666</v>
      </c>
      <c r="J208" s="69"/>
      <c r="K208" s="70"/>
      <c r="L208" s="71">
        <f t="shared" si="27"/>
        <v>152.67633333333333</v>
      </c>
    </row>
    <row r="209" spans="2:12" ht="16" x14ac:dyDescent="0.2">
      <c r="B209" s="54">
        <v>164</v>
      </c>
      <c r="C209" s="69"/>
      <c r="D209" s="69"/>
      <c r="E209" s="69"/>
      <c r="F209" s="69"/>
      <c r="G209" s="69"/>
      <c r="H209" s="69">
        <f t="shared" si="25"/>
        <v>152.67633333333333</v>
      </c>
      <c r="I209" s="69">
        <f t="shared" si="26"/>
        <v>76.338166666666666</v>
      </c>
      <c r="J209" s="69"/>
      <c r="K209" s="70"/>
      <c r="L209" s="71">
        <f t="shared" si="27"/>
        <v>152.67633333333333</v>
      </c>
    </row>
    <row r="210" spans="2:12" ht="16" x14ac:dyDescent="0.2">
      <c r="B210" s="54">
        <v>165</v>
      </c>
      <c r="C210" s="69"/>
      <c r="D210" s="69"/>
      <c r="E210" s="69"/>
      <c r="F210" s="69"/>
      <c r="G210" s="69"/>
      <c r="H210" s="69">
        <f t="shared" si="25"/>
        <v>152.67633333333333</v>
      </c>
      <c r="I210" s="69">
        <f t="shared" si="26"/>
        <v>76.338166666666666</v>
      </c>
      <c r="J210" s="69"/>
      <c r="K210" s="70"/>
      <c r="L210" s="71">
        <f t="shared" si="27"/>
        <v>152.67633333333333</v>
      </c>
    </row>
    <row r="211" spans="2:12" ht="16" x14ac:dyDescent="0.2">
      <c r="B211" s="54">
        <v>166</v>
      </c>
      <c r="C211" s="69"/>
      <c r="D211" s="69"/>
      <c r="E211" s="69"/>
      <c r="F211" s="69"/>
      <c r="G211" s="69"/>
      <c r="H211" s="69">
        <f t="shared" si="25"/>
        <v>152.67633333333333</v>
      </c>
      <c r="I211" s="69">
        <f t="shared" si="26"/>
        <v>76.338166666666666</v>
      </c>
      <c r="J211" s="69"/>
      <c r="K211" s="70"/>
      <c r="L211" s="71">
        <f t="shared" si="27"/>
        <v>152.67633333333333</v>
      </c>
    </row>
    <row r="212" spans="2:12" ht="16" x14ac:dyDescent="0.2">
      <c r="B212" s="54">
        <v>167</v>
      </c>
      <c r="C212" s="69"/>
      <c r="D212" s="69"/>
      <c r="E212" s="69"/>
      <c r="F212" s="69"/>
      <c r="G212" s="69"/>
      <c r="H212" s="69">
        <f t="shared" si="25"/>
        <v>152.67633333333333</v>
      </c>
      <c r="I212" s="69">
        <f t="shared" si="26"/>
        <v>76.338166666666666</v>
      </c>
      <c r="J212" s="69"/>
      <c r="K212" s="70"/>
      <c r="L212" s="71">
        <f t="shared" si="27"/>
        <v>152.67633333333333</v>
      </c>
    </row>
    <row r="213" spans="2:12" ht="16" x14ac:dyDescent="0.2">
      <c r="B213" s="54">
        <v>168</v>
      </c>
      <c r="C213" s="69"/>
      <c r="D213" s="69"/>
      <c r="E213" s="69"/>
      <c r="F213" s="69"/>
      <c r="G213" s="69"/>
      <c r="H213" s="69">
        <f t="shared" si="25"/>
        <v>152.67633333333333</v>
      </c>
      <c r="I213" s="69">
        <f t="shared" si="26"/>
        <v>76.338166666666666</v>
      </c>
      <c r="J213" s="69"/>
      <c r="K213" s="70"/>
      <c r="L213" s="71">
        <f t="shared" si="27"/>
        <v>152.67633333333333</v>
      </c>
    </row>
    <row r="214" spans="2:12" ht="16" x14ac:dyDescent="0.2">
      <c r="B214" s="54">
        <v>169</v>
      </c>
      <c r="C214" s="69"/>
      <c r="D214" s="69"/>
      <c r="E214" s="69"/>
      <c r="F214" s="69"/>
      <c r="G214" s="69"/>
      <c r="H214" s="69">
        <f t="shared" si="25"/>
        <v>152.67633333333333</v>
      </c>
      <c r="I214" s="69">
        <f t="shared" si="26"/>
        <v>76.338166666666666</v>
      </c>
      <c r="J214" s="69"/>
      <c r="K214" s="70"/>
      <c r="L214" s="71">
        <f t="shared" si="27"/>
        <v>152.67633333333333</v>
      </c>
    </row>
    <row r="215" spans="2:12" ht="16" x14ac:dyDescent="0.2">
      <c r="B215" s="54">
        <v>170</v>
      </c>
      <c r="C215" s="69"/>
      <c r="D215" s="69"/>
      <c r="E215" s="69"/>
      <c r="F215" s="69"/>
      <c r="G215" s="69"/>
      <c r="H215" s="69">
        <f t="shared" si="25"/>
        <v>152.67633333333333</v>
      </c>
      <c r="I215" s="69">
        <f t="shared" si="26"/>
        <v>76.338166666666666</v>
      </c>
      <c r="J215" s="69"/>
      <c r="K215" s="70"/>
      <c r="L215" s="71">
        <f t="shared" si="27"/>
        <v>152.67633333333333</v>
      </c>
    </row>
    <row r="216" spans="2:12" ht="16" x14ac:dyDescent="0.2">
      <c r="B216" s="54">
        <v>171</v>
      </c>
      <c r="C216" s="69"/>
      <c r="D216" s="69"/>
      <c r="E216" s="69"/>
      <c r="F216" s="69"/>
      <c r="G216" s="69"/>
      <c r="H216" s="69">
        <f t="shared" si="25"/>
        <v>152.67633333333333</v>
      </c>
      <c r="I216" s="69">
        <f t="shared" si="26"/>
        <v>76.338166666666666</v>
      </c>
      <c r="J216" s="69"/>
      <c r="K216" s="70"/>
      <c r="L216" s="71">
        <f t="shared" si="27"/>
        <v>152.67633333333333</v>
      </c>
    </row>
    <row r="217" spans="2:12" ht="16" x14ac:dyDescent="0.2">
      <c r="B217" s="54">
        <v>172</v>
      </c>
      <c r="C217" s="69"/>
      <c r="D217" s="69"/>
      <c r="E217" s="69"/>
      <c r="F217" s="69"/>
      <c r="G217" s="69"/>
      <c r="H217" s="69">
        <f t="shared" si="25"/>
        <v>152.67633333333333</v>
      </c>
      <c r="I217" s="69">
        <f t="shared" si="26"/>
        <v>76.338166666666666</v>
      </c>
      <c r="J217" s="69"/>
      <c r="K217" s="70"/>
      <c r="L217" s="71">
        <f t="shared" si="27"/>
        <v>152.67633333333333</v>
      </c>
    </row>
    <row r="218" spans="2:12" ht="16" x14ac:dyDescent="0.2">
      <c r="B218" s="54">
        <v>173</v>
      </c>
      <c r="C218" s="69"/>
      <c r="D218" s="69"/>
      <c r="E218" s="69"/>
      <c r="F218" s="69"/>
      <c r="G218" s="69"/>
      <c r="H218" s="69">
        <f t="shared" si="25"/>
        <v>152.67633333333333</v>
      </c>
      <c r="I218" s="69">
        <f t="shared" si="26"/>
        <v>76.338166666666666</v>
      </c>
      <c r="J218" s="69"/>
      <c r="K218" s="70"/>
      <c r="L218" s="71">
        <f t="shared" si="27"/>
        <v>152.67633333333333</v>
      </c>
    </row>
    <row r="219" spans="2:12" ht="16" x14ac:dyDescent="0.2">
      <c r="B219" s="54">
        <v>174</v>
      </c>
      <c r="C219" s="69"/>
      <c r="D219" s="69"/>
      <c r="E219" s="69"/>
      <c r="F219" s="69"/>
      <c r="G219" s="69"/>
      <c r="H219" s="69">
        <f t="shared" si="25"/>
        <v>152.67633333333333</v>
      </c>
      <c r="I219" s="69">
        <f t="shared" si="26"/>
        <v>76.338166666666666</v>
      </c>
      <c r="J219" s="69"/>
      <c r="K219" s="70"/>
      <c r="L219" s="71">
        <f t="shared" si="27"/>
        <v>152.67633333333333</v>
      </c>
    </row>
    <row r="220" spans="2:12" ht="16" x14ac:dyDescent="0.2">
      <c r="B220" s="54">
        <v>175</v>
      </c>
      <c r="C220" s="69"/>
      <c r="D220" s="69"/>
      <c r="E220" s="69"/>
      <c r="F220" s="69"/>
      <c r="G220" s="69"/>
      <c r="H220" s="69">
        <f t="shared" si="25"/>
        <v>152.67633333333333</v>
      </c>
      <c r="I220" s="69">
        <f t="shared" si="26"/>
        <v>76.338166666666666</v>
      </c>
      <c r="J220" s="69"/>
      <c r="K220" s="70"/>
      <c r="L220" s="71">
        <f t="shared" si="27"/>
        <v>152.67633333333333</v>
      </c>
    </row>
    <row r="221" spans="2:12" ht="16" x14ac:dyDescent="0.2">
      <c r="B221" s="54">
        <v>176</v>
      </c>
      <c r="C221" s="69"/>
      <c r="D221" s="69"/>
      <c r="E221" s="69"/>
      <c r="F221" s="69"/>
      <c r="G221" s="69"/>
      <c r="H221" s="69">
        <f t="shared" si="25"/>
        <v>152.67633333333333</v>
      </c>
      <c r="I221" s="69">
        <f t="shared" si="26"/>
        <v>76.338166666666666</v>
      </c>
      <c r="J221" s="69"/>
      <c r="K221" s="70"/>
      <c r="L221" s="71">
        <f t="shared" si="27"/>
        <v>152.67633333333333</v>
      </c>
    </row>
    <row r="222" spans="2:12" ht="16" x14ac:dyDescent="0.2">
      <c r="B222" s="54">
        <v>177</v>
      </c>
      <c r="C222" s="69"/>
      <c r="D222" s="69"/>
      <c r="E222" s="69"/>
      <c r="F222" s="69"/>
      <c r="G222" s="69"/>
      <c r="H222" s="69">
        <f t="shared" si="25"/>
        <v>152.67633333333333</v>
      </c>
      <c r="I222" s="69">
        <f t="shared" si="26"/>
        <v>76.338166666666666</v>
      </c>
      <c r="J222" s="69"/>
      <c r="K222" s="70"/>
      <c r="L222" s="71">
        <f t="shared" si="27"/>
        <v>152.67633333333333</v>
      </c>
    </row>
    <row r="223" spans="2:12" ht="16" x14ac:dyDescent="0.2">
      <c r="B223" s="54">
        <v>178</v>
      </c>
      <c r="C223" s="69"/>
      <c r="D223" s="69"/>
      <c r="E223" s="69"/>
      <c r="F223" s="69"/>
      <c r="G223" s="69"/>
      <c r="H223" s="69">
        <f t="shared" si="25"/>
        <v>152.67633333333333</v>
      </c>
      <c r="I223" s="69">
        <f t="shared" si="26"/>
        <v>76.338166666666666</v>
      </c>
      <c r="J223" s="69"/>
      <c r="K223" s="70"/>
      <c r="L223" s="71">
        <f t="shared" si="27"/>
        <v>152.67633333333333</v>
      </c>
    </row>
    <row r="224" spans="2:12" ht="16" x14ac:dyDescent="0.2">
      <c r="B224" s="54">
        <v>179</v>
      </c>
      <c r="C224" s="69"/>
      <c r="D224" s="69"/>
      <c r="E224" s="69"/>
      <c r="F224" s="69"/>
      <c r="G224" s="69"/>
      <c r="H224" s="69">
        <f t="shared" si="25"/>
        <v>152.67633333333333</v>
      </c>
      <c r="I224" s="69">
        <f t="shared" si="26"/>
        <v>76.338166666666666</v>
      </c>
      <c r="J224" s="69"/>
      <c r="K224" s="70"/>
      <c r="L224" s="71">
        <f t="shared" si="27"/>
        <v>152.67633333333333</v>
      </c>
    </row>
    <row r="225" spans="2:12" ht="16" x14ac:dyDescent="0.2">
      <c r="B225" s="54">
        <v>180</v>
      </c>
      <c r="C225" s="69"/>
      <c r="D225" s="69"/>
      <c r="E225" s="69"/>
      <c r="F225" s="69"/>
      <c r="G225" s="69"/>
      <c r="H225" s="69">
        <f t="shared" si="25"/>
        <v>152.67633333333333</v>
      </c>
      <c r="I225" s="69">
        <f t="shared" si="26"/>
        <v>76.338166666666666</v>
      </c>
      <c r="J225" s="69"/>
      <c r="K225" s="70"/>
      <c r="L225" s="71">
        <f t="shared" si="27"/>
        <v>152.67633333333333</v>
      </c>
    </row>
    <row r="226" spans="2:12" ht="16" x14ac:dyDescent="0.2">
      <c r="B226" s="54">
        <v>181</v>
      </c>
      <c r="C226" s="69"/>
      <c r="D226" s="69"/>
      <c r="E226" s="69"/>
      <c r="F226" s="69"/>
      <c r="G226" s="69"/>
      <c r="H226" s="69">
        <f t="shared" si="25"/>
        <v>152.67633333333333</v>
      </c>
      <c r="I226" s="69">
        <f t="shared" si="26"/>
        <v>76.338166666666666</v>
      </c>
      <c r="J226" s="69"/>
      <c r="K226" s="70"/>
      <c r="L226" s="71">
        <f t="shared" si="27"/>
        <v>152.67633333333333</v>
      </c>
    </row>
    <row r="227" spans="2:12" ht="16" x14ac:dyDescent="0.2">
      <c r="B227" s="54">
        <v>182</v>
      </c>
      <c r="C227" s="69"/>
      <c r="D227" s="69"/>
      <c r="E227" s="69"/>
      <c r="F227" s="69"/>
      <c r="G227" s="69"/>
      <c r="H227" s="69">
        <f t="shared" si="25"/>
        <v>152.67633333333333</v>
      </c>
      <c r="I227" s="69">
        <f t="shared" si="26"/>
        <v>76.338166666666666</v>
      </c>
      <c r="J227" s="69"/>
      <c r="K227" s="70"/>
      <c r="L227" s="71">
        <f t="shared" si="27"/>
        <v>152.67633333333333</v>
      </c>
    </row>
    <row r="228" spans="2:12" ht="16" x14ac:dyDescent="0.2">
      <c r="B228" s="54">
        <v>183</v>
      </c>
      <c r="C228" s="69"/>
      <c r="D228" s="69"/>
      <c r="E228" s="69"/>
      <c r="F228" s="69"/>
      <c r="G228" s="69"/>
      <c r="H228" s="69">
        <f t="shared" si="25"/>
        <v>152.67633333333333</v>
      </c>
      <c r="I228" s="69">
        <f t="shared" si="26"/>
        <v>76.338166666666666</v>
      </c>
      <c r="J228" s="69"/>
      <c r="K228" s="70"/>
      <c r="L228" s="71">
        <f t="shared" si="27"/>
        <v>152.67633333333333</v>
      </c>
    </row>
    <row r="229" spans="2:12" ht="16" x14ac:dyDescent="0.2">
      <c r="B229" s="54">
        <v>184</v>
      </c>
      <c r="C229" s="69"/>
      <c r="D229" s="69"/>
      <c r="E229" s="69"/>
      <c r="F229" s="69"/>
      <c r="G229" s="69"/>
      <c r="H229" s="69">
        <f t="shared" si="25"/>
        <v>152.67633333333333</v>
      </c>
      <c r="I229" s="69">
        <f t="shared" si="26"/>
        <v>76.338166666666666</v>
      </c>
      <c r="J229" s="69"/>
      <c r="K229" s="70"/>
      <c r="L229" s="71">
        <f t="shared" si="27"/>
        <v>152.67633333333333</v>
      </c>
    </row>
    <row r="230" spans="2:12" ht="16" x14ac:dyDescent="0.2">
      <c r="B230" s="54">
        <v>185</v>
      </c>
      <c r="C230" s="69"/>
      <c r="D230" s="69"/>
      <c r="E230" s="69"/>
      <c r="F230" s="69"/>
      <c r="G230" s="69"/>
      <c r="H230" s="69">
        <f t="shared" si="25"/>
        <v>152.67633333333333</v>
      </c>
      <c r="I230" s="69">
        <f t="shared" si="26"/>
        <v>76.338166666666666</v>
      </c>
      <c r="J230" s="69"/>
      <c r="K230" s="70"/>
      <c r="L230" s="71">
        <f t="shared" si="27"/>
        <v>152.67633333333333</v>
      </c>
    </row>
    <row r="231" spans="2:12" ht="16" x14ac:dyDescent="0.2">
      <c r="B231" s="54">
        <v>186</v>
      </c>
      <c r="C231" s="69"/>
      <c r="D231" s="69"/>
      <c r="E231" s="69"/>
      <c r="F231" s="69"/>
      <c r="G231" s="69"/>
      <c r="H231" s="69">
        <f t="shared" si="25"/>
        <v>152.67633333333333</v>
      </c>
      <c r="I231" s="69">
        <f t="shared" si="26"/>
        <v>76.338166666666666</v>
      </c>
      <c r="J231" s="69"/>
      <c r="K231" s="70"/>
      <c r="L231" s="71">
        <f t="shared" si="27"/>
        <v>152.67633333333333</v>
      </c>
    </row>
    <row r="232" spans="2:12" ht="16" x14ac:dyDescent="0.2">
      <c r="B232" s="54">
        <v>187</v>
      </c>
      <c r="C232" s="69"/>
      <c r="D232" s="69"/>
      <c r="E232" s="69"/>
      <c r="F232" s="69"/>
      <c r="G232" s="69"/>
      <c r="H232" s="69">
        <f t="shared" si="25"/>
        <v>152.67633333333333</v>
      </c>
      <c r="I232" s="69">
        <f t="shared" si="26"/>
        <v>76.338166666666666</v>
      </c>
      <c r="J232" s="69"/>
      <c r="K232" s="70"/>
      <c r="L232" s="71">
        <f t="shared" si="27"/>
        <v>152.67633333333333</v>
      </c>
    </row>
    <row r="233" spans="2:12" ht="16" x14ac:dyDescent="0.2">
      <c r="B233" s="54">
        <v>188</v>
      </c>
      <c r="C233" s="69"/>
      <c r="D233" s="69"/>
      <c r="E233" s="69"/>
      <c r="F233" s="69"/>
      <c r="G233" s="69"/>
      <c r="H233" s="69">
        <f t="shared" si="25"/>
        <v>152.67633333333333</v>
      </c>
      <c r="I233" s="69">
        <f t="shared" si="26"/>
        <v>76.338166666666666</v>
      </c>
      <c r="J233" s="69"/>
      <c r="K233" s="70"/>
      <c r="L233" s="71">
        <f t="shared" si="27"/>
        <v>152.67633333333333</v>
      </c>
    </row>
    <row r="234" spans="2:12" ht="16" x14ac:dyDescent="0.2">
      <c r="B234" s="54">
        <v>189</v>
      </c>
      <c r="C234" s="69"/>
      <c r="D234" s="69"/>
      <c r="E234" s="69"/>
      <c r="F234" s="69"/>
      <c r="G234" s="69"/>
      <c r="H234" s="69">
        <f t="shared" si="25"/>
        <v>152.67633333333333</v>
      </c>
      <c r="I234" s="69">
        <f t="shared" si="26"/>
        <v>76.338166666666666</v>
      </c>
      <c r="J234" s="69"/>
      <c r="K234" s="70"/>
      <c r="L234" s="71">
        <f t="shared" si="27"/>
        <v>152.67633333333333</v>
      </c>
    </row>
    <row r="235" spans="2:12" ht="16" x14ac:dyDescent="0.2">
      <c r="B235" s="54">
        <v>190</v>
      </c>
      <c r="C235" s="69"/>
      <c r="D235" s="69"/>
      <c r="E235" s="69"/>
      <c r="F235" s="69"/>
      <c r="G235" s="69"/>
      <c r="H235" s="69">
        <f t="shared" si="25"/>
        <v>152.67633333333333</v>
      </c>
      <c r="I235" s="69">
        <f t="shared" si="26"/>
        <v>76.338166666666666</v>
      </c>
      <c r="J235" s="69"/>
      <c r="K235" s="70"/>
      <c r="L235" s="71">
        <f t="shared" si="27"/>
        <v>152.67633333333333</v>
      </c>
    </row>
    <row r="236" spans="2:12" ht="16" x14ac:dyDescent="0.2">
      <c r="B236" s="54">
        <v>191</v>
      </c>
      <c r="C236" s="69"/>
      <c r="D236" s="69"/>
      <c r="E236" s="69"/>
      <c r="F236" s="69"/>
      <c r="G236" s="69"/>
      <c r="H236" s="69">
        <f t="shared" si="25"/>
        <v>152.67633333333333</v>
      </c>
      <c r="I236" s="69">
        <f t="shared" si="26"/>
        <v>76.338166666666666</v>
      </c>
      <c r="J236" s="69"/>
      <c r="K236" s="70"/>
      <c r="L236" s="71">
        <f t="shared" si="27"/>
        <v>152.67633333333333</v>
      </c>
    </row>
    <row r="237" spans="2:12" ht="16" x14ac:dyDescent="0.2">
      <c r="B237" s="54">
        <v>192</v>
      </c>
      <c r="C237" s="69"/>
      <c r="D237" s="69"/>
      <c r="E237" s="69"/>
      <c r="F237" s="69"/>
      <c r="G237" s="69"/>
      <c r="H237" s="69">
        <f t="shared" si="25"/>
        <v>152.67633333333333</v>
      </c>
      <c r="I237" s="69">
        <f t="shared" si="26"/>
        <v>76.338166666666666</v>
      </c>
      <c r="J237" s="69"/>
      <c r="K237" s="70"/>
      <c r="L237" s="71">
        <f t="shared" si="27"/>
        <v>152.67633333333333</v>
      </c>
    </row>
    <row r="238" spans="2:12" ht="16" x14ac:dyDescent="0.2">
      <c r="B238" s="54">
        <v>193</v>
      </c>
      <c r="C238" s="69"/>
      <c r="D238" s="69"/>
      <c r="E238" s="69"/>
      <c r="F238" s="69"/>
      <c r="G238" s="69"/>
      <c r="H238" s="69">
        <f t="shared" si="25"/>
        <v>152.67633333333333</v>
      </c>
      <c r="I238" s="69">
        <f t="shared" si="26"/>
        <v>76.338166666666666</v>
      </c>
      <c r="J238" s="69"/>
      <c r="K238" s="70"/>
      <c r="L238" s="71">
        <f t="shared" si="27"/>
        <v>152.67633333333333</v>
      </c>
    </row>
    <row r="239" spans="2:12" ht="16" x14ac:dyDescent="0.2">
      <c r="B239" s="54">
        <v>194</v>
      </c>
      <c r="C239" s="69"/>
      <c r="D239" s="69"/>
      <c r="E239" s="69"/>
      <c r="F239" s="69"/>
      <c r="G239" s="69"/>
      <c r="H239" s="69">
        <f t="shared" ref="H239:H285" si="28">$C$3/($C$14*12)</f>
        <v>152.67633333333333</v>
      </c>
      <c r="I239" s="69">
        <f t="shared" ref="I239:I302" si="29">$C$3/($C$15*12)</f>
        <v>76.338166666666666</v>
      </c>
      <c r="J239" s="69"/>
      <c r="K239" s="70"/>
      <c r="L239" s="71">
        <f t="shared" ref="L239:L302" si="30">IF(AND($C$5=$C$11,$C$6="zrýchlený"),J239,IF(AND($C$5=$C$12,$C$6="zrýchlený"),K239,IF($C$5=$C$9,C239,IF($C$5=$C$10,D239,IF($C$5=$C$11,E239,IF($C$5=$C$12,F239,IF($C$5=$C$13,G239,IF($C$5=$C$14,H239,IF($C$5=$C$15,I239,0)))))))))</f>
        <v>152.67633333333333</v>
      </c>
    </row>
    <row r="240" spans="2:12" ht="16" x14ac:dyDescent="0.2">
      <c r="B240" s="54">
        <v>195</v>
      </c>
      <c r="C240" s="69"/>
      <c r="D240" s="69"/>
      <c r="E240" s="69"/>
      <c r="F240" s="69"/>
      <c r="G240" s="69"/>
      <c r="H240" s="69">
        <f t="shared" si="28"/>
        <v>152.67633333333333</v>
      </c>
      <c r="I240" s="69">
        <f t="shared" si="29"/>
        <v>76.338166666666666</v>
      </c>
      <c r="J240" s="69"/>
      <c r="K240" s="70"/>
      <c r="L240" s="71">
        <f t="shared" si="30"/>
        <v>152.67633333333333</v>
      </c>
    </row>
    <row r="241" spans="2:12" ht="16" x14ac:dyDescent="0.2">
      <c r="B241" s="54">
        <v>196</v>
      </c>
      <c r="C241" s="69"/>
      <c r="D241" s="69"/>
      <c r="E241" s="69"/>
      <c r="F241" s="69"/>
      <c r="G241" s="69"/>
      <c r="H241" s="69">
        <f t="shared" si="28"/>
        <v>152.67633333333333</v>
      </c>
      <c r="I241" s="69">
        <f t="shared" si="29"/>
        <v>76.338166666666666</v>
      </c>
      <c r="J241" s="69"/>
      <c r="K241" s="70"/>
      <c r="L241" s="71">
        <f t="shared" si="30"/>
        <v>152.67633333333333</v>
      </c>
    </row>
    <row r="242" spans="2:12" ht="16" x14ac:dyDescent="0.2">
      <c r="B242" s="54">
        <v>197</v>
      </c>
      <c r="C242" s="69"/>
      <c r="D242" s="69"/>
      <c r="E242" s="69"/>
      <c r="F242" s="69"/>
      <c r="G242" s="69"/>
      <c r="H242" s="69">
        <f t="shared" si="28"/>
        <v>152.67633333333333</v>
      </c>
      <c r="I242" s="69">
        <f t="shared" si="29"/>
        <v>76.338166666666666</v>
      </c>
      <c r="J242" s="69"/>
      <c r="K242" s="70"/>
      <c r="L242" s="71">
        <f t="shared" si="30"/>
        <v>152.67633333333333</v>
      </c>
    </row>
    <row r="243" spans="2:12" ht="16" x14ac:dyDescent="0.2">
      <c r="B243" s="54">
        <v>198</v>
      </c>
      <c r="C243" s="69"/>
      <c r="D243" s="69"/>
      <c r="E243" s="69"/>
      <c r="F243" s="69"/>
      <c r="G243" s="69"/>
      <c r="H243" s="69">
        <f t="shared" si="28"/>
        <v>152.67633333333333</v>
      </c>
      <c r="I243" s="69">
        <f t="shared" si="29"/>
        <v>76.338166666666666</v>
      </c>
      <c r="J243" s="69"/>
      <c r="K243" s="70"/>
      <c r="L243" s="71">
        <f t="shared" si="30"/>
        <v>152.67633333333333</v>
      </c>
    </row>
    <row r="244" spans="2:12" ht="16" x14ac:dyDescent="0.2">
      <c r="B244" s="54">
        <v>199</v>
      </c>
      <c r="C244" s="69"/>
      <c r="D244" s="69"/>
      <c r="E244" s="69"/>
      <c r="F244" s="69"/>
      <c r="G244" s="69"/>
      <c r="H244" s="69">
        <f t="shared" si="28"/>
        <v>152.67633333333333</v>
      </c>
      <c r="I244" s="69">
        <f t="shared" si="29"/>
        <v>76.338166666666666</v>
      </c>
      <c r="J244" s="69"/>
      <c r="K244" s="70"/>
      <c r="L244" s="71">
        <f t="shared" si="30"/>
        <v>152.67633333333333</v>
      </c>
    </row>
    <row r="245" spans="2:12" ht="16" x14ac:dyDescent="0.2">
      <c r="B245" s="54">
        <v>200</v>
      </c>
      <c r="C245" s="69"/>
      <c r="D245" s="69"/>
      <c r="E245" s="69"/>
      <c r="F245" s="69"/>
      <c r="G245" s="69"/>
      <c r="H245" s="69">
        <f t="shared" si="28"/>
        <v>152.67633333333333</v>
      </c>
      <c r="I245" s="69">
        <f t="shared" si="29"/>
        <v>76.338166666666666</v>
      </c>
      <c r="J245" s="69"/>
      <c r="K245" s="70"/>
      <c r="L245" s="71">
        <f t="shared" si="30"/>
        <v>152.67633333333333</v>
      </c>
    </row>
    <row r="246" spans="2:12" ht="16" x14ac:dyDescent="0.2">
      <c r="B246" s="54">
        <v>201</v>
      </c>
      <c r="C246" s="69"/>
      <c r="D246" s="69"/>
      <c r="E246" s="69"/>
      <c r="F246" s="69"/>
      <c r="G246" s="69"/>
      <c r="H246" s="69">
        <f t="shared" si="28"/>
        <v>152.67633333333333</v>
      </c>
      <c r="I246" s="69">
        <f t="shared" si="29"/>
        <v>76.338166666666666</v>
      </c>
      <c r="J246" s="69"/>
      <c r="K246" s="70"/>
      <c r="L246" s="71">
        <f t="shared" si="30"/>
        <v>152.67633333333333</v>
      </c>
    </row>
    <row r="247" spans="2:12" ht="16" x14ac:dyDescent="0.2">
      <c r="B247" s="54">
        <v>202</v>
      </c>
      <c r="C247" s="69"/>
      <c r="D247" s="69"/>
      <c r="E247" s="69"/>
      <c r="F247" s="69"/>
      <c r="G247" s="69"/>
      <c r="H247" s="69">
        <f t="shared" si="28"/>
        <v>152.67633333333333</v>
      </c>
      <c r="I247" s="69">
        <f t="shared" si="29"/>
        <v>76.338166666666666</v>
      </c>
      <c r="J247" s="69"/>
      <c r="K247" s="70"/>
      <c r="L247" s="71">
        <f t="shared" si="30"/>
        <v>152.67633333333333</v>
      </c>
    </row>
    <row r="248" spans="2:12" ht="16" x14ac:dyDescent="0.2">
      <c r="B248" s="54">
        <v>203</v>
      </c>
      <c r="C248" s="69"/>
      <c r="D248" s="69"/>
      <c r="E248" s="69"/>
      <c r="F248" s="69"/>
      <c r="G248" s="69"/>
      <c r="H248" s="69">
        <f t="shared" si="28"/>
        <v>152.67633333333333</v>
      </c>
      <c r="I248" s="69">
        <f t="shared" si="29"/>
        <v>76.338166666666666</v>
      </c>
      <c r="J248" s="69"/>
      <c r="K248" s="70"/>
      <c r="L248" s="71">
        <f t="shared" si="30"/>
        <v>152.67633333333333</v>
      </c>
    </row>
    <row r="249" spans="2:12" ht="16" x14ac:dyDescent="0.2">
      <c r="B249" s="54">
        <v>204</v>
      </c>
      <c r="C249" s="69"/>
      <c r="D249" s="69"/>
      <c r="E249" s="69"/>
      <c r="F249" s="69"/>
      <c r="G249" s="69"/>
      <c r="H249" s="69">
        <f t="shared" si="28"/>
        <v>152.67633333333333</v>
      </c>
      <c r="I249" s="69">
        <f t="shared" si="29"/>
        <v>76.338166666666666</v>
      </c>
      <c r="J249" s="69"/>
      <c r="K249" s="70"/>
      <c r="L249" s="71">
        <f t="shared" si="30"/>
        <v>152.67633333333333</v>
      </c>
    </row>
    <row r="250" spans="2:12" ht="16" x14ac:dyDescent="0.2">
      <c r="B250" s="54">
        <v>205</v>
      </c>
      <c r="C250" s="69"/>
      <c r="D250" s="69"/>
      <c r="E250" s="69"/>
      <c r="F250" s="69"/>
      <c r="G250" s="69"/>
      <c r="H250" s="69">
        <f t="shared" si="28"/>
        <v>152.67633333333333</v>
      </c>
      <c r="I250" s="69">
        <f t="shared" si="29"/>
        <v>76.338166666666666</v>
      </c>
      <c r="J250" s="69"/>
      <c r="K250" s="70"/>
      <c r="L250" s="71">
        <f t="shared" si="30"/>
        <v>152.67633333333333</v>
      </c>
    </row>
    <row r="251" spans="2:12" ht="16" x14ac:dyDescent="0.2">
      <c r="B251" s="54">
        <v>206</v>
      </c>
      <c r="C251" s="69"/>
      <c r="D251" s="69"/>
      <c r="E251" s="69"/>
      <c r="F251" s="69"/>
      <c r="G251" s="69"/>
      <c r="H251" s="69">
        <f t="shared" si="28"/>
        <v>152.67633333333333</v>
      </c>
      <c r="I251" s="69">
        <f t="shared" si="29"/>
        <v>76.338166666666666</v>
      </c>
      <c r="J251" s="69"/>
      <c r="K251" s="70"/>
      <c r="L251" s="71">
        <f t="shared" si="30"/>
        <v>152.67633333333333</v>
      </c>
    </row>
    <row r="252" spans="2:12" ht="16" x14ac:dyDescent="0.2">
      <c r="B252" s="54">
        <v>207</v>
      </c>
      <c r="C252" s="69"/>
      <c r="D252" s="69"/>
      <c r="E252" s="69"/>
      <c r="F252" s="69"/>
      <c r="G252" s="69"/>
      <c r="H252" s="69">
        <f t="shared" si="28"/>
        <v>152.67633333333333</v>
      </c>
      <c r="I252" s="69">
        <f t="shared" si="29"/>
        <v>76.338166666666666</v>
      </c>
      <c r="J252" s="69"/>
      <c r="K252" s="70"/>
      <c r="L252" s="71">
        <f t="shared" si="30"/>
        <v>152.67633333333333</v>
      </c>
    </row>
    <row r="253" spans="2:12" ht="16" x14ac:dyDescent="0.2">
      <c r="B253" s="54">
        <v>208</v>
      </c>
      <c r="C253" s="69"/>
      <c r="D253" s="69"/>
      <c r="E253" s="69"/>
      <c r="F253" s="69"/>
      <c r="G253" s="69"/>
      <c r="H253" s="69">
        <f t="shared" si="28"/>
        <v>152.67633333333333</v>
      </c>
      <c r="I253" s="69">
        <f t="shared" si="29"/>
        <v>76.338166666666666</v>
      </c>
      <c r="J253" s="69"/>
      <c r="K253" s="70"/>
      <c r="L253" s="71">
        <f t="shared" si="30"/>
        <v>152.67633333333333</v>
      </c>
    </row>
    <row r="254" spans="2:12" ht="16" x14ac:dyDescent="0.2">
      <c r="B254" s="54">
        <v>209</v>
      </c>
      <c r="C254" s="69"/>
      <c r="D254" s="69"/>
      <c r="E254" s="69"/>
      <c r="F254" s="69"/>
      <c r="G254" s="69"/>
      <c r="H254" s="69">
        <f t="shared" si="28"/>
        <v>152.67633333333333</v>
      </c>
      <c r="I254" s="69">
        <f t="shared" si="29"/>
        <v>76.338166666666666</v>
      </c>
      <c r="J254" s="69"/>
      <c r="K254" s="70"/>
      <c r="L254" s="71">
        <f t="shared" si="30"/>
        <v>152.67633333333333</v>
      </c>
    </row>
    <row r="255" spans="2:12" ht="16" x14ac:dyDescent="0.2">
      <c r="B255" s="54">
        <v>210</v>
      </c>
      <c r="C255" s="69"/>
      <c r="D255" s="69"/>
      <c r="E255" s="69"/>
      <c r="F255" s="69"/>
      <c r="G255" s="69"/>
      <c r="H255" s="69">
        <f t="shared" si="28"/>
        <v>152.67633333333333</v>
      </c>
      <c r="I255" s="69">
        <f t="shared" si="29"/>
        <v>76.338166666666666</v>
      </c>
      <c r="J255" s="69"/>
      <c r="K255" s="70"/>
      <c r="L255" s="71">
        <f t="shared" si="30"/>
        <v>152.67633333333333</v>
      </c>
    </row>
    <row r="256" spans="2:12" ht="16" x14ac:dyDescent="0.2">
      <c r="B256" s="54">
        <v>211</v>
      </c>
      <c r="C256" s="69"/>
      <c r="D256" s="69"/>
      <c r="E256" s="69"/>
      <c r="F256" s="69"/>
      <c r="G256" s="69"/>
      <c r="H256" s="69">
        <f t="shared" si="28"/>
        <v>152.67633333333333</v>
      </c>
      <c r="I256" s="69">
        <f t="shared" si="29"/>
        <v>76.338166666666666</v>
      </c>
      <c r="J256" s="69"/>
      <c r="K256" s="70"/>
      <c r="L256" s="71">
        <f t="shared" si="30"/>
        <v>152.67633333333333</v>
      </c>
    </row>
    <row r="257" spans="2:12" ht="16" x14ac:dyDescent="0.2">
      <c r="B257" s="54">
        <v>212</v>
      </c>
      <c r="C257" s="69"/>
      <c r="D257" s="69"/>
      <c r="E257" s="69"/>
      <c r="F257" s="69"/>
      <c r="G257" s="69"/>
      <c r="H257" s="69">
        <f t="shared" si="28"/>
        <v>152.67633333333333</v>
      </c>
      <c r="I257" s="69">
        <f t="shared" si="29"/>
        <v>76.338166666666666</v>
      </c>
      <c r="J257" s="69"/>
      <c r="K257" s="70"/>
      <c r="L257" s="71">
        <f t="shared" si="30"/>
        <v>152.67633333333333</v>
      </c>
    </row>
    <row r="258" spans="2:12" ht="16" x14ac:dyDescent="0.2">
      <c r="B258" s="54">
        <v>213</v>
      </c>
      <c r="C258" s="69"/>
      <c r="D258" s="69"/>
      <c r="E258" s="69"/>
      <c r="F258" s="69"/>
      <c r="G258" s="69"/>
      <c r="H258" s="69">
        <f t="shared" si="28"/>
        <v>152.67633333333333</v>
      </c>
      <c r="I258" s="69">
        <f t="shared" si="29"/>
        <v>76.338166666666666</v>
      </c>
      <c r="J258" s="69"/>
      <c r="K258" s="70"/>
      <c r="L258" s="71">
        <f t="shared" si="30"/>
        <v>152.67633333333333</v>
      </c>
    </row>
    <row r="259" spans="2:12" ht="16" x14ac:dyDescent="0.2">
      <c r="B259" s="54">
        <v>214</v>
      </c>
      <c r="C259" s="69"/>
      <c r="D259" s="69"/>
      <c r="E259" s="69"/>
      <c r="F259" s="69"/>
      <c r="G259" s="69"/>
      <c r="H259" s="69">
        <f t="shared" si="28"/>
        <v>152.67633333333333</v>
      </c>
      <c r="I259" s="69">
        <f t="shared" si="29"/>
        <v>76.338166666666666</v>
      </c>
      <c r="J259" s="69"/>
      <c r="K259" s="70"/>
      <c r="L259" s="71">
        <f t="shared" si="30"/>
        <v>152.67633333333333</v>
      </c>
    </row>
    <row r="260" spans="2:12" ht="16" x14ac:dyDescent="0.2">
      <c r="B260" s="54">
        <v>215</v>
      </c>
      <c r="C260" s="69"/>
      <c r="D260" s="69"/>
      <c r="E260" s="69"/>
      <c r="F260" s="69"/>
      <c r="G260" s="69"/>
      <c r="H260" s="69">
        <f t="shared" si="28"/>
        <v>152.67633333333333</v>
      </c>
      <c r="I260" s="69">
        <f t="shared" si="29"/>
        <v>76.338166666666666</v>
      </c>
      <c r="J260" s="69"/>
      <c r="K260" s="70"/>
      <c r="L260" s="71">
        <f t="shared" si="30"/>
        <v>152.67633333333333</v>
      </c>
    </row>
    <row r="261" spans="2:12" ht="16" x14ac:dyDescent="0.2">
      <c r="B261" s="54">
        <v>216</v>
      </c>
      <c r="C261" s="69"/>
      <c r="D261" s="69"/>
      <c r="E261" s="69"/>
      <c r="F261" s="69"/>
      <c r="G261" s="69"/>
      <c r="H261" s="69">
        <f t="shared" si="28"/>
        <v>152.67633333333333</v>
      </c>
      <c r="I261" s="69">
        <f t="shared" si="29"/>
        <v>76.338166666666666</v>
      </c>
      <c r="J261" s="69"/>
      <c r="K261" s="70"/>
      <c r="L261" s="71">
        <f t="shared" si="30"/>
        <v>152.67633333333333</v>
      </c>
    </row>
    <row r="262" spans="2:12" ht="16" x14ac:dyDescent="0.2">
      <c r="B262" s="54">
        <v>217</v>
      </c>
      <c r="C262" s="69"/>
      <c r="D262" s="69"/>
      <c r="E262" s="69"/>
      <c r="F262" s="69"/>
      <c r="G262" s="69"/>
      <c r="H262" s="69">
        <f t="shared" si="28"/>
        <v>152.67633333333333</v>
      </c>
      <c r="I262" s="69">
        <f t="shared" si="29"/>
        <v>76.338166666666666</v>
      </c>
      <c r="J262" s="69"/>
      <c r="K262" s="70"/>
      <c r="L262" s="71">
        <f t="shared" si="30"/>
        <v>152.67633333333333</v>
      </c>
    </row>
    <row r="263" spans="2:12" ht="16" x14ac:dyDescent="0.2">
      <c r="B263" s="54">
        <v>218</v>
      </c>
      <c r="C263" s="69"/>
      <c r="D263" s="69"/>
      <c r="E263" s="69"/>
      <c r="F263" s="69"/>
      <c r="G263" s="69"/>
      <c r="H263" s="69">
        <f t="shared" si="28"/>
        <v>152.67633333333333</v>
      </c>
      <c r="I263" s="69">
        <f t="shared" si="29"/>
        <v>76.338166666666666</v>
      </c>
      <c r="J263" s="69"/>
      <c r="K263" s="70"/>
      <c r="L263" s="71">
        <f t="shared" si="30"/>
        <v>152.67633333333333</v>
      </c>
    </row>
    <row r="264" spans="2:12" ht="16" x14ac:dyDescent="0.2">
      <c r="B264" s="54">
        <v>219</v>
      </c>
      <c r="C264" s="69"/>
      <c r="D264" s="69"/>
      <c r="E264" s="69"/>
      <c r="F264" s="69"/>
      <c r="G264" s="69"/>
      <c r="H264" s="69">
        <f t="shared" si="28"/>
        <v>152.67633333333333</v>
      </c>
      <c r="I264" s="69">
        <f t="shared" si="29"/>
        <v>76.338166666666666</v>
      </c>
      <c r="J264" s="69"/>
      <c r="K264" s="70"/>
      <c r="L264" s="71">
        <f t="shared" si="30"/>
        <v>152.67633333333333</v>
      </c>
    </row>
    <row r="265" spans="2:12" ht="16" x14ac:dyDescent="0.2">
      <c r="B265" s="54">
        <v>220</v>
      </c>
      <c r="C265" s="69"/>
      <c r="D265" s="69"/>
      <c r="E265" s="69"/>
      <c r="F265" s="69"/>
      <c r="G265" s="69"/>
      <c r="H265" s="69">
        <f t="shared" si="28"/>
        <v>152.67633333333333</v>
      </c>
      <c r="I265" s="69">
        <f t="shared" si="29"/>
        <v>76.338166666666666</v>
      </c>
      <c r="J265" s="69"/>
      <c r="K265" s="70"/>
      <c r="L265" s="71">
        <f t="shared" si="30"/>
        <v>152.67633333333333</v>
      </c>
    </row>
    <row r="266" spans="2:12" ht="16" x14ac:dyDescent="0.2">
      <c r="B266" s="54">
        <v>221</v>
      </c>
      <c r="C266" s="69"/>
      <c r="D266" s="69"/>
      <c r="E266" s="69"/>
      <c r="F266" s="69"/>
      <c r="G266" s="69"/>
      <c r="H266" s="69">
        <f t="shared" si="28"/>
        <v>152.67633333333333</v>
      </c>
      <c r="I266" s="69">
        <f t="shared" si="29"/>
        <v>76.338166666666666</v>
      </c>
      <c r="J266" s="69"/>
      <c r="K266" s="70"/>
      <c r="L266" s="71">
        <f t="shared" si="30"/>
        <v>152.67633333333333</v>
      </c>
    </row>
    <row r="267" spans="2:12" ht="16" x14ac:dyDescent="0.2">
      <c r="B267" s="54">
        <v>222</v>
      </c>
      <c r="C267" s="69"/>
      <c r="D267" s="69"/>
      <c r="E267" s="69"/>
      <c r="F267" s="69"/>
      <c r="G267" s="69"/>
      <c r="H267" s="69">
        <f t="shared" si="28"/>
        <v>152.67633333333333</v>
      </c>
      <c r="I267" s="69">
        <f t="shared" si="29"/>
        <v>76.338166666666666</v>
      </c>
      <c r="J267" s="69"/>
      <c r="K267" s="70"/>
      <c r="L267" s="71">
        <f t="shared" si="30"/>
        <v>152.67633333333333</v>
      </c>
    </row>
    <row r="268" spans="2:12" ht="16" x14ac:dyDescent="0.2">
      <c r="B268" s="54">
        <v>223</v>
      </c>
      <c r="C268" s="69"/>
      <c r="D268" s="69"/>
      <c r="E268" s="69"/>
      <c r="F268" s="69"/>
      <c r="G268" s="69"/>
      <c r="H268" s="69">
        <f t="shared" si="28"/>
        <v>152.67633333333333</v>
      </c>
      <c r="I268" s="69">
        <f t="shared" si="29"/>
        <v>76.338166666666666</v>
      </c>
      <c r="J268" s="69"/>
      <c r="K268" s="70"/>
      <c r="L268" s="71">
        <f t="shared" si="30"/>
        <v>152.67633333333333</v>
      </c>
    </row>
    <row r="269" spans="2:12" ht="16" x14ac:dyDescent="0.2">
      <c r="B269" s="54">
        <v>224</v>
      </c>
      <c r="C269" s="69"/>
      <c r="D269" s="69"/>
      <c r="E269" s="69"/>
      <c r="F269" s="69"/>
      <c r="G269" s="69"/>
      <c r="H269" s="69">
        <f t="shared" si="28"/>
        <v>152.67633333333333</v>
      </c>
      <c r="I269" s="69">
        <f t="shared" si="29"/>
        <v>76.338166666666666</v>
      </c>
      <c r="J269" s="69"/>
      <c r="K269" s="70"/>
      <c r="L269" s="71">
        <f t="shared" si="30"/>
        <v>152.67633333333333</v>
      </c>
    </row>
    <row r="270" spans="2:12" ht="16" x14ac:dyDescent="0.2">
      <c r="B270" s="54">
        <v>225</v>
      </c>
      <c r="C270" s="69"/>
      <c r="D270" s="69"/>
      <c r="E270" s="69"/>
      <c r="F270" s="69"/>
      <c r="G270" s="69"/>
      <c r="H270" s="69">
        <f t="shared" si="28"/>
        <v>152.67633333333333</v>
      </c>
      <c r="I270" s="69">
        <f t="shared" si="29"/>
        <v>76.338166666666666</v>
      </c>
      <c r="J270" s="69"/>
      <c r="K270" s="70"/>
      <c r="L270" s="71">
        <f t="shared" si="30"/>
        <v>152.67633333333333</v>
      </c>
    </row>
    <row r="271" spans="2:12" ht="16" x14ac:dyDescent="0.2">
      <c r="B271" s="54">
        <v>226</v>
      </c>
      <c r="C271" s="69"/>
      <c r="D271" s="69"/>
      <c r="E271" s="69"/>
      <c r="F271" s="69"/>
      <c r="G271" s="69"/>
      <c r="H271" s="69">
        <f t="shared" si="28"/>
        <v>152.67633333333333</v>
      </c>
      <c r="I271" s="69">
        <f t="shared" si="29"/>
        <v>76.338166666666666</v>
      </c>
      <c r="J271" s="69"/>
      <c r="K271" s="70"/>
      <c r="L271" s="71">
        <f t="shared" si="30"/>
        <v>152.67633333333333</v>
      </c>
    </row>
    <row r="272" spans="2:12" ht="16" x14ac:dyDescent="0.2">
      <c r="B272" s="54">
        <v>227</v>
      </c>
      <c r="C272" s="69"/>
      <c r="D272" s="69"/>
      <c r="E272" s="69"/>
      <c r="F272" s="69"/>
      <c r="G272" s="69"/>
      <c r="H272" s="69">
        <f t="shared" si="28"/>
        <v>152.67633333333333</v>
      </c>
      <c r="I272" s="69">
        <f t="shared" si="29"/>
        <v>76.338166666666666</v>
      </c>
      <c r="J272" s="69"/>
      <c r="K272" s="70"/>
      <c r="L272" s="71">
        <f t="shared" si="30"/>
        <v>152.67633333333333</v>
      </c>
    </row>
    <row r="273" spans="2:12" ht="16" x14ac:dyDescent="0.2">
      <c r="B273" s="54">
        <v>228</v>
      </c>
      <c r="C273" s="69"/>
      <c r="D273" s="69"/>
      <c r="E273" s="69"/>
      <c r="F273" s="69"/>
      <c r="G273" s="69"/>
      <c r="H273" s="69">
        <f t="shared" si="28"/>
        <v>152.67633333333333</v>
      </c>
      <c r="I273" s="69">
        <f t="shared" si="29"/>
        <v>76.338166666666666</v>
      </c>
      <c r="J273" s="69"/>
      <c r="K273" s="70"/>
      <c r="L273" s="71">
        <f t="shared" si="30"/>
        <v>152.67633333333333</v>
      </c>
    </row>
    <row r="274" spans="2:12" ht="16" x14ac:dyDescent="0.2">
      <c r="B274" s="54">
        <v>229</v>
      </c>
      <c r="C274" s="69"/>
      <c r="D274" s="69"/>
      <c r="E274" s="69"/>
      <c r="F274" s="69"/>
      <c r="G274" s="69"/>
      <c r="H274" s="69">
        <f t="shared" si="28"/>
        <v>152.67633333333333</v>
      </c>
      <c r="I274" s="69">
        <f t="shared" si="29"/>
        <v>76.338166666666666</v>
      </c>
      <c r="J274" s="69"/>
      <c r="K274" s="70"/>
      <c r="L274" s="71">
        <f t="shared" si="30"/>
        <v>152.67633333333333</v>
      </c>
    </row>
    <row r="275" spans="2:12" ht="16" x14ac:dyDescent="0.2">
      <c r="B275" s="54">
        <v>230</v>
      </c>
      <c r="C275" s="69"/>
      <c r="D275" s="69"/>
      <c r="E275" s="69"/>
      <c r="F275" s="69"/>
      <c r="G275" s="69"/>
      <c r="H275" s="69">
        <f t="shared" si="28"/>
        <v>152.67633333333333</v>
      </c>
      <c r="I275" s="69">
        <f t="shared" si="29"/>
        <v>76.338166666666666</v>
      </c>
      <c r="J275" s="69"/>
      <c r="K275" s="70"/>
      <c r="L275" s="71">
        <f t="shared" si="30"/>
        <v>152.67633333333333</v>
      </c>
    </row>
    <row r="276" spans="2:12" ht="16" x14ac:dyDescent="0.2">
      <c r="B276" s="54">
        <v>231</v>
      </c>
      <c r="C276" s="69"/>
      <c r="D276" s="69"/>
      <c r="E276" s="69"/>
      <c r="F276" s="69"/>
      <c r="G276" s="69"/>
      <c r="H276" s="69">
        <f t="shared" si="28"/>
        <v>152.67633333333333</v>
      </c>
      <c r="I276" s="69">
        <f t="shared" si="29"/>
        <v>76.338166666666666</v>
      </c>
      <c r="J276" s="69"/>
      <c r="K276" s="70"/>
      <c r="L276" s="71">
        <f t="shared" si="30"/>
        <v>152.67633333333333</v>
      </c>
    </row>
    <row r="277" spans="2:12" ht="16" x14ac:dyDescent="0.2">
      <c r="B277" s="54">
        <v>232</v>
      </c>
      <c r="C277" s="69"/>
      <c r="D277" s="69"/>
      <c r="E277" s="69"/>
      <c r="F277" s="69"/>
      <c r="G277" s="69"/>
      <c r="H277" s="69">
        <f t="shared" si="28"/>
        <v>152.67633333333333</v>
      </c>
      <c r="I277" s="69">
        <f t="shared" si="29"/>
        <v>76.338166666666666</v>
      </c>
      <c r="J277" s="69"/>
      <c r="K277" s="70"/>
      <c r="L277" s="71">
        <f t="shared" si="30"/>
        <v>152.67633333333333</v>
      </c>
    </row>
    <row r="278" spans="2:12" ht="16" x14ac:dyDescent="0.2">
      <c r="B278" s="54">
        <v>233</v>
      </c>
      <c r="C278" s="69"/>
      <c r="D278" s="69"/>
      <c r="E278" s="69"/>
      <c r="F278" s="69"/>
      <c r="G278" s="69"/>
      <c r="H278" s="69">
        <f t="shared" si="28"/>
        <v>152.67633333333333</v>
      </c>
      <c r="I278" s="69">
        <f t="shared" si="29"/>
        <v>76.338166666666666</v>
      </c>
      <c r="J278" s="69"/>
      <c r="K278" s="70"/>
      <c r="L278" s="71">
        <f t="shared" si="30"/>
        <v>152.67633333333333</v>
      </c>
    </row>
    <row r="279" spans="2:12" ht="16" x14ac:dyDescent="0.2">
      <c r="B279" s="54">
        <v>234</v>
      </c>
      <c r="C279" s="69"/>
      <c r="D279" s="69"/>
      <c r="E279" s="69"/>
      <c r="F279" s="69"/>
      <c r="G279" s="69"/>
      <c r="H279" s="69">
        <f t="shared" si="28"/>
        <v>152.67633333333333</v>
      </c>
      <c r="I279" s="69">
        <f t="shared" si="29"/>
        <v>76.338166666666666</v>
      </c>
      <c r="J279" s="69"/>
      <c r="K279" s="70"/>
      <c r="L279" s="71">
        <f t="shared" si="30"/>
        <v>152.67633333333333</v>
      </c>
    </row>
    <row r="280" spans="2:12" ht="16" x14ac:dyDescent="0.2">
      <c r="B280" s="54">
        <v>235</v>
      </c>
      <c r="C280" s="69"/>
      <c r="D280" s="69"/>
      <c r="E280" s="69"/>
      <c r="F280" s="69"/>
      <c r="G280" s="69"/>
      <c r="H280" s="69">
        <f t="shared" si="28"/>
        <v>152.67633333333333</v>
      </c>
      <c r="I280" s="69">
        <f t="shared" si="29"/>
        <v>76.338166666666666</v>
      </c>
      <c r="J280" s="69"/>
      <c r="K280" s="70"/>
      <c r="L280" s="71">
        <f t="shared" si="30"/>
        <v>152.67633333333333</v>
      </c>
    </row>
    <row r="281" spans="2:12" ht="16" x14ac:dyDescent="0.2">
      <c r="B281" s="54">
        <v>236</v>
      </c>
      <c r="C281" s="69"/>
      <c r="D281" s="69"/>
      <c r="E281" s="69"/>
      <c r="F281" s="69"/>
      <c r="G281" s="69"/>
      <c r="H281" s="69">
        <f t="shared" si="28"/>
        <v>152.67633333333333</v>
      </c>
      <c r="I281" s="69">
        <f t="shared" si="29"/>
        <v>76.338166666666666</v>
      </c>
      <c r="J281" s="69"/>
      <c r="K281" s="70"/>
      <c r="L281" s="71">
        <f t="shared" si="30"/>
        <v>152.67633333333333</v>
      </c>
    </row>
    <row r="282" spans="2:12" ht="16" x14ac:dyDescent="0.2">
      <c r="B282" s="54">
        <v>237</v>
      </c>
      <c r="C282" s="69"/>
      <c r="D282" s="69"/>
      <c r="E282" s="69"/>
      <c r="F282" s="69"/>
      <c r="G282" s="69"/>
      <c r="H282" s="69">
        <f t="shared" si="28"/>
        <v>152.67633333333333</v>
      </c>
      <c r="I282" s="69">
        <f t="shared" si="29"/>
        <v>76.338166666666666</v>
      </c>
      <c r="J282" s="69"/>
      <c r="K282" s="70"/>
      <c r="L282" s="71">
        <f t="shared" si="30"/>
        <v>152.67633333333333</v>
      </c>
    </row>
    <row r="283" spans="2:12" ht="16" x14ac:dyDescent="0.2">
      <c r="B283" s="54">
        <v>238</v>
      </c>
      <c r="C283" s="69"/>
      <c r="D283" s="69"/>
      <c r="E283" s="69"/>
      <c r="F283" s="69"/>
      <c r="G283" s="69"/>
      <c r="H283" s="69">
        <f t="shared" si="28"/>
        <v>152.67633333333333</v>
      </c>
      <c r="I283" s="69">
        <f t="shared" si="29"/>
        <v>76.338166666666666</v>
      </c>
      <c r="J283" s="69"/>
      <c r="K283" s="70"/>
      <c r="L283" s="71">
        <f t="shared" si="30"/>
        <v>152.67633333333333</v>
      </c>
    </row>
    <row r="284" spans="2:12" ht="16" x14ac:dyDescent="0.2">
      <c r="B284" s="54">
        <v>239</v>
      </c>
      <c r="C284" s="69"/>
      <c r="D284" s="69"/>
      <c r="E284" s="69"/>
      <c r="F284" s="69"/>
      <c r="G284" s="69"/>
      <c r="H284" s="69">
        <f t="shared" si="28"/>
        <v>152.67633333333333</v>
      </c>
      <c r="I284" s="69">
        <f t="shared" si="29"/>
        <v>76.338166666666666</v>
      </c>
      <c r="J284" s="69"/>
      <c r="K284" s="70"/>
      <c r="L284" s="71">
        <f t="shared" si="30"/>
        <v>152.67633333333333</v>
      </c>
    </row>
    <row r="285" spans="2:12" ht="16" x14ac:dyDescent="0.2">
      <c r="B285" s="54">
        <v>240</v>
      </c>
      <c r="C285" s="69"/>
      <c r="D285" s="69"/>
      <c r="E285" s="69"/>
      <c r="F285" s="69"/>
      <c r="G285" s="69"/>
      <c r="H285" s="69">
        <f t="shared" si="28"/>
        <v>152.67633333333333</v>
      </c>
      <c r="I285" s="69">
        <f t="shared" si="29"/>
        <v>76.338166666666666</v>
      </c>
      <c r="J285" s="69"/>
      <c r="K285" s="70"/>
      <c r="L285" s="71">
        <f t="shared" si="30"/>
        <v>152.67633333333333</v>
      </c>
    </row>
    <row r="286" spans="2:12" ht="16" x14ac:dyDescent="0.2">
      <c r="B286" s="54">
        <v>241</v>
      </c>
      <c r="C286" s="69"/>
      <c r="D286" s="69"/>
      <c r="E286" s="69"/>
      <c r="F286" s="69"/>
      <c r="G286" s="69"/>
      <c r="H286" s="69"/>
      <c r="I286" s="69">
        <f t="shared" si="29"/>
        <v>76.338166666666666</v>
      </c>
      <c r="J286" s="69"/>
      <c r="K286" s="70"/>
      <c r="L286" s="71">
        <f t="shared" si="30"/>
        <v>0</v>
      </c>
    </row>
    <row r="287" spans="2:12" ht="16" x14ac:dyDescent="0.2">
      <c r="B287" s="54">
        <v>242</v>
      </c>
      <c r="C287" s="69"/>
      <c r="D287" s="69"/>
      <c r="E287" s="69"/>
      <c r="F287" s="69"/>
      <c r="G287" s="69"/>
      <c r="H287" s="69"/>
      <c r="I287" s="69">
        <f t="shared" si="29"/>
        <v>76.338166666666666</v>
      </c>
      <c r="J287" s="69"/>
      <c r="K287" s="70"/>
      <c r="L287" s="71">
        <f t="shared" si="30"/>
        <v>0</v>
      </c>
    </row>
    <row r="288" spans="2:12" ht="16" x14ac:dyDescent="0.2">
      <c r="B288" s="54">
        <v>243</v>
      </c>
      <c r="C288" s="69"/>
      <c r="D288" s="69"/>
      <c r="E288" s="69"/>
      <c r="F288" s="69"/>
      <c r="G288" s="69"/>
      <c r="H288" s="69"/>
      <c r="I288" s="69">
        <f t="shared" si="29"/>
        <v>76.338166666666666</v>
      </c>
      <c r="J288" s="69"/>
      <c r="K288" s="70"/>
      <c r="L288" s="71">
        <f t="shared" si="30"/>
        <v>0</v>
      </c>
    </row>
    <row r="289" spans="2:12" ht="16" x14ac:dyDescent="0.2">
      <c r="B289" s="54">
        <v>244</v>
      </c>
      <c r="C289" s="69"/>
      <c r="D289" s="69"/>
      <c r="E289" s="69"/>
      <c r="F289" s="69"/>
      <c r="G289" s="69"/>
      <c r="H289" s="69"/>
      <c r="I289" s="69">
        <f t="shared" si="29"/>
        <v>76.338166666666666</v>
      </c>
      <c r="J289" s="69"/>
      <c r="K289" s="70"/>
      <c r="L289" s="71">
        <f t="shared" si="30"/>
        <v>0</v>
      </c>
    </row>
    <row r="290" spans="2:12" ht="16" x14ac:dyDescent="0.2">
      <c r="B290" s="54">
        <v>245</v>
      </c>
      <c r="C290" s="69"/>
      <c r="D290" s="69"/>
      <c r="E290" s="69"/>
      <c r="F290" s="69"/>
      <c r="G290" s="69"/>
      <c r="H290" s="69"/>
      <c r="I290" s="69">
        <f t="shared" si="29"/>
        <v>76.338166666666666</v>
      </c>
      <c r="J290" s="69"/>
      <c r="K290" s="70"/>
      <c r="L290" s="71">
        <f t="shared" si="30"/>
        <v>0</v>
      </c>
    </row>
    <row r="291" spans="2:12" ht="16" x14ac:dyDescent="0.2">
      <c r="B291" s="54">
        <v>246</v>
      </c>
      <c r="C291" s="69"/>
      <c r="D291" s="69"/>
      <c r="E291" s="69"/>
      <c r="F291" s="69"/>
      <c r="G291" s="69"/>
      <c r="H291" s="69"/>
      <c r="I291" s="69">
        <f t="shared" si="29"/>
        <v>76.338166666666666</v>
      </c>
      <c r="J291" s="69"/>
      <c r="K291" s="70"/>
      <c r="L291" s="71">
        <f t="shared" si="30"/>
        <v>0</v>
      </c>
    </row>
    <row r="292" spans="2:12" ht="16" x14ac:dyDescent="0.2">
      <c r="B292" s="54">
        <v>247</v>
      </c>
      <c r="C292" s="69"/>
      <c r="D292" s="69"/>
      <c r="E292" s="69"/>
      <c r="F292" s="69"/>
      <c r="G292" s="69"/>
      <c r="H292" s="69"/>
      <c r="I292" s="69">
        <f t="shared" si="29"/>
        <v>76.338166666666666</v>
      </c>
      <c r="J292" s="69"/>
      <c r="K292" s="70"/>
      <c r="L292" s="71">
        <f t="shared" si="30"/>
        <v>0</v>
      </c>
    </row>
    <row r="293" spans="2:12" ht="16" x14ac:dyDescent="0.2">
      <c r="B293" s="54">
        <v>248</v>
      </c>
      <c r="C293" s="69"/>
      <c r="D293" s="69"/>
      <c r="E293" s="69"/>
      <c r="F293" s="69"/>
      <c r="G293" s="69"/>
      <c r="H293" s="69"/>
      <c r="I293" s="69">
        <f t="shared" si="29"/>
        <v>76.338166666666666</v>
      </c>
      <c r="J293" s="69"/>
      <c r="K293" s="70"/>
      <c r="L293" s="71">
        <f t="shared" si="30"/>
        <v>0</v>
      </c>
    </row>
    <row r="294" spans="2:12" ht="16" x14ac:dyDescent="0.2">
      <c r="B294" s="54">
        <v>249</v>
      </c>
      <c r="C294" s="69"/>
      <c r="D294" s="69"/>
      <c r="E294" s="69"/>
      <c r="F294" s="69"/>
      <c r="G294" s="69"/>
      <c r="H294" s="69"/>
      <c r="I294" s="69">
        <f t="shared" si="29"/>
        <v>76.338166666666666</v>
      </c>
      <c r="J294" s="69"/>
      <c r="K294" s="70"/>
      <c r="L294" s="71">
        <f t="shared" si="30"/>
        <v>0</v>
      </c>
    </row>
    <row r="295" spans="2:12" ht="16" x14ac:dyDescent="0.2">
      <c r="B295" s="54">
        <v>250</v>
      </c>
      <c r="C295" s="69"/>
      <c r="D295" s="69"/>
      <c r="E295" s="69"/>
      <c r="F295" s="69"/>
      <c r="G295" s="69"/>
      <c r="H295" s="69"/>
      <c r="I295" s="69">
        <f t="shared" si="29"/>
        <v>76.338166666666666</v>
      </c>
      <c r="J295" s="69"/>
      <c r="K295" s="70"/>
      <c r="L295" s="71">
        <f t="shared" si="30"/>
        <v>0</v>
      </c>
    </row>
    <row r="296" spans="2:12" ht="16" x14ac:dyDescent="0.2">
      <c r="B296" s="54">
        <v>251</v>
      </c>
      <c r="C296" s="69"/>
      <c r="D296" s="69"/>
      <c r="E296" s="69"/>
      <c r="F296" s="69"/>
      <c r="G296" s="69"/>
      <c r="H296" s="69"/>
      <c r="I296" s="69">
        <f t="shared" si="29"/>
        <v>76.338166666666666</v>
      </c>
      <c r="J296" s="69"/>
      <c r="K296" s="70"/>
      <c r="L296" s="71">
        <f t="shared" si="30"/>
        <v>0</v>
      </c>
    </row>
    <row r="297" spans="2:12" ht="16" x14ac:dyDescent="0.2">
      <c r="B297" s="54">
        <v>252</v>
      </c>
      <c r="C297" s="69"/>
      <c r="D297" s="69"/>
      <c r="E297" s="69"/>
      <c r="F297" s="69"/>
      <c r="G297" s="69"/>
      <c r="H297" s="69"/>
      <c r="I297" s="69">
        <f t="shared" si="29"/>
        <v>76.338166666666666</v>
      </c>
      <c r="J297" s="69"/>
      <c r="K297" s="70"/>
      <c r="L297" s="71">
        <f t="shared" si="30"/>
        <v>0</v>
      </c>
    </row>
    <row r="298" spans="2:12" ht="16" x14ac:dyDescent="0.2">
      <c r="B298" s="54">
        <v>253</v>
      </c>
      <c r="C298" s="69"/>
      <c r="D298" s="69"/>
      <c r="E298" s="69"/>
      <c r="F298" s="69"/>
      <c r="G298" s="69"/>
      <c r="H298" s="69"/>
      <c r="I298" s="69">
        <f t="shared" si="29"/>
        <v>76.338166666666666</v>
      </c>
      <c r="J298" s="69"/>
      <c r="K298" s="70"/>
      <c r="L298" s="71">
        <f t="shared" si="30"/>
        <v>0</v>
      </c>
    </row>
    <row r="299" spans="2:12" ht="16" x14ac:dyDescent="0.2">
      <c r="B299" s="54">
        <v>254</v>
      </c>
      <c r="C299" s="69"/>
      <c r="D299" s="69"/>
      <c r="E299" s="69"/>
      <c r="F299" s="69"/>
      <c r="G299" s="69"/>
      <c r="H299" s="69"/>
      <c r="I299" s="69">
        <f t="shared" si="29"/>
        <v>76.338166666666666</v>
      </c>
      <c r="J299" s="69"/>
      <c r="K299" s="70"/>
      <c r="L299" s="71">
        <f t="shared" si="30"/>
        <v>0</v>
      </c>
    </row>
    <row r="300" spans="2:12" ht="16" x14ac:dyDescent="0.2">
      <c r="B300" s="54">
        <v>255</v>
      </c>
      <c r="C300" s="69"/>
      <c r="D300" s="69"/>
      <c r="E300" s="69"/>
      <c r="F300" s="69"/>
      <c r="G300" s="69"/>
      <c r="H300" s="69"/>
      <c r="I300" s="69">
        <f t="shared" si="29"/>
        <v>76.338166666666666</v>
      </c>
      <c r="J300" s="69"/>
      <c r="K300" s="70"/>
      <c r="L300" s="71">
        <f t="shared" si="30"/>
        <v>0</v>
      </c>
    </row>
    <row r="301" spans="2:12" ht="16" x14ac:dyDescent="0.2">
      <c r="B301" s="54">
        <v>256</v>
      </c>
      <c r="C301" s="69"/>
      <c r="D301" s="69"/>
      <c r="E301" s="69"/>
      <c r="F301" s="69"/>
      <c r="G301" s="69"/>
      <c r="H301" s="69"/>
      <c r="I301" s="69">
        <f t="shared" si="29"/>
        <v>76.338166666666666</v>
      </c>
      <c r="J301" s="69"/>
      <c r="K301" s="70"/>
      <c r="L301" s="71">
        <f t="shared" si="30"/>
        <v>0</v>
      </c>
    </row>
    <row r="302" spans="2:12" ht="16" x14ac:dyDescent="0.2">
      <c r="B302" s="54">
        <v>257</v>
      </c>
      <c r="C302" s="69"/>
      <c r="D302" s="69"/>
      <c r="E302" s="69"/>
      <c r="F302" s="69"/>
      <c r="G302" s="69"/>
      <c r="H302" s="69"/>
      <c r="I302" s="69">
        <f t="shared" si="29"/>
        <v>76.338166666666666</v>
      </c>
      <c r="J302" s="69"/>
      <c r="K302" s="70"/>
      <c r="L302" s="71">
        <f t="shared" si="30"/>
        <v>0</v>
      </c>
    </row>
    <row r="303" spans="2:12" ht="16" x14ac:dyDescent="0.2">
      <c r="B303" s="54">
        <v>258</v>
      </c>
      <c r="C303" s="69"/>
      <c r="D303" s="69"/>
      <c r="E303" s="69"/>
      <c r="F303" s="69"/>
      <c r="G303" s="69"/>
      <c r="H303" s="69"/>
      <c r="I303" s="69">
        <f t="shared" ref="I303:I366" si="31">$C$3/($C$15*12)</f>
        <v>76.338166666666666</v>
      </c>
      <c r="J303" s="69"/>
      <c r="K303" s="70"/>
      <c r="L303" s="71">
        <f t="shared" ref="L303:L366" si="32">IF(AND($C$5=$C$11,$C$6="zrýchlený"),J303,IF(AND($C$5=$C$12,$C$6="zrýchlený"),K303,IF($C$5=$C$9,C303,IF($C$5=$C$10,D303,IF($C$5=$C$11,E303,IF($C$5=$C$12,F303,IF($C$5=$C$13,G303,IF($C$5=$C$14,H303,IF($C$5=$C$15,I303,0)))))))))</f>
        <v>0</v>
      </c>
    </row>
    <row r="304" spans="2:12" ht="16" x14ac:dyDescent="0.2">
      <c r="B304" s="54">
        <v>259</v>
      </c>
      <c r="C304" s="69"/>
      <c r="D304" s="69"/>
      <c r="E304" s="69"/>
      <c r="F304" s="69"/>
      <c r="G304" s="69"/>
      <c r="H304" s="69"/>
      <c r="I304" s="69">
        <f t="shared" si="31"/>
        <v>76.338166666666666</v>
      </c>
      <c r="J304" s="69"/>
      <c r="K304" s="70"/>
      <c r="L304" s="71">
        <f t="shared" si="32"/>
        <v>0</v>
      </c>
    </row>
    <row r="305" spans="2:12" ht="16" x14ac:dyDescent="0.2">
      <c r="B305" s="54">
        <v>260</v>
      </c>
      <c r="C305" s="69"/>
      <c r="D305" s="69"/>
      <c r="E305" s="69"/>
      <c r="F305" s="69"/>
      <c r="G305" s="69"/>
      <c r="H305" s="69"/>
      <c r="I305" s="69">
        <f t="shared" si="31"/>
        <v>76.338166666666666</v>
      </c>
      <c r="J305" s="69"/>
      <c r="K305" s="70"/>
      <c r="L305" s="71">
        <f t="shared" si="32"/>
        <v>0</v>
      </c>
    </row>
    <row r="306" spans="2:12" ht="16" x14ac:dyDescent="0.2">
      <c r="B306" s="54">
        <v>261</v>
      </c>
      <c r="C306" s="69"/>
      <c r="D306" s="69"/>
      <c r="E306" s="69"/>
      <c r="F306" s="69"/>
      <c r="G306" s="69"/>
      <c r="H306" s="69"/>
      <c r="I306" s="69">
        <f t="shared" si="31"/>
        <v>76.338166666666666</v>
      </c>
      <c r="J306" s="69"/>
      <c r="K306" s="70"/>
      <c r="L306" s="71">
        <f t="shared" si="32"/>
        <v>0</v>
      </c>
    </row>
    <row r="307" spans="2:12" ht="16" x14ac:dyDescent="0.2">
      <c r="B307" s="54">
        <v>262</v>
      </c>
      <c r="C307" s="69"/>
      <c r="D307" s="69"/>
      <c r="E307" s="69"/>
      <c r="F307" s="69"/>
      <c r="G307" s="69"/>
      <c r="H307" s="69"/>
      <c r="I307" s="69">
        <f t="shared" si="31"/>
        <v>76.338166666666666</v>
      </c>
      <c r="J307" s="69"/>
      <c r="K307" s="70"/>
      <c r="L307" s="71">
        <f t="shared" si="32"/>
        <v>0</v>
      </c>
    </row>
    <row r="308" spans="2:12" ht="16" x14ac:dyDescent="0.2">
      <c r="B308" s="54">
        <v>263</v>
      </c>
      <c r="C308" s="69"/>
      <c r="D308" s="69"/>
      <c r="E308" s="69"/>
      <c r="F308" s="69"/>
      <c r="G308" s="69"/>
      <c r="H308" s="69"/>
      <c r="I308" s="69">
        <f t="shared" si="31"/>
        <v>76.338166666666666</v>
      </c>
      <c r="J308" s="69"/>
      <c r="K308" s="70"/>
      <c r="L308" s="71">
        <f t="shared" si="32"/>
        <v>0</v>
      </c>
    </row>
    <row r="309" spans="2:12" ht="16" x14ac:dyDescent="0.2">
      <c r="B309" s="54">
        <v>264</v>
      </c>
      <c r="C309" s="69"/>
      <c r="D309" s="69"/>
      <c r="E309" s="69"/>
      <c r="F309" s="69"/>
      <c r="G309" s="69"/>
      <c r="H309" s="69"/>
      <c r="I309" s="69">
        <f t="shared" si="31"/>
        <v>76.338166666666666</v>
      </c>
      <c r="J309" s="69"/>
      <c r="K309" s="70"/>
      <c r="L309" s="71">
        <f t="shared" si="32"/>
        <v>0</v>
      </c>
    </row>
    <row r="310" spans="2:12" ht="16" x14ac:dyDescent="0.2">
      <c r="B310" s="54">
        <v>265</v>
      </c>
      <c r="C310" s="69"/>
      <c r="D310" s="69"/>
      <c r="E310" s="69"/>
      <c r="F310" s="69"/>
      <c r="G310" s="69"/>
      <c r="H310" s="69"/>
      <c r="I310" s="69">
        <f t="shared" si="31"/>
        <v>76.338166666666666</v>
      </c>
      <c r="J310" s="69"/>
      <c r="K310" s="70"/>
      <c r="L310" s="71">
        <f t="shared" si="32"/>
        <v>0</v>
      </c>
    </row>
    <row r="311" spans="2:12" ht="16" x14ac:dyDescent="0.2">
      <c r="B311" s="54">
        <v>266</v>
      </c>
      <c r="C311" s="69"/>
      <c r="D311" s="69"/>
      <c r="E311" s="69"/>
      <c r="F311" s="69"/>
      <c r="G311" s="69"/>
      <c r="H311" s="69"/>
      <c r="I311" s="69">
        <f t="shared" si="31"/>
        <v>76.338166666666666</v>
      </c>
      <c r="J311" s="69"/>
      <c r="K311" s="70"/>
      <c r="L311" s="71">
        <f t="shared" si="32"/>
        <v>0</v>
      </c>
    </row>
    <row r="312" spans="2:12" ht="16" x14ac:dyDescent="0.2">
      <c r="B312" s="54">
        <v>267</v>
      </c>
      <c r="C312" s="69"/>
      <c r="D312" s="69"/>
      <c r="E312" s="69"/>
      <c r="F312" s="69"/>
      <c r="G312" s="69"/>
      <c r="H312" s="69"/>
      <c r="I312" s="69">
        <f t="shared" si="31"/>
        <v>76.338166666666666</v>
      </c>
      <c r="J312" s="69"/>
      <c r="K312" s="70"/>
      <c r="L312" s="71">
        <f t="shared" si="32"/>
        <v>0</v>
      </c>
    </row>
    <row r="313" spans="2:12" ht="16" x14ac:dyDescent="0.2">
      <c r="B313" s="54">
        <v>268</v>
      </c>
      <c r="C313" s="69"/>
      <c r="D313" s="69"/>
      <c r="E313" s="69"/>
      <c r="F313" s="69"/>
      <c r="G313" s="69"/>
      <c r="H313" s="69"/>
      <c r="I313" s="69">
        <f t="shared" si="31"/>
        <v>76.338166666666666</v>
      </c>
      <c r="J313" s="69"/>
      <c r="K313" s="70"/>
      <c r="L313" s="71">
        <f t="shared" si="32"/>
        <v>0</v>
      </c>
    </row>
    <row r="314" spans="2:12" ht="16" x14ac:dyDescent="0.2">
      <c r="B314" s="54">
        <v>269</v>
      </c>
      <c r="C314" s="69"/>
      <c r="D314" s="69"/>
      <c r="E314" s="69"/>
      <c r="F314" s="69"/>
      <c r="G314" s="69"/>
      <c r="H314" s="69"/>
      <c r="I314" s="69">
        <f t="shared" si="31"/>
        <v>76.338166666666666</v>
      </c>
      <c r="J314" s="69"/>
      <c r="K314" s="70"/>
      <c r="L314" s="71">
        <f t="shared" si="32"/>
        <v>0</v>
      </c>
    </row>
    <row r="315" spans="2:12" ht="16" x14ac:dyDescent="0.2">
      <c r="B315" s="54">
        <v>270</v>
      </c>
      <c r="C315" s="69"/>
      <c r="D315" s="69"/>
      <c r="E315" s="69"/>
      <c r="F315" s="69"/>
      <c r="G315" s="69"/>
      <c r="H315" s="69"/>
      <c r="I315" s="69">
        <f t="shared" si="31"/>
        <v>76.338166666666666</v>
      </c>
      <c r="J315" s="69"/>
      <c r="K315" s="70"/>
      <c r="L315" s="71">
        <f t="shared" si="32"/>
        <v>0</v>
      </c>
    </row>
    <row r="316" spans="2:12" ht="16" x14ac:dyDescent="0.2">
      <c r="B316" s="54">
        <v>271</v>
      </c>
      <c r="C316" s="69"/>
      <c r="D316" s="69"/>
      <c r="E316" s="69"/>
      <c r="F316" s="69"/>
      <c r="G316" s="69"/>
      <c r="H316" s="69"/>
      <c r="I316" s="69">
        <f t="shared" si="31"/>
        <v>76.338166666666666</v>
      </c>
      <c r="J316" s="69"/>
      <c r="K316" s="70"/>
      <c r="L316" s="71">
        <f t="shared" si="32"/>
        <v>0</v>
      </c>
    </row>
    <row r="317" spans="2:12" ht="16" x14ac:dyDescent="0.2">
      <c r="B317" s="54">
        <v>272</v>
      </c>
      <c r="C317" s="69"/>
      <c r="D317" s="69"/>
      <c r="E317" s="69"/>
      <c r="F317" s="69"/>
      <c r="G317" s="69"/>
      <c r="H317" s="69"/>
      <c r="I317" s="69">
        <f t="shared" si="31"/>
        <v>76.338166666666666</v>
      </c>
      <c r="J317" s="69"/>
      <c r="K317" s="70"/>
      <c r="L317" s="71">
        <f t="shared" si="32"/>
        <v>0</v>
      </c>
    </row>
    <row r="318" spans="2:12" ht="16" x14ac:dyDescent="0.2">
      <c r="B318" s="54">
        <v>273</v>
      </c>
      <c r="C318" s="69"/>
      <c r="D318" s="69"/>
      <c r="E318" s="69"/>
      <c r="F318" s="69"/>
      <c r="G318" s="69"/>
      <c r="H318" s="69"/>
      <c r="I318" s="69">
        <f t="shared" si="31"/>
        <v>76.338166666666666</v>
      </c>
      <c r="J318" s="69"/>
      <c r="K318" s="70"/>
      <c r="L318" s="71">
        <f t="shared" si="32"/>
        <v>0</v>
      </c>
    </row>
    <row r="319" spans="2:12" ht="16" x14ac:dyDescent="0.2">
      <c r="B319" s="54">
        <v>274</v>
      </c>
      <c r="C319" s="69"/>
      <c r="D319" s="69"/>
      <c r="E319" s="69"/>
      <c r="F319" s="69"/>
      <c r="G319" s="69"/>
      <c r="H319" s="69"/>
      <c r="I319" s="69">
        <f t="shared" si="31"/>
        <v>76.338166666666666</v>
      </c>
      <c r="J319" s="69"/>
      <c r="K319" s="70"/>
      <c r="L319" s="71">
        <f t="shared" si="32"/>
        <v>0</v>
      </c>
    </row>
    <row r="320" spans="2:12" ht="16" x14ac:dyDescent="0.2">
      <c r="B320" s="54">
        <v>275</v>
      </c>
      <c r="C320" s="69"/>
      <c r="D320" s="69"/>
      <c r="E320" s="69"/>
      <c r="F320" s="69"/>
      <c r="G320" s="69"/>
      <c r="H320" s="69"/>
      <c r="I320" s="69">
        <f t="shared" si="31"/>
        <v>76.338166666666666</v>
      </c>
      <c r="J320" s="69"/>
      <c r="K320" s="70"/>
      <c r="L320" s="71">
        <f t="shared" si="32"/>
        <v>0</v>
      </c>
    </row>
    <row r="321" spans="2:12" ht="16" x14ac:dyDescent="0.2">
      <c r="B321" s="54">
        <v>276</v>
      </c>
      <c r="C321" s="69"/>
      <c r="D321" s="69"/>
      <c r="E321" s="69"/>
      <c r="F321" s="69"/>
      <c r="G321" s="69"/>
      <c r="H321" s="69"/>
      <c r="I321" s="69">
        <f t="shared" si="31"/>
        <v>76.338166666666666</v>
      </c>
      <c r="J321" s="69"/>
      <c r="K321" s="70"/>
      <c r="L321" s="71">
        <f t="shared" si="32"/>
        <v>0</v>
      </c>
    </row>
    <row r="322" spans="2:12" ht="16" x14ac:dyDescent="0.2">
      <c r="B322" s="54">
        <v>277</v>
      </c>
      <c r="C322" s="69"/>
      <c r="D322" s="69"/>
      <c r="E322" s="69"/>
      <c r="F322" s="69"/>
      <c r="G322" s="69"/>
      <c r="H322" s="69"/>
      <c r="I322" s="69">
        <f t="shared" si="31"/>
        <v>76.338166666666666</v>
      </c>
      <c r="J322" s="69"/>
      <c r="K322" s="70"/>
      <c r="L322" s="71">
        <f t="shared" si="32"/>
        <v>0</v>
      </c>
    </row>
    <row r="323" spans="2:12" ht="16" x14ac:dyDescent="0.2">
      <c r="B323" s="54">
        <v>278</v>
      </c>
      <c r="C323" s="69"/>
      <c r="D323" s="69"/>
      <c r="E323" s="69"/>
      <c r="F323" s="69"/>
      <c r="G323" s="69"/>
      <c r="H323" s="69"/>
      <c r="I323" s="69">
        <f t="shared" si="31"/>
        <v>76.338166666666666</v>
      </c>
      <c r="J323" s="69"/>
      <c r="K323" s="70"/>
      <c r="L323" s="71">
        <f t="shared" si="32"/>
        <v>0</v>
      </c>
    </row>
    <row r="324" spans="2:12" ht="16" x14ac:dyDescent="0.2">
      <c r="B324" s="54">
        <v>279</v>
      </c>
      <c r="C324" s="69"/>
      <c r="D324" s="69"/>
      <c r="E324" s="69"/>
      <c r="F324" s="69"/>
      <c r="G324" s="69"/>
      <c r="H324" s="69"/>
      <c r="I324" s="69">
        <f t="shared" si="31"/>
        <v>76.338166666666666</v>
      </c>
      <c r="J324" s="69"/>
      <c r="K324" s="70"/>
      <c r="L324" s="71">
        <f t="shared" si="32"/>
        <v>0</v>
      </c>
    </row>
    <row r="325" spans="2:12" ht="16" x14ac:dyDescent="0.2">
      <c r="B325" s="54">
        <v>280</v>
      </c>
      <c r="C325" s="69"/>
      <c r="D325" s="69"/>
      <c r="E325" s="69"/>
      <c r="F325" s="69"/>
      <c r="G325" s="69"/>
      <c r="H325" s="69"/>
      <c r="I325" s="69">
        <f t="shared" si="31"/>
        <v>76.338166666666666</v>
      </c>
      <c r="J325" s="69"/>
      <c r="K325" s="70"/>
      <c r="L325" s="71">
        <f t="shared" si="32"/>
        <v>0</v>
      </c>
    </row>
    <row r="326" spans="2:12" ht="16" x14ac:dyDescent="0.2">
      <c r="B326" s="54">
        <v>281</v>
      </c>
      <c r="C326" s="69"/>
      <c r="D326" s="69"/>
      <c r="E326" s="69"/>
      <c r="F326" s="69"/>
      <c r="G326" s="69"/>
      <c r="H326" s="69"/>
      <c r="I326" s="69">
        <f t="shared" si="31"/>
        <v>76.338166666666666</v>
      </c>
      <c r="J326" s="69"/>
      <c r="K326" s="70"/>
      <c r="L326" s="71">
        <f t="shared" si="32"/>
        <v>0</v>
      </c>
    </row>
    <row r="327" spans="2:12" ht="16" x14ac:dyDescent="0.2">
      <c r="B327" s="54">
        <v>282</v>
      </c>
      <c r="C327" s="69"/>
      <c r="D327" s="69"/>
      <c r="E327" s="69"/>
      <c r="F327" s="69"/>
      <c r="G327" s="69"/>
      <c r="H327" s="69"/>
      <c r="I327" s="69">
        <f t="shared" si="31"/>
        <v>76.338166666666666</v>
      </c>
      <c r="J327" s="69"/>
      <c r="K327" s="70"/>
      <c r="L327" s="71">
        <f t="shared" si="32"/>
        <v>0</v>
      </c>
    </row>
    <row r="328" spans="2:12" ht="16" x14ac:dyDescent="0.2">
      <c r="B328" s="54">
        <v>283</v>
      </c>
      <c r="C328" s="69"/>
      <c r="D328" s="69"/>
      <c r="E328" s="69"/>
      <c r="F328" s="69"/>
      <c r="G328" s="69"/>
      <c r="H328" s="69"/>
      <c r="I328" s="69">
        <f t="shared" si="31"/>
        <v>76.338166666666666</v>
      </c>
      <c r="J328" s="69"/>
      <c r="K328" s="70"/>
      <c r="L328" s="71">
        <f t="shared" si="32"/>
        <v>0</v>
      </c>
    </row>
    <row r="329" spans="2:12" ht="16" x14ac:dyDescent="0.2">
      <c r="B329" s="54">
        <v>284</v>
      </c>
      <c r="C329" s="69"/>
      <c r="D329" s="69"/>
      <c r="E329" s="69"/>
      <c r="F329" s="69"/>
      <c r="G329" s="69"/>
      <c r="H329" s="69"/>
      <c r="I329" s="69">
        <f t="shared" si="31"/>
        <v>76.338166666666666</v>
      </c>
      <c r="J329" s="69"/>
      <c r="K329" s="70"/>
      <c r="L329" s="71">
        <f t="shared" si="32"/>
        <v>0</v>
      </c>
    </row>
    <row r="330" spans="2:12" ht="16" x14ac:dyDescent="0.2">
      <c r="B330" s="54">
        <v>285</v>
      </c>
      <c r="C330" s="69"/>
      <c r="D330" s="69"/>
      <c r="E330" s="69"/>
      <c r="F330" s="69"/>
      <c r="G330" s="69"/>
      <c r="H330" s="69"/>
      <c r="I330" s="69">
        <f t="shared" si="31"/>
        <v>76.338166666666666</v>
      </c>
      <c r="J330" s="69"/>
      <c r="K330" s="70"/>
      <c r="L330" s="71">
        <f t="shared" si="32"/>
        <v>0</v>
      </c>
    </row>
    <row r="331" spans="2:12" ht="16" x14ac:dyDescent="0.2">
      <c r="B331" s="54">
        <v>286</v>
      </c>
      <c r="C331" s="69"/>
      <c r="D331" s="69"/>
      <c r="E331" s="69"/>
      <c r="F331" s="69"/>
      <c r="G331" s="69"/>
      <c r="H331" s="69"/>
      <c r="I331" s="69">
        <f t="shared" si="31"/>
        <v>76.338166666666666</v>
      </c>
      <c r="J331" s="69"/>
      <c r="K331" s="70"/>
      <c r="L331" s="71">
        <f t="shared" si="32"/>
        <v>0</v>
      </c>
    </row>
    <row r="332" spans="2:12" ht="16" x14ac:dyDescent="0.2">
      <c r="B332" s="54">
        <v>287</v>
      </c>
      <c r="C332" s="69"/>
      <c r="D332" s="69"/>
      <c r="E332" s="69"/>
      <c r="F332" s="69"/>
      <c r="G332" s="69"/>
      <c r="H332" s="69"/>
      <c r="I332" s="69">
        <f t="shared" si="31"/>
        <v>76.338166666666666</v>
      </c>
      <c r="J332" s="69"/>
      <c r="K332" s="70"/>
      <c r="L332" s="71">
        <f t="shared" si="32"/>
        <v>0</v>
      </c>
    </row>
    <row r="333" spans="2:12" ht="16" x14ac:dyDescent="0.2">
      <c r="B333" s="54">
        <v>288</v>
      </c>
      <c r="C333" s="69"/>
      <c r="D333" s="69"/>
      <c r="E333" s="69"/>
      <c r="F333" s="69"/>
      <c r="G333" s="69"/>
      <c r="H333" s="69"/>
      <c r="I333" s="69">
        <f t="shared" si="31"/>
        <v>76.338166666666666</v>
      </c>
      <c r="J333" s="69"/>
      <c r="K333" s="70"/>
      <c r="L333" s="71">
        <f t="shared" si="32"/>
        <v>0</v>
      </c>
    </row>
    <row r="334" spans="2:12" ht="16" x14ac:dyDescent="0.2">
      <c r="B334" s="54">
        <v>289</v>
      </c>
      <c r="C334" s="69"/>
      <c r="D334" s="69"/>
      <c r="E334" s="69"/>
      <c r="F334" s="69"/>
      <c r="G334" s="69"/>
      <c r="H334" s="69"/>
      <c r="I334" s="69">
        <f t="shared" si="31"/>
        <v>76.338166666666666</v>
      </c>
      <c r="J334" s="69"/>
      <c r="K334" s="70"/>
      <c r="L334" s="71">
        <f t="shared" si="32"/>
        <v>0</v>
      </c>
    </row>
    <row r="335" spans="2:12" ht="16" x14ac:dyDescent="0.2">
      <c r="B335" s="54">
        <v>290</v>
      </c>
      <c r="C335" s="69"/>
      <c r="D335" s="69"/>
      <c r="E335" s="69"/>
      <c r="F335" s="69"/>
      <c r="G335" s="69"/>
      <c r="H335" s="69"/>
      <c r="I335" s="69">
        <f t="shared" si="31"/>
        <v>76.338166666666666</v>
      </c>
      <c r="J335" s="69"/>
      <c r="K335" s="70"/>
      <c r="L335" s="71">
        <f t="shared" si="32"/>
        <v>0</v>
      </c>
    </row>
    <row r="336" spans="2:12" ht="16" x14ac:dyDescent="0.2">
      <c r="B336" s="54">
        <v>291</v>
      </c>
      <c r="C336" s="69"/>
      <c r="D336" s="69"/>
      <c r="E336" s="69"/>
      <c r="F336" s="69"/>
      <c r="G336" s="69"/>
      <c r="H336" s="69"/>
      <c r="I336" s="69">
        <f t="shared" si="31"/>
        <v>76.338166666666666</v>
      </c>
      <c r="J336" s="69"/>
      <c r="K336" s="70"/>
      <c r="L336" s="71">
        <f t="shared" si="32"/>
        <v>0</v>
      </c>
    </row>
    <row r="337" spans="2:12" ht="16" x14ac:dyDescent="0.2">
      <c r="B337" s="54">
        <v>292</v>
      </c>
      <c r="C337" s="69"/>
      <c r="D337" s="69"/>
      <c r="E337" s="69"/>
      <c r="F337" s="69"/>
      <c r="G337" s="69"/>
      <c r="H337" s="69"/>
      <c r="I337" s="69">
        <f t="shared" si="31"/>
        <v>76.338166666666666</v>
      </c>
      <c r="J337" s="69"/>
      <c r="K337" s="70"/>
      <c r="L337" s="71">
        <f t="shared" si="32"/>
        <v>0</v>
      </c>
    </row>
    <row r="338" spans="2:12" ht="16" x14ac:dyDescent="0.2">
      <c r="B338" s="54">
        <v>293</v>
      </c>
      <c r="C338" s="69"/>
      <c r="D338" s="69"/>
      <c r="E338" s="69"/>
      <c r="F338" s="69"/>
      <c r="G338" s="69"/>
      <c r="H338" s="69"/>
      <c r="I338" s="69">
        <f t="shared" si="31"/>
        <v>76.338166666666666</v>
      </c>
      <c r="J338" s="69"/>
      <c r="K338" s="70"/>
      <c r="L338" s="71">
        <f t="shared" si="32"/>
        <v>0</v>
      </c>
    </row>
    <row r="339" spans="2:12" ht="16" x14ac:dyDescent="0.2">
      <c r="B339" s="54">
        <v>294</v>
      </c>
      <c r="C339" s="69"/>
      <c r="D339" s="69"/>
      <c r="E339" s="69"/>
      <c r="F339" s="69"/>
      <c r="G339" s="69"/>
      <c r="H339" s="69"/>
      <c r="I339" s="69">
        <f t="shared" si="31"/>
        <v>76.338166666666666</v>
      </c>
      <c r="J339" s="69"/>
      <c r="K339" s="70"/>
      <c r="L339" s="71">
        <f t="shared" si="32"/>
        <v>0</v>
      </c>
    </row>
    <row r="340" spans="2:12" ht="16" x14ac:dyDescent="0.2">
      <c r="B340" s="54">
        <v>295</v>
      </c>
      <c r="C340" s="69"/>
      <c r="D340" s="69"/>
      <c r="E340" s="69"/>
      <c r="F340" s="69"/>
      <c r="G340" s="69"/>
      <c r="H340" s="69"/>
      <c r="I340" s="69">
        <f t="shared" si="31"/>
        <v>76.338166666666666</v>
      </c>
      <c r="J340" s="69"/>
      <c r="K340" s="70"/>
      <c r="L340" s="71">
        <f t="shared" si="32"/>
        <v>0</v>
      </c>
    </row>
    <row r="341" spans="2:12" ht="16" x14ac:dyDescent="0.2">
      <c r="B341" s="54">
        <v>296</v>
      </c>
      <c r="C341" s="69"/>
      <c r="D341" s="69"/>
      <c r="E341" s="69"/>
      <c r="F341" s="69"/>
      <c r="G341" s="69"/>
      <c r="H341" s="69"/>
      <c r="I341" s="69">
        <f t="shared" si="31"/>
        <v>76.338166666666666</v>
      </c>
      <c r="J341" s="69"/>
      <c r="K341" s="70"/>
      <c r="L341" s="71">
        <f t="shared" si="32"/>
        <v>0</v>
      </c>
    </row>
    <row r="342" spans="2:12" ht="16" x14ac:dyDescent="0.2">
      <c r="B342" s="54">
        <v>297</v>
      </c>
      <c r="C342" s="69"/>
      <c r="D342" s="69"/>
      <c r="E342" s="69"/>
      <c r="F342" s="69"/>
      <c r="G342" s="69"/>
      <c r="H342" s="69"/>
      <c r="I342" s="69">
        <f t="shared" si="31"/>
        <v>76.338166666666666</v>
      </c>
      <c r="J342" s="69"/>
      <c r="K342" s="70"/>
      <c r="L342" s="71">
        <f t="shared" si="32"/>
        <v>0</v>
      </c>
    </row>
    <row r="343" spans="2:12" ht="16" x14ac:dyDescent="0.2">
      <c r="B343" s="54">
        <v>298</v>
      </c>
      <c r="C343" s="69"/>
      <c r="D343" s="69"/>
      <c r="E343" s="69"/>
      <c r="F343" s="69"/>
      <c r="G343" s="69"/>
      <c r="H343" s="69"/>
      <c r="I343" s="69">
        <f t="shared" si="31"/>
        <v>76.338166666666666</v>
      </c>
      <c r="J343" s="69"/>
      <c r="K343" s="70"/>
      <c r="L343" s="71">
        <f t="shared" si="32"/>
        <v>0</v>
      </c>
    </row>
    <row r="344" spans="2:12" ht="16" x14ac:dyDescent="0.2">
      <c r="B344" s="54">
        <v>299</v>
      </c>
      <c r="C344" s="69"/>
      <c r="D344" s="69"/>
      <c r="E344" s="69"/>
      <c r="F344" s="69"/>
      <c r="G344" s="69"/>
      <c r="H344" s="69"/>
      <c r="I344" s="69">
        <f t="shared" si="31"/>
        <v>76.338166666666666</v>
      </c>
      <c r="J344" s="69"/>
      <c r="K344" s="70"/>
      <c r="L344" s="71">
        <f t="shared" si="32"/>
        <v>0</v>
      </c>
    </row>
    <row r="345" spans="2:12" ht="16" x14ac:dyDescent="0.2">
      <c r="B345" s="54">
        <v>300</v>
      </c>
      <c r="C345" s="69"/>
      <c r="D345" s="69"/>
      <c r="E345" s="69"/>
      <c r="F345" s="69"/>
      <c r="G345" s="69"/>
      <c r="H345" s="69"/>
      <c r="I345" s="69">
        <f t="shared" si="31"/>
        <v>76.338166666666666</v>
      </c>
      <c r="J345" s="69"/>
      <c r="K345" s="70"/>
      <c r="L345" s="71">
        <f t="shared" si="32"/>
        <v>0</v>
      </c>
    </row>
    <row r="346" spans="2:12" ht="16" x14ac:dyDescent="0.2">
      <c r="B346" s="54">
        <v>301</v>
      </c>
      <c r="C346" s="69"/>
      <c r="D346" s="69"/>
      <c r="E346" s="69"/>
      <c r="F346" s="69"/>
      <c r="G346" s="69"/>
      <c r="H346" s="69"/>
      <c r="I346" s="69">
        <f t="shared" si="31"/>
        <v>76.338166666666666</v>
      </c>
      <c r="J346" s="69"/>
      <c r="K346" s="70"/>
      <c r="L346" s="71">
        <f t="shared" si="32"/>
        <v>0</v>
      </c>
    </row>
    <row r="347" spans="2:12" ht="16" x14ac:dyDescent="0.2">
      <c r="B347" s="54">
        <v>302</v>
      </c>
      <c r="C347" s="69"/>
      <c r="D347" s="69"/>
      <c r="E347" s="69"/>
      <c r="F347" s="69"/>
      <c r="G347" s="69"/>
      <c r="H347" s="69"/>
      <c r="I347" s="69">
        <f t="shared" si="31"/>
        <v>76.338166666666666</v>
      </c>
      <c r="J347" s="69"/>
      <c r="K347" s="70"/>
      <c r="L347" s="71">
        <f t="shared" si="32"/>
        <v>0</v>
      </c>
    </row>
    <row r="348" spans="2:12" ht="16" x14ac:dyDescent="0.2">
      <c r="B348" s="54">
        <v>303</v>
      </c>
      <c r="C348" s="69"/>
      <c r="D348" s="69"/>
      <c r="E348" s="69"/>
      <c r="F348" s="69"/>
      <c r="G348" s="69"/>
      <c r="H348" s="69"/>
      <c r="I348" s="69">
        <f t="shared" si="31"/>
        <v>76.338166666666666</v>
      </c>
      <c r="J348" s="69"/>
      <c r="K348" s="70"/>
      <c r="L348" s="71">
        <f t="shared" si="32"/>
        <v>0</v>
      </c>
    </row>
    <row r="349" spans="2:12" ht="16" x14ac:dyDescent="0.2">
      <c r="B349" s="54">
        <v>304</v>
      </c>
      <c r="C349" s="69"/>
      <c r="D349" s="69"/>
      <c r="E349" s="69"/>
      <c r="F349" s="69"/>
      <c r="G349" s="69"/>
      <c r="H349" s="69"/>
      <c r="I349" s="69">
        <f t="shared" si="31"/>
        <v>76.338166666666666</v>
      </c>
      <c r="J349" s="69"/>
      <c r="K349" s="70"/>
      <c r="L349" s="71">
        <f t="shared" si="32"/>
        <v>0</v>
      </c>
    </row>
    <row r="350" spans="2:12" ht="16" x14ac:dyDescent="0.2">
      <c r="B350" s="54">
        <v>305</v>
      </c>
      <c r="C350" s="69"/>
      <c r="D350" s="69"/>
      <c r="E350" s="69"/>
      <c r="F350" s="69"/>
      <c r="G350" s="69"/>
      <c r="H350" s="69"/>
      <c r="I350" s="69">
        <f t="shared" si="31"/>
        <v>76.338166666666666</v>
      </c>
      <c r="J350" s="69"/>
      <c r="K350" s="70"/>
      <c r="L350" s="71">
        <f t="shared" si="32"/>
        <v>0</v>
      </c>
    </row>
    <row r="351" spans="2:12" ht="16" x14ac:dyDescent="0.2">
      <c r="B351" s="54">
        <v>306</v>
      </c>
      <c r="C351" s="69"/>
      <c r="D351" s="69"/>
      <c r="E351" s="69"/>
      <c r="F351" s="69"/>
      <c r="G351" s="69"/>
      <c r="H351" s="69"/>
      <c r="I351" s="69">
        <f t="shared" si="31"/>
        <v>76.338166666666666</v>
      </c>
      <c r="J351" s="69"/>
      <c r="K351" s="70"/>
      <c r="L351" s="71">
        <f t="shared" si="32"/>
        <v>0</v>
      </c>
    </row>
    <row r="352" spans="2:12" ht="16" x14ac:dyDescent="0.2">
      <c r="B352" s="54">
        <v>307</v>
      </c>
      <c r="C352" s="69"/>
      <c r="D352" s="69"/>
      <c r="E352" s="69"/>
      <c r="F352" s="69"/>
      <c r="G352" s="69"/>
      <c r="H352" s="69"/>
      <c r="I352" s="69">
        <f t="shared" si="31"/>
        <v>76.338166666666666</v>
      </c>
      <c r="J352" s="69"/>
      <c r="K352" s="70"/>
      <c r="L352" s="71">
        <f t="shared" si="32"/>
        <v>0</v>
      </c>
    </row>
    <row r="353" spans="2:12" ht="16" x14ac:dyDescent="0.2">
      <c r="B353" s="54">
        <v>308</v>
      </c>
      <c r="C353" s="69"/>
      <c r="D353" s="69"/>
      <c r="E353" s="69"/>
      <c r="F353" s="69"/>
      <c r="G353" s="69"/>
      <c r="H353" s="69"/>
      <c r="I353" s="69">
        <f t="shared" si="31"/>
        <v>76.338166666666666</v>
      </c>
      <c r="J353" s="69"/>
      <c r="K353" s="70"/>
      <c r="L353" s="71">
        <f t="shared" si="32"/>
        <v>0</v>
      </c>
    </row>
    <row r="354" spans="2:12" ht="16" x14ac:dyDescent="0.2">
      <c r="B354" s="54">
        <v>309</v>
      </c>
      <c r="C354" s="69"/>
      <c r="D354" s="69"/>
      <c r="E354" s="69"/>
      <c r="F354" s="69"/>
      <c r="G354" s="69"/>
      <c r="H354" s="69"/>
      <c r="I354" s="69">
        <f t="shared" si="31"/>
        <v>76.338166666666666</v>
      </c>
      <c r="J354" s="69"/>
      <c r="K354" s="70"/>
      <c r="L354" s="71">
        <f t="shared" si="32"/>
        <v>0</v>
      </c>
    </row>
    <row r="355" spans="2:12" ht="16" x14ac:dyDescent="0.2">
      <c r="B355" s="54">
        <v>310</v>
      </c>
      <c r="C355" s="69"/>
      <c r="D355" s="69"/>
      <c r="E355" s="69"/>
      <c r="F355" s="69"/>
      <c r="G355" s="69"/>
      <c r="H355" s="69"/>
      <c r="I355" s="69">
        <f t="shared" si="31"/>
        <v>76.338166666666666</v>
      </c>
      <c r="J355" s="69"/>
      <c r="K355" s="70"/>
      <c r="L355" s="71">
        <f t="shared" si="32"/>
        <v>0</v>
      </c>
    </row>
    <row r="356" spans="2:12" ht="16" x14ac:dyDescent="0.2">
      <c r="B356" s="54">
        <v>311</v>
      </c>
      <c r="C356" s="69"/>
      <c r="D356" s="69"/>
      <c r="E356" s="69"/>
      <c r="F356" s="69"/>
      <c r="G356" s="69"/>
      <c r="H356" s="69"/>
      <c r="I356" s="69">
        <f t="shared" si="31"/>
        <v>76.338166666666666</v>
      </c>
      <c r="J356" s="69"/>
      <c r="K356" s="70"/>
      <c r="L356" s="71">
        <f t="shared" si="32"/>
        <v>0</v>
      </c>
    </row>
    <row r="357" spans="2:12" ht="16" x14ac:dyDescent="0.2">
      <c r="B357" s="54">
        <v>312</v>
      </c>
      <c r="C357" s="69"/>
      <c r="D357" s="69"/>
      <c r="E357" s="69"/>
      <c r="F357" s="69"/>
      <c r="G357" s="69"/>
      <c r="H357" s="69"/>
      <c r="I357" s="69">
        <f t="shared" si="31"/>
        <v>76.338166666666666</v>
      </c>
      <c r="J357" s="69"/>
      <c r="K357" s="70"/>
      <c r="L357" s="71">
        <f t="shared" si="32"/>
        <v>0</v>
      </c>
    </row>
    <row r="358" spans="2:12" ht="16" x14ac:dyDescent="0.2">
      <c r="B358" s="54">
        <v>313</v>
      </c>
      <c r="C358" s="69"/>
      <c r="D358" s="69"/>
      <c r="E358" s="69"/>
      <c r="F358" s="69"/>
      <c r="G358" s="69"/>
      <c r="H358" s="69"/>
      <c r="I358" s="69">
        <f t="shared" si="31"/>
        <v>76.338166666666666</v>
      </c>
      <c r="J358" s="69"/>
      <c r="K358" s="70"/>
      <c r="L358" s="71">
        <f t="shared" si="32"/>
        <v>0</v>
      </c>
    </row>
    <row r="359" spans="2:12" ht="16" x14ac:dyDescent="0.2">
      <c r="B359" s="54">
        <v>314</v>
      </c>
      <c r="C359" s="69"/>
      <c r="D359" s="69"/>
      <c r="E359" s="69"/>
      <c r="F359" s="69"/>
      <c r="G359" s="69"/>
      <c r="H359" s="69"/>
      <c r="I359" s="69">
        <f t="shared" si="31"/>
        <v>76.338166666666666</v>
      </c>
      <c r="J359" s="69"/>
      <c r="K359" s="70"/>
      <c r="L359" s="71">
        <f t="shared" si="32"/>
        <v>0</v>
      </c>
    </row>
    <row r="360" spans="2:12" ht="16" x14ac:dyDescent="0.2">
      <c r="B360" s="54">
        <v>315</v>
      </c>
      <c r="C360" s="69"/>
      <c r="D360" s="69"/>
      <c r="E360" s="69"/>
      <c r="F360" s="69"/>
      <c r="G360" s="69"/>
      <c r="H360" s="69"/>
      <c r="I360" s="69">
        <f t="shared" si="31"/>
        <v>76.338166666666666</v>
      </c>
      <c r="J360" s="69"/>
      <c r="K360" s="70"/>
      <c r="L360" s="71">
        <f t="shared" si="32"/>
        <v>0</v>
      </c>
    </row>
    <row r="361" spans="2:12" ht="16" x14ac:dyDescent="0.2">
      <c r="B361" s="54">
        <v>316</v>
      </c>
      <c r="C361" s="69"/>
      <c r="D361" s="69"/>
      <c r="E361" s="69"/>
      <c r="F361" s="69"/>
      <c r="G361" s="69"/>
      <c r="H361" s="69"/>
      <c r="I361" s="69">
        <f t="shared" si="31"/>
        <v>76.338166666666666</v>
      </c>
      <c r="J361" s="69"/>
      <c r="K361" s="70"/>
      <c r="L361" s="71">
        <f t="shared" si="32"/>
        <v>0</v>
      </c>
    </row>
    <row r="362" spans="2:12" ht="16" x14ac:dyDescent="0.2">
      <c r="B362" s="54">
        <v>317</v>
      </c>
      <c r="C362" s="69"/>
      <c r="D362" s="69"/>
      <c r="E362" s="69"/>
      <c r="F362" s="69"/>
      <c r="G362" s="69"/>
      <c r="H362" s="69"/>
      <c r="I362" s="69">
        <f t="shared" si="31"/>
        <v>76.338166666666666</v>
      </c>
      <c r="J362" s="69"/>
      <c r="K362" s="70"/>
      <c r="L362" s="71">
        <f t="shared" si="32"/>
        <v>0</v>
      </c>
    </row>
    <row r="363" spans="2:12" ht="16" x14ac:dyDescent="0.2">
      <c r="B363" s="54">
        <v>318</v>
      </c>
      <c r="C363" s="69"/>
      <c r="D363" s="69"/>
      <c r="E363" s="69"/>
      <c r="F363" s="69"/>
      <c r="G363" s="69"/>
      <c r="H363" s="69"/>
      <c r="I363" s="69">
        <f t="shared" si="31"/>
        <v>76.338166666666666</v>
      </c>
      <c r="J363" s="69"/>
      <c r="K363" s="70"/>
      <c r="L363" s="71">
        <f t="shared" si="32"/>
        <v>0</v>
      </c>
    </row>
    <row r="364" spans="2:12" ht="16" x14ac:dyDescent="0.2">
      <c r="B364" s="54">
        <v>319</v>
      </c>
      <c r="C364" s="69"/>
      <c r="D364" s="69"/>
      <c r="E364" s="69"/>
      <c r="F364" s="69"/>
      <c r="G364" s="69"/>
      <c r="H364" s="69"/>
      <c r="I364" s="69">
        <f t="shared" si="31"/>
        <v>76.338166666666666</v>
      </c>
      <c r="J364" s="69"/>
      <c r="K364" s="70"/>
      <c r="L364" s="71">
        <f t="shared" si="32"/>
        <v>0</v>
      </c>
    </row>
    <row r="365" spans="2:12" ht="16" x14ac:dyDescent="0.2">
      <c r="B365" s="54">
        <v>320</v>
      </c>
      <c r="C365" s="69"/>
      <c r="D365" s="69"/>
      <c r="E365" s="69"/>
      <c r="F365" s="69"/>
      <c r="G365" s="69"/>
      <c r="H365" s="69"/>
      <c r="I365" s="69">
        <f t="shared" si="31"/>
        <v>76.338166666666666</v>
      </c>
      <c r="J365" s="69"/>
      <c r="K365" s="70"/>
      <c r="L365" s="71">
        <f t="shared" si="32"/>
        <v>0</v>
      </c>
    </row>
    <row r="366" spans="2:12" ht="16" x14ac:dyDescent="0.2">
      <c r="B366" s="54">
        <v>321</v>
      </c>
      <c r="C366" s="69"/>
      <c r="D366" s="69"/>
      <c r="E366" s="69"/>
      <c r="F366" s="69"/>
      <c r="G366" s="69"/>
      <c r="H366" s="69"/>
      <c r="I366" s="69">
        <f t="shared" si="31"/>
        <v>76.338166666666666</v>
      </c>
      <c r="J366" s="69"/>
      <c r="K366" s="70"/>
      <c r="L366" s="71">
        <f t="shared" si="32"/>
        <v>0</v>
      </c>
    </row>
    <row r="367" spans="2:12" ht="16" x14ac:dyDescent="0.2">
      <c r="B367" s="54">
        <v>322</v>
      </c>
      <c r="C367" s="69"/>
      <c r="D367" s="69"/>
      <c r="E367" s="69"/>
      <c r="F367" s="69"/>
      <c r="G367" s="69"/>
      <c r="H367" s="69"/>
      <c r="I367" s="69">
        <f t="shared" ref="I367:I430" si="33">$C$3/($C$15*12)</f>
        <v>76.338166666666666</v>
      </c>
      <c r="J367" s="69"/>
      <c r="K367" s="70"/>
      <c r="L367" s="71">
        <f t="shared" ref="L367:L430" si="34">IF(AND($C$5=$C$11,$C$6="zrýchlený"),J367,IF(AND($C$5=$C$12,$C$6="zrýchlený"),K367,IF($C$5=$C$9,C367,IF($C$5=$C$10,D367,IF($C$5=$C$11,E367,IF($C$5=$C$12,F367,IF($C$5=$C$13,G367,IF($C$5=$C$14,H367,IF($C$5=$C$15,I367,0)))))))))</f>
        <v>0</v>
      </c>
    </row>
    <row r="368" spans="2:12" ht="16" x14ac:dyDescent="0.2">
      <c r="B368" s="54">
        <v>323</v>
      </c>
      <c r="C368" s="69"/>
      <c r="D368" s="69"/>
      <c r="E368" s="69"/>
      <c r="F368" s="69"/>
      <c r="G368" s="69"/>
      <c r="H368" s="69"/>
      <c r="I368" s="69">
        <f t="shared" si="33"/>
        <v>76.338166666666666</v>
      </c>
      <c r="J368" s="69"/>
      <c r="K368" s="70"/>
      <c r="L368" s="71">
        <f t="shared" si="34"/>
        <v>0</v>
      </c>
    </row>
    <row r="369" spans="2:12" ht="16" x14ac:dyDescent="0.2">
      <c r="B369" s="54">
        <v>324</v>
      </c>
      <c r="C369" s="69"/>
      <c r="D369" s="69"/>
      <c r="E369" s="69"/>
      <c r="F369" s="69"/>
      <c r="G369" s="69"/>
      <c r="H369" s="69"/>
      <c r="I369" s="69">
        <f t="shared" si="33"/>
        <v>76.338166666666666</v>
      </c>
      <c r="J369" s="69"/>
      <c r="K369" s="70"/>
      <c r="L369" s="71">
        <f t="shared" si="34"/>
        <v>0</v>
      </c>
    </row>
    <row r="370" spans="2:12" ht="16" x14ac:dyDescent="0.2">
      <c r="B370" s="54">
        <v>325</v>
      </c>
      <c r="C370" s="69"/>
      <c r="D370" s="69"/>
      <c r="E370" s="69"/>
      <c r="F370" s="69"/>
      <c r="G370" s="69"/>
      <c r="H370" s="69"/>
      <c r="I370" s="69">
        <f t="shared" si="33"/>
        <v>76.338166666666666</v>
      </c>
      <c r="J370" s="69"/>
      <c r="K370" s="70"/>
      <c r="L370" s="71">
        <f t="shared" si="34"/>
        <v>0</v>
      </c>
    </row>
    <row r="371" spans="2:12" ht="16" x14ac:dyDescent="0.2">
      <c r="B371" s="54">
        <v>326</v>
      </c>
      <c r="C371" s="69"/>
      <c r="D371" s="69"/>
      <c r="E371" s="69"/>
      <c r="F371" s="69"/>
      <c r="G371" s="69"/>
      <c r="H371" s="69"/>
      <c r="I371" s="69">
        <f t="shared" si="33"/>
        <v>76.338166666666666</v>
      </c>
      <c r="J371" s="69"/>
      <c r="K371" s="70"/>
      <c r="L371" s="71">
        <f t="shared" si="34"/>
        <v>0</v>
      </c>
    </row>
    <row r="372" spans="2:12" ht="16" x14ac:dyDescent="0.2">
      <c r="B372" s="54">
        <v>327</v>
      </c>
      <c r="C372" s="69"/>
      <c r="D372" s="69"/>
      <c r="E372" s="69"/>
      <c r="F372" s="69"/>
      <c r="G372" s="69"/>
      <c r="H372" s="69"/>
      <c r="I372" s="69">
        <f t="shared" si="33"/>
        <v>76.338166666666666</v>
      </c>
      <c r="J372" s="69"/>
      <c r="K372" s="70"/>
      <c r="L372" s="71">
        <f t="shared" si="34"/>
        <v>0</v>
      </c>
    </row>
    <row r="373" spans="2:12" ht="16" x14ac:dyDescent="0.2">
      <c r="B373" s="54">
        <v>328</v>
      </c>
      <c r="C373" s="69"/>
      <c r="D373" s="69"/>
      <c r="E373" s="69"/>
      <c r="F373" s="69"/>
      <c r="G373" s="69"/>
      <c r="H373" s="69"/>
      <c r="I373" s="69">
        <f t="shared" si="33"/>
        <v>76.338166666666666</v>
      </c>
      <c r="J373" s="69"/>
      <c r="K373" s="70"/>
      <c r="L373" s="71">
        <f t="shared" si="34"/>
        <v>0</v>
      </c>
    </row>
    <row r="374" spans="2:12" ht="16" x14ac:dyDescent="0.2">
      <c r="B374" s="54">
        <v>329</v>
      </c>
      <c r="C374" s="69"/>
      <c r="D374" s="69"/>
      <c r="E374" s="69"/>
      <c r="F374" s="69"/>
      <c r="G374" s="69"/>
      <c r="H374" s="69"/>
      <c r="I374" s="69">
        <f t="shared" si="33"/>
        <v>76.338166666666666</v>
      </c>
      <c r="J374" s="69"/>
      <c r="K374" s="70"/>
      <c r="L374" s="71">
        <f t="shared" si="34"/>
        <v>0</v>
      </c>
    </row>
    <row r="375" spans="2:12" ht="16" x14ac:dyDescent="0.2">
      <c r="B375" s="54">
        <v>330</v>
      </c>
      <c r="C375" s="69"/>
      <c r="D375" s="69"/>
      <c r="E375" s="69"/>
      <c r="F375" s="69"/>
      <c r="G375" s="69"/>
      <c r="H375" s="69"/>
      <c r="I375" s="69">
        <f t="shared" si="33"/>
        <v>76.338166666666666</v>
      </c>
      <c r="J375" s="69"/>
      <c r="K375" s="70"/>
      <c r="L375" s="71">
        <f t="shared" si="34"/>
        <v>0</v>
      </c>
    </row>
    <row r="376" spans="2:12" ht="16" x14ac:dyDescent="0.2">
      <c r="B376" s="54">
        <v>331</v>
      </c>
      <c r="C376" s="69"/>
      <c r="D376" s="69"/>
      <c r="E376" s="69"/>
      <c r="F376" s="69"/>
      <c r="G376" s="69"/>
      <c r="H376" s="69"/>
      <c r="I376" s="69">
        <f t="shared" si="33"/>
        <v>76.338166666666666</v>
      </c>
      <c r="J376" s="69"/>
      <c r="K376" s="70"/>
      <c r="L376" s="71">
        <f t="shared" si="34"/>
        <v>0</v>
      </c>
    </row>
    <row r="377" spans="2:12" ht="16" x14ac:dyDescent="0.2">
      <c r="B377" s="54">
        <v>332</v>
      </c>
      <c r="C377" s="69"/>
      <c r="D377" s="69"/>
      <c r="E377" s="69"/>
      <c r="F377" s="69"/>
      <c r="G377" s="69"/>
      <c r="H377" s="69"/>
      <c r="I377" s="69">
        <f t="shared" si="33"/>
        <v>76.338166666666666</v>
      </c>
      <c r="J377" s="69"/>
      <c r="K377" s="70"/>
      <c r="L377" s="71">
        <f t="shared" si="34"/>
        <v>0</v>
      </c>
    </row>
    <row r="378" spans="2:12" ht="16" x14ac:dyDescent="0.2">
      <c r="B378" s="54">
        <v>333</v>
      </c>
      <c r="C378" s="69"/>
      <c r="D378" s="69"/>
      <c r="E378" s="69"/>
      <c r="F378" s="69"/>
      <c r="G378" s="69"/>
      <c r="H378" s="69"/>
      <c r="I378" s="69">
        <f t="shared" si="33"/>
        <v>76.338166666666666</v>
      </c>
      <c r="J378" s="69"/>
      <c r="K378" s="70"/>
      <c r="L378" s="71">
        <f t="shared" si="34"/>
        <v>0</v>
      </c>
    </row>
    <row r="379" spans="2:12" ht="16" x14ac:dyDescent="0.2">
      <c r="B379" s="54">
        <v>334</v>
      </c>
      <c r="C379" s="69"/>
      <c r="D379" s="69"/>
      <c r="E379" s="69"/>
      <c r="F379" s="69"/>
      <c r="G379" s="69"/>
      <c r="H379" s="69"/>
      <c r="I379" s="69">
        <f t="shared" si="33"/>
        <v>76.338166666666666</v>
      </c>
      <c r="J379" s="69"/>
      <c r="K379" s="70"/>
      <c r="L379" s="71">
        <f t="shared" si="34"/>
        <v>0</v>
      </c>
    </row>
    <row r="380" spans="2:12" ht="16" x14ac:dyDescent="0.2">
      <c r="B380" s="54">
        <v>335</v>
      </c>
      <c r="C380" s="69"/>
      <c r="D380" s="69"/>
      <c r="E380" s="69"/>
      <c r="F380" s="69"/>
      <c r="G380" s="69"/>
      <c r="H380" s="69"/>
      <c r="I380" s="69">
        <f t="shared" si="33"/>
        <v>76.338166666666666</v>
      </c>
      <c r="J380" s="69"/>
      <c r="K380" s="70"/>
      <c r="L380" s="71">
        <f t="shared" si="34"/>
        <v>0</v>
      </c>
    </row>
    <row r="381" spans="2:12" ht="16" x14ac:dyDescent="0.2">
      <c r="B381" s="54">
        <v>336</v>
      </c>
      <c r="C381" s="69"/>
      <c r="D381" s="69"/>
      <c r="E381" s="69"/>
      <c r="F381" s="69"/>
      <c r="G381" s="69"/>
      <c r="H381" s="69"/>
      <c r="I381" s="69">
        <f t="shared" si="33"/>
        <v>76.338166666666666</v>
      </c>
      <c r="J381" s="69"/>
      <c r="K381" s="70"/>
      <c r="L381" s="71">
        <f t="shared" si="34"/>
        <v>0</v>
      </c>
    </row>
    <row r="382" spans="2:12" ht="16" x14ac:dyDescent="0.2">
      <c r="B382" s="54">
        <v>337</v>
      </c>
      <c r="C382" s="69"/>
      <c r="D382" s="69"/>
      <c r="E382" s="69"/>
      <c r="F382" s="69"/>
      <c r="G382" s="69"/>
      <c r="H382" s="69"/>
      <c r="I382" s="69">
        <f t="shared" si="33"/>
        <v>76.338166666666666</v>
      </c>
      <c r="J382" s="69"/>
      <c r="K382" s="70"/>
      <c r="L382" s="71">
        <f t="shared" si="34"/>
        <v>0</v>
      </c>
    </row>
    <row r="383" spans="2:12" ht="16" x14ac:dyDescent="0.2">
      <c r="B383" s="54">
        <v>338</v>
      </c>
      <c r="C383" s="69"/>
      <c r="D383" s="69"/>
      <c r="E383" s="69"/>
      <c r="F383" s="69"/>
      <c r="G383" s="69"/>
      <c r="H383" s="69"/>
      <c r="I383" s="69">
        <f t="shared" si="33"/>
        <v>76.338166666666666</v>
      </c>
      <c r="J383" s="69"/>
      <c r="K383" s="70"/>
      <c r="L383" s="71">
        <f t="shared" si="34"/>
        <v>0</v>
      </c>
    </row>
    <row r="384" spans="2:12" ht="16" x14ac:dyDescent="0.2">
      <c r="B384" s="54">
        <v>339</v>
      </c>
      <c r="C384" s="69"/>
      <c r="D384" s="69"/>
      <c r="E384" s="69"/>
      <c r="F384" s="69"/>
      <c r="G384" s="69"/>
      <c r="H384" s="69"/>
      <c r="I384" s="69">
        <f t="shared" si="33"/>
        <v>76.338166666666666</v>
      </c>
      <c r="J384" s="69"/>
      <c r="K384" s="70"/>
      <c r="L384" s="71">
        <f t="shared" si="34"/>
        <v>0</v>
      </c>
    </row>
    <row r="385" spans="2:12" ht="16" x14ac:dyDescent="0.2">
      <c r="B385" s="54">
        <v>340</v>
      </c>
      <c r="C385" s="69"/>
      <c r="D385" s="69"/>
      <c r="E385" s="69"/>
      <c r="F385" s="69"/>
      <c r="G385" s="69"/>
      <c r="H385" s="69"/>
      <c r="I385" s="69">
        <f t="shared" si="33"/>
        <v>76.338166666666666</v>
      </c>
      <c r="J385" s="69"/>
      <c r="K385" s="70"/>
      <c r="L385" s="71">
        <f t="shared" si="34"/>
        <v>0</v>
      </c>
    </row>
    <row r="386" spans="2:12" ht="16" x14ac:dyDescent="0.2">
      <c r="B386" s="54">
        <v>341</v>
      </c>
      <c r="C386" s="69"/>
      <c r="D386" s="69"/>
      <c r="E386" s="69"/>
      <c r="F386" s="69"/>
      <c r="G386" s="69"/>
      <c r="H386" s="69"/>
      <c r="I386" s="69">
        <f t="shared" si="33"/>
        <v>76.338166666666666</v>
      </c>
      <c r="J386" s="69"/>
      <c r="K386" s="70"/>
      <c r="L386" s="71">
        <f t="shared" si="34"/>
        <v>0</v>
      </c>
    </row>
    <row r="387" spans="2:12" ht="16" x14ac:dyDescent="0.2">
      <c r="B387" s="54">
        <v>342</v>
      </c>
      <c r="C387" s="69"/>
      <c r="D387" s="69"/>
      <c r="E387" s="69"/>
      <c r="F387" s="69"/>
      <c r="G387" s="69"/>
      <c r="H387" s="69"/>
      <c r="I387" s="69">
        <f t="shared" si="33"/>
        <v>76.338166666666666</v>
      </c>
      <c r="J387" s="69"/>
      <c r="K387" s="70"/>
      <c r="L387" s="71">
        <f t="shared" si="34"/>
        <v>0</v>
      </c>
    </row>
    <row r="388" spans="2:12" ht="16" x14ac:dyDescent="0.2">
      <c r="B388" s="54">
        <v>343</v>
      </c>
      <c r="C388" s="69"/>
      <c r="D388" s="69"/>
      <c r="E388" s="69"/>
      <c r="F388" s="69"/>
      <c r="G388" s="69"/>
      <c r="H388" s="69"/>
      <c r="I388" s="69">
        <f t="shared" si="33"/>
        <v>76.338166666666666</v>
      </c>
      <c r="J388" s="69"/>
      <c r="K388" s="70"/>
      <c r="L388" s="71">
        <f t="shared" si="34"/>
        <v>0</v>
      </c>
    </row>
    <row r="389" spans="2:12" ht="16" x14ac:dyDescent="0.2">
      <c r="B389" s="54">
        <v>344</v>
      </c>
      <c r="C389" s="69"/>
      <c r="D389" s="69"/>
      <c r="E389" s="69"/>
      <c r="F389" s="69"/>
      <c r="G389" s="69"/>
      <c r="H389" s="69"/>
      <c r="I389" s="69">
        <f t="shared" si="33"/>
        <v>76.338166666666666</v>
      </c>
      <c r="J389" s="69"/>
      <c r="K389" s="70"/>
      <c r="L389" s="71">
        <f t="shared" si="34"/>
        <v>0</v>
      </c>
    </row>
    <row r="390" spans="2:12" ht="16" x14ac:dyDescent="0.2">
      <c r="B390" s="54">
        <v>345</v>
      </c>
      <c r="C390" s="69"/>
      <c r="D390" s="69"/>
      <c r="E390" s="69"/>
      <c r="F390" s="69"/>
      <c r="G390" s="69"/>
      <c r="H390" s="69"/>
      <c r="I390" s="69">
        <f t="shared" si="33"/>
        <v>76.338166666666666</v>
      </c>
      <c r="J390" s="69"/>
      <c r="K390" s="70"/>
      <c r="L390" s="71">
        <f t="shared" si="34"/>
        <v>0</v>
      </c>
    </row>
    <row r="391" spans="2:12" ht="16" x14ac:dyDescent="0.2">
      <c r="B391" s="54">
        <v>346</v>
      </c>
      <c r="C391" s="69"/>
      <c r="D391" s="69"/>
      <c r="E391" s="69"/>
      <c r="F391" s="69"/>
      <c r="G391" s="69"/>
      <c r="H391" s="69"/>
      <c r="I391" s="69">
        <f t="shared" si="33"/>
        <v>76.338166666666666</v>
      </c>
      <c r="J391" s="69"/>
      <c r="K391" s="70"/>
      <c r="L391" s="71">
        <f t="shared" si="34"/>
        <v>0</v>
      </c>
    </row>
    <row r="392" spans="2:12" ht="16" x14ac:dyDescent="0.2">
      <c r="B392" s="54">
        <v>347</v>
      </c>
      <c r="C392" s="69"/>
      <c r="D392" s="69"/>
      <c r="E392" s="69"/>
      <c r="F392" s="69"/>
      <c r="G392" s="69"/>
      <c r="H392" s="69"/>
      <c r="I392" s="69">
        <f t="shared" si="33"/>
        <v>76.338166666666666</v>
      </c>
      <c r="J392" s="69"/>
      <c r="K392" s="70"/>
      <c r="L392" s="71">
        <f t="shared" si="34"/>
        <v>0</v>
      </c>
    </row>
    <row r="393" spans="2:12" ht="16" x14ac:dyDescent="0.2">
      <c r="B393" s="54">
        <v>348</v>
      </c>
      <c r="C393" s="69"/>
      <c r="D393" s="69"/>
      <c r="E393" s="69"/>
      <c r="F393" s="69"/>
      <c r="G393" s="69"/>
      <c r="H393" s="69"/>
      <c r="I393" s="69">
        <f t="shared" si="33"/>
        <v>76.338166666666666</v>
      </c>
      <c r="J393" s="69"/>
      <c r="K393" s="70"/>
      <c r="L393" s="71">
        <f t="shared" si="34"/>
        <v>0</v>
      </c>
    </row>
    <row r="394" spans="2:12" ht="16" x14ac:dyDescent="0.2">
      <c r="B394" s="54">
        <v>349</v>
      </c>
      <c r="C394" s="69"/>
      <c r="D394" s="69"/>
      <c r="E394" s="69"/>
      <c r="F394" s="69"/>
      <c r="G394" s="69"/>
      <c r="H394" s="69"/>
      <c r="I394" s="69">
        <f t="shared" si="33"/>
        <v>76.338166666666666</v>
      </c>
      <c r="J394" s="69"/>
      <c r="K394" s="70"/>
      <c r="L394" s="71">
        <f t="shared" si="34"/>
        <v>0</v>
      </c>
    </row>
    <row r="395" spans="2:12" ht="16" x14ac:dyDescent="0.2">
      <c r="B395" s="54">
        <v>350</v>
      </c>
      <c r="C395" s="69"/>
      <c r="D395" s="69"/>
      <c r="E395" s="69"/>
      <c r="F395" s="69"/>
      <c r="G395" s="69"/>
      <c r="H395" s="69"/>
      <c r="I395" s="69">
        <f t="shared" si="33"/>
        <v>76.338166666666666</v>
      </c>
      <c r="J395" s="69"/>
      <c r="K395" s="70"/>
      <c r="L395" s="71">
        <f t="shared" si="34"/>
        <v>0</v>
      </c>
    </row>
    <row r="396" spans="2:12" ht="16" x14ac:dyDescent="0.2">
      <c r="B396" s="54">
        <v>351</v>
      </c>
      <c r="C396" s="69"/>
      <c r="D396" s="69"/>
      <c r="E396" s="69"/>
      <c r="F396" s="69"/>
      <c r="G396" s="69"/>
      <c r="H396" s="69"/>
      <c r="I396" s="69">
        <f t="shared" si="33"/>
        <v>76.338166666666666</v>
      </c>
      <c r="J396" s="69"/>
      <c r="K396" s="70"/>
      <c r="L396" s="71">
        <f t="shared" si="34"/>
        <v>0</v>
      </c>
    </row>
    <row r="397" spans="2:12" ht="16" x14ac:dyDescent="0.2">
      <c r="B397" s="54">
        <v>352</v>
      </c>
      <c r="C397" s="69"/>
      <c r="D397" s="69"/>
      <c r="E397" s="69"/>
      <c r="F397" s="69"/>
      <c r="G397" s="69"/>
      <c r="H397" s="69"/>
      <c r="I397" s="69">
        <f t="shared" si="33"/>
        <v>76.338166666666666</v>
      </c>
      <c r="J397" s="69"/>
      <c r="K397" s="70"/>
      <c r="L397" s="71">
        <f t="shared" si="34"/>
        <v>0</v>
      </c>
    </row>
    <row r="398" spans="2:12" ht="16" x14ac:dyDescent="0.2">
      <c r="B398" s="54">
        <v>353</v>
      </c>
      <c r="C398" s="69"/>
      <c r="D398" s="69"/>
      <c r="E398" s="69"/>
      <c r="F398" s="69"/>
      <c r="G398" s="69"/>
      <c r="H398" s="69"/>
      <c r="I398" s="69">
        <f t="shared" si="33"/>
        <v>76.338166666666666</v>
      </c>
      <c r="J398" s="69"/>
      <c r="K398" s="70"/>
      <c r="L398" s="71">
        <f t="shared" si="34"/>
        <v>0</v>
      </c>
    </row>
    <row r="399" spans="2:12" ht="16" x14ac:dyDescent="0.2">
      <c r="B399" s="54">
        <v>354</v>
      </c>
      <c r="C399" s="69"/>
      <c r="D399" s="69"/>
      <c r="E399" s="69"/>
      <c r="F399" s="69"/>
      <c r="G399" s="69"/>
      <c r="H399" s="69"/>
      <c r="I399" s="69">
        <f t="shared" si="33"/>
        <v>76.338166666666666</v>
      </c>
      <c r="J399" s="69"/>
      <c r="K399" s="70"/>
      <c r="L399" s="71">
        <f t="shared" si="34"/>
        <v>0</v>
      </c>
    </row>
    <row r="400" spans="2:12" ht="16" x14ac:dyDescent="0.2">
      <c r="B400" s="54">
        <v>355</v>
      </c>
      <c r="C400" s="69"/>
      <c r="D400" s="69"/>
      <c r="E400" s="69"/>
      <c r="F400" s="69"/>
      <c r="G400" s="69"/>
      <c r="H400" s="69"/>
      <c r="I400" s="69">
        <f t="shared" si="33"/>
        <v>76.338166666666666</v>
      </c>
      <c r="J400" s="69"/>
      <c r="K400" s="70"/>
      <c r="L400" s="71">
        <f t="shared" si="34"/>
        <v>0</v>
      </c>
    </row>
    <row r="401" spans="2:12" ht="16" x14ac:dyDescent="0.2">
      <c r="B401" s="54">
        <v>356</v>
      </c>
      <c r="C401" s="69"/>
      <c r="D401" s="69"/>
      <c r="E401" s="69"/>
      <c r="F401" s="69"/>
      <c r="G401" s="69"/>
      <c r="H401" s="69"/>
      <c r="I401" s="69">
        <f t="shared" si="33"/>
        <v>76.338166666666666</v>
      </c>
      <c r="J401" s="69"/>
      <c r="K401" s="70"/>
      <c r="L401" s="71">
        <f t="shared" si="34"/>
        <v>0</v>
      </c>
    </row>
    <row r="402" spans="2:12" ht="16" x14ac:dyDescent="0.2">
      <c r="B402" s="54">
        <v>357</v>
      </c>
      <c r="C402" s="69"/>
      <c r="D402" s="69"/>
      <c r="E402" s="69"/>
      <c r="F402" s="69"/>
      <c r="G402" s="69"/>
      <c r="H402" s="69"/>
      <c r="I402" s="69">
        <f t="shared" si="33"/>
        <v>76.338166666666666</v>
      </c>
      <c r="J402" s="69"/>
      <c r="K402" s="70"/>
      <c r="L402" s="71">
        <f t="shared" si="34"/>
        <v>0</v>
      </c>
    </row>
    <row r="403" spans="2:12" ht="16" x14ac:dyDescent="0.2">
      <c r="B403" s="54">
        <v>358</v>
      </c>
      <c r="C403" s="69"/>
      <c r="D403" s="69"/>
      <c r="E403" s="69"/>
      <c r="F403" s="69"/>
      <c r="G403" s="69"/>
      <c r="H403" s="69"/>
      <c r="I403" s="69">
        <f t="shared" si="33"/>
        <v>76.338166666666666</v>
      </c>
      <c r="J403" s="69"/>
      <c r="K403" s="70"/>
      <c r="L403" s="71">
        <f t="shared" si="34"/>
        <v>0</v>
      </c>
    </row>
    <row r="404" spans="2:12" ht="16" x14ac:dyDescent="0.2">
      <c r="B404" s="54">
        <v>359</v>
      </c>
      <c r="C404" s="69"/>
      <c r="D404" s="69"/>
      <c r="E404" s="69"/>
      <c r="F404" s="69"/>
      <c r="G404" s="69"/>
      <c r="H404" s="69"/>
      <c r="I404" s="69">
        <f t="shared" si="33"/>
        <v>76.338166666666666</v>
      </c>
      <c r="J404" s="69"/>
      <c r="K404" s="70"/>
      <c r="L404" s="71">
        <f t="shared" si="34"/>
        <v>0</v>
      </c>
    </row>
    <row r="405" spans="2:12" ht="16" x14ac:dyDescent="0.2">
      <c r="B405" s="54">
        <v>360</v>
      </c>
      <c r="C405" s="69"/>
      <c r="D405" s="69"/>
      <c r="E405" s="69"/>
      <c r="F405" s="69"/>
      <c r="G405" s="69"/>
      <c r="H405" s="69"/>
      <c r="I405" s="69">
        <f t="shared" si="33"/>
        <v>76.338166666666666</v>
      </c>
      <c r="J405" s="69"/>
      <c r="K405" s="70"/>
      <c r="L405" s="71">
        <f t="shared" si="34"/>
        <v>0</v>
      </c>
    </row>
    <row r="406" spans="2:12" ht="16" x14ac:dyDescent="0.2">
      <c r="B406" s="54">
        <v>361</v>
      </c>
      <c r="C406" s="69"/>
      <c r="D406" s="69"/>
      <c r="E406" s="69"/>
      <c r="F406" s="69"/>
      <c r="G406" s="69"/>
      <c r="H406" s="69"/>
      <c r="I406" s="69">
        <f t="shared" si="33"/>
        <v>76.338166666666666</v>
      </c>
      <c r="J406" s="69"/>
      <c r="K406" s="70"/>
      <c r="L406" s="71">
        <f t="shared" si="34"/>
        <v>0</v>
      </c>
    </row>
    <row r="407" spans="2:12" ht="16" x14ac:dyDescent="0.2">
      <c r="B407" s="54">
        <v>362</v>
      </c>
      <c r="C407" s="69"/>
      <c r="D407" s="69"/>
      <c r="E407" s="69"/>
      <c r="F407" s="69"/>
      <c r="G407" s="69"/>
      <c r="H407" s="69"/>
      <c r="I407" s="69">
        <f t="shared" si="33"/>
        <v>76.338166666666666</v>
      </c>
      <c r="J407" s="69"/>
      <c r="K407" s="70"/>
      <c r="L407" s="71">
        <f t="shared" si="34"/>
        <v>0</v>
      </c>
    </row>
    <row r="408" spans="2:12" ht="16" x14ac:dyDescent="0.2">
      <c r="B408" s="54">
        <v>363</v>
      </c>
      <c r="C408" s="69"/>
      <c r="D408" s="69"/>
      <c r="E408" s="69"/>
      <c r="F408" s="69"/>
      <c r="G408" s="69"/>
      <c r="H408" s="69"/>
      <c r="I408" s="69">
        <f t="shared" si="33"/>
        <v>76.338166666666666</v>
      </c>
      <c r="J408" s="69"/>
      <c r="K408" s="70"/>
      <c r="L408" s="71">
        <f t="shared" si="34"/>
        <v>0</v>
      </c>
    </row>
    <row r="409" spans="2:12" ht="16" x14ac:dyDescent="0.2">
      <c r="B409" s="54">
        <v>364</v>
      </c>
      <c r="C409" s="69"/>
      <c r="D409" s="69"/>
      <c r="E409" s="69"/>
      <c r="F409" s="69"/>
      <c r="G409" s="69"/>
      <c r="H409" s="69"/>
      <c r="I409" s="69">
        <f t="shared" si="33"/>
        <v>76.338166666666666</v>
      </c>
      <c r="J409" s="69"/>
      <c r="K409" s="70"/>
      <c r="L409" s="71">
        <f t="shared" si="34"/>
        <v>0</v>
      </c>
    </row>
    <row r="410" spans="2:12" ht="16" x14ac:dyDescent="0.2">
      <c r="B410" s="54">
        <v>365</v>
      </c>
      <c r="C410" s="69"/>
      <c r="D410" s="69"/>
      <c r="E410" s="69"/>
      <c r="F410" s="69"/>
      <c r="G410" s="69"/>
      <c r="H410" s="69"/>
      <c r="I410" s="69">
        <f t="shared" si="33"/>
        <v>76.338166666666666</v>
      </c>
      <c r="J410" s="69"/>
      <c r="K410" s="70"/>
      <c r="L410" s="71">
        <f t="shared" si="34"/>
        <v>0</v>
      </c>
    </row>
    <row r="411" spans="2:12" ht="16" x14ac:dyDescent="0.2">
      <c r="B411" s="54">
        <v>366</v>
      </c>
      <c r="C411" s="69"/>
      <c r="D411" s="69"/>
      <c r="E411" s="69"/>
      <c r="F411" s="69"/>
      <c r="G411" s="69"/>
      <c r="H411" s="69"/>
      <c r="I411" s="69">
        <f t="shared" si="33"/>
        <v>76.338166666666666</v>
      </c>
      <c r="J411" s="69"/>
      <c r="K411" s="70"/>
      <c r="L411" s="71">
        <f t="shared" si="34"/>
        <v>0</v>
      </c>
    </row>
    <row r="412" spans="2:12" ht="16" x14ac:dyDescent="0.2">
      <c r="B412" s="54">
        <v>367</v>
      </c>
      <c r="C412" s="69"/>
      <c r="D412" s="69"/>
      <c r="E412" s="69"/>
      <c r="F412" s="69"/>
      <c r="G412" s="69"/>
      <c r="H412" s="69"/>
      <c r="I412" s="69">
        <f t="shared" si="33"/>
        <v>76.338166666666666</v>
      </c>
      <c r="J412" s="69"/>
      <c r="K412" s="70"/>
      <c r="L412" s="71">
        <f t="shared" si="34"/>
        <v>0</v>
      </c>
    </row>
    <row r="413" spans="2:12" ht="16" x14ac:dyDescent="0.2">
      <c r="B413" s="54">
        <v>368</v>
      </c>
      <c r="C413" s="69"/>
      <c r="D413" s="69"/>
      <c r="E413" s="69"/>
      <c r="F413" s="69"/>
      <c r="G413" s="69"/>
      <c r="H413" s="69"/>
      <c r="I413" s="69">
        <f t="shared" si="33"/>
        <v>76.338166666666666</v>
      </c>
      <c r="J413" s="69"/>
      <c r="K413" s="70"/>
      <c r="L413" s="71">
        <f t="shared" si="34"/>
        <v>0</v>
      </c>
    </row>
    <row r="414" spans="2:12" ht="16" x14ac:dyDescent="0.2">
      <c r="B414" s="54">
        <v>369</v>
      </c>
      <c r="C414" s="69"/>
      <c r="D414" s="69"/>
      <c r="E414" s="69"/>
      <c r="F414" s="69"/>
      <c r="G414" s="69"/>
      <c r="H414" s="69"/>
      <c r="I414" s="69">
        <f t="shared" si="33"/>
        <v>76.338166666666666</v>
      </c>
      <c r="J414" s="69"/>
      <c r="K414" s="70"/>
      <c r="L414" s="71">
        <f t="shared" si="34"/>
        <v>0</v>
      </c>
    </row>
    <row r="415" spans="2:12" ht="16" x14ac:dyDescent="0.2">
      <c r="B415" s="54">
        <v>370</v>
      </c>
      <c r="C415" s="69"/>
      <c r="D415" s="69"/>
      <c r="E415" s="69"/>
      <c r="F415" s="69"/>
      <c r="G415" s="69"/>
      <c r="H415" s="69"/>
      <c r="I415" s="69">
        <f t="shared" si="33"/>
        <v>76.338166666666666</v>
      </c>
      <c r="J415" s="69"/>
      <c r="K415" s="70"/>
      <c r="L415" s="71">
        <f t="shared" si="34"/>
        <v>0</v>
      </c>
    </row>
    <row r="416" spans="2:12" ht="16" x14ac:dyDescent="0.2">
      <c r="B416" s="54">
        <v>371</v>
      </c>
      <c r="C416" s="69"/>
      <c r="D416" s="69"/>
      <c r="E416" s="69"/>
      <c r="F416" s="69"/>
      <c r="G416" s="69"/>
      <c r="H416" s="69"/>
      <c r="I416" s="69">
        <f t="shared" si="33"/>
        <v>76.338166666666666</v>
      </c>
      <c r="J416" s="69"/>
      <c r="K416" s="70"/>
      <c r="L416" s="71">
        <f t="shared" si="34"/>
        <v>0</v>
      </c>
    </row>
    <row r="417" spans="2:12" ht="16" x14ac:dyDescent="0.2">
      <c r="B417" s="54">
        <v>372</v>
      </c>
      <c r="C417" s="69"/>
      <c r="D417" s="69"/>
      <c r="E417" s="69"/>
      <c r="F417" s="69"/>
      <c r="G417" s="69"/>
      <c r="H417" s="69"/>
      <c r="I417" s="69">
        <f t="shared" si="33"/>
        <v>76.338166666666666</v>
      </c>
      <c r="J417" s="69"/>
      <c r="K417" s="70"/>
      <c r="L417" s="71">
        <f t="shared" si="34"/>
        <v>0</v>
      </c>
    </row>
    <row r="418" spans="2:12" ht="16" x14ac:dyDescent="0.2">
      <c r="B418" s="54">
        <v>373</v>
      </c>
      <c r="C418" s="69"/>
      <c r="D418" s="69"/>
      <c r="E418" s="69"/>
      <c r="F418" s="69"/>
      <c r="G418" s="69"/>
      <c r="H418" s="69"/>
      <c r="I418" s="69">
        <f t="shared" si="33"/>
        <v>76.338166666666666</v>
      </c>
      <c r="J418" s="69"/>
      <c r="K418" s="70"/>
      <c r="L418" s="71">
        <f t="shared" si="34"/>
        <v>0</v>
      </c>
    </row>
    <row r="419" spans="2:12" ht="16" x14ac:dyDescent="0.2">
      <c r="B419" s="54">
        <v>374</v>
      </c>
      <c r="C419" s="69"/>
      <c r="D419" s="69"/>
      <c r="E419" s="69"/>
      <c r="F419" s="69"/>
      <c r="G419" s="69"/>
      <c r="H419" s="69"/>
      <c r="I419" s="69">
        <f t="shared" si="33"/>
        <v>76.338166666666666</v>
      </c>
      <c r="J419" s="69"/>
      <c r="K419" s="70"/>
      <c r="L419" s="71">
        <f t="shared" si="34"/>
        <v>0</v>
      </c>
    </row>
    <row r="420" spans="2:12" ht="16" x14ac:dyDescent="0.2">
      <c r="B420" s="54">
        <v>375</v>
      </c>
      <c r="C420" s="69"/>
      <c r="D420" s="69"/>
      <c r="E420" s="69"/>
      <c r="F420" s="69"/>
      <c r="G420" s="69"/>
      <c r="H420" s="69"/>
      <c r="I420" s="69">
        <f t="shared" si="33"/>
        <v>76.338166666666666</v>
      </c>
      <c r="J420" s="69"/>
      <c r="K420" s="70"/>
      <c r="L420" s="71">
        <f t="shared" si="34"/>
        <v>0</v>
      </c>
    </row>
    <row r="421" spans="2:12" ht="16" x14ac:dyDescent="0.2">
      <c r="B421" s="54">
        <v>376</v>
      </c>
      <c r="C421" s="69"/>
      <c r="D421" s="69"/>
      <c r="E421" s="69"/>
      <c r="F421" s="69"/>
      <c r="G421" s="69"/>
      <c r="H421" s="69"/>
      <c r="I421" s="69">
        <f t="shared" si="33"/>
        <v>76.338166666666666</v>
      </c>
      <c r="J421" s="69"/>
      <c r="K421" s="70"/>
      <c r="L421" s="71">
        <f t="shared" si="34"/>
        <v>0</v>
      </c>
    </row>
    <row r="422" spans="2:12" ht="16" x14ac:dyDescent="0.2">
      <c r="B422" s="54">
        <v>377</v>
      </c>
      <c r="C422" s="69"/>
      <c r="D422" s="69"/>
      <c r="E422" s="69"/>
      <c r="F422" s="69"/>
      <c r="G422" s="69"/>
      <c r="H422" s="69"/>
      <c r="I422" s="69">
        <f t="shared" si="33"/>
        <v>76.338166666666666</v>
      </c>
      <c r="J422" s="69"/>
      <c r="K422" s="70"/>
      <c r="L422" s="71">
        <f t="shared" si="34"/>
        <v>0</v>
      </c>
    </row>
    <row r="423" spans="2:12" ht="16" x14ac:dyDescent="0.2">
      <c r="B423" s="54">
        <v>378</v>
      </c>
      <c r="C423" s="69"/>
      <c r="D423" s="69"/>
      <c r="E423" s="69"/>
      <c r="F423" s="69"/>
      <c r="G423" s="69"/>
      <c r="H423" s="69"/>
      <c r="I423" s="69">
        <f t="shared" si="33"/>
        <v>76.338166666666666</v>
      </c>
      <c r="J423" s="69"/>
      <c r="K423" s="70"/>
      <c r="L423" s="71">
        <f t="shared" si="34"/>
        <v>0</v>
      </c>
    </row>
    <row r="424" spans="2:12" ht="16" x14ac:dyDescent="0.2">
      <c r="B424" s="54">
        <v>379</v>
      </c>
      <c r="C424" s="69"/>
      <c r="D424" s="69"/>
      <c r="E424" s="69"/>
      <c r="F424" s="69"/>
      <c r="G424" s="69"/>
      <c r="H424" s="69"/>
      <c r="I424" s="69">
        <f t="shared" si="33"/>
        <v>76.338166666666666</v>
      </c>
      <c r="J424" s="69"/>
      <c r="K424" s="70"/>
      <c r="L424" s="71">
        <f t="shared" si="34"/>
        <v>0</v>
      </c>
    </row>
    <row r="425" spans="2:12" ht="16" x14ac:dyDescent="0.2">
      <c r="B425" s="54">
        <v>380</v>
      </c>
      <c r="C425" s="69"/>
      <c r="D425" s="69"/>
      <c r="E425" s="69"/>
      <c r="F425" s="69"/>
      <c r="G425" s="69"/>
      <c r="H425" s="69"/>
      <c r="I425" s="69">
        <f t="shared" si="33"/>
        <v>76.338166666666666</v>
      </c>
      <c r="J425" s="69"/>
      <c r="K425" s="70"/>
      <c r="L425" s="71">
        <f t="shared" si="34"/>
        <v>0</v>
      </c>
    </row>
    <row r="426" spans="2:12" ht="16" x14ac:dyDescent="0.2">
      <c r="B426" s="54">
        <v>381</v>
      </c>
      <c r="C426" s="69"/>
      <c r="D426" s="69"/>
      <c r="E426" s="69"/>
      <c r="F426" s="69"/>
      <c r="G426" s="69"/>
      <c r="H426" s="69"/>
      <c r="I426" s="69">
        <f t="shared" si="33"/>
        <v>76.338166666666666</v>
      </c>
      <c r="J426" s="69"/>
      <c r="K426" s="70"/>
      <c r="L426" s="71">
        <f t="shared" si="34"/>
        <v>0</v>
      </c>
    </row>
    <row r="427" spans="2:12" ht="16" x14ac:dyDescent="0.2">
      <c r="B427" s="54">
        <v>382</v>
      </c>
      <c r="C427" s="69"/>
      <c r="D427" s="69"/>
      <c r="E427" s="69"/>
      <c r="F427" s="69"/>
      <c r="G427" s="69"/>
      <c r="H427" s="69"/>
      <c r="I427" s="69">
        <f t="shared" si="33"/>
        <v>76.338166666666666</v>
      </c>
      <c r="J427" s="69"/>
      <c r="K427" s="70"/>
      <c r="L427" s="71">
        <f t="shared" si="34"/>
        <v>0</v>
      </c>
    </row>
    <row r="428" spans="2:12" ht="16" x14ac:dyDescent="0.2">
      <c r="B428" s="54">
        <v>383</v>
      </c>
      <c r="C428" s="69"/>
      <c r="D428" s="69"/>
      <c r="E428" s="69"/>
      <c r="F428" s="69"/>
      <c r="G428" s="69"/>
      <c r="H428" s="69"/>
      <c r="I428" s="69">
        <f t="shared" si="33"/>
        <v>76.338166666666666</v>
      </c>
      <c r="J428" s="69"/>
      <c r="K428" s="70"/>
      <c r="L428" s="71">
        <f t="shared" si="34"/>
        <v>0</v>
      </c>
    </row>
    <row r="429" spans="2:12" ht="16" x14ac:dyDescent="0.2">
      <c r="B429" s="54">
        <v>384</v>
      </c>
      <c r="C429" s="69"/>
      <c r="D429" s="69"/>
      <c r="E429" s="69"/>
      <c r="F429" s="69"/>
      <c r="G429" s="69"/>
      <c r="H429" s="69"/>
      <c r="I429" s="69">
        <f t="shared" si="33"/>
        <v>76.338166666666666</v>
      </c>
      <c r="J429" s="69"/>
      <c r="K429" s="70"/>
      <c r="L429" s="71">
        <f t="shared" si="34"/>
        <v>0</v>
      </c>
    </row>
    <row r="430" spans="2:12" ht="16" x14ac:dyDescent="0.2">
      <c r="B430" s="54">
        <v>385</v>
      </c>
      <c r="C430" s="69"/>
      <c r="D430" s="69"/>
      <c r="E430" s="69"/>
      <c r="F430" s="69"/>
      <c r="G430" s="69"/>
      <c r="H430" s="69"/>
      <c r="I430" s="69">
        <f t="shared" si="33"/>
        <v>76.338166666666666</v>
      </c>
      <c r="J430" s="69"/>
      <c r="K430" s="70"/>
      <c r="L430" s="71">
        <f t="shared" si="34"/>
        <v>0</v>
      </c>
    </row>
    <row r="431" spans="2:12" ht="16" x14ac:dyDescent="0.2">
      <c r="B431" s="54">
        <v>386</v>
      </c>
      <c r="C431" s="69"/>
      <c r="D431" s="69"/>
      <c r="E431" s="69"/>
      <c r="F431" s="69"/>
      <c r="G431" s="69"/>
      <c r="H431" s="69"/>
      <c r="I431" s="69">
        <f t="shared" ref="I431:I494" si="35">$C$3/($C$15*12)</f>
        <v>76.338166666666666</v>
      </c>
      <c r="J431" s="69"/>
      <c r="K431" s="70"/>
      <c r="L431" s="71">
        <f t="shared" ref="L431:L494" si="36">IF(AND($C$5=$C$11,$C$6="zrýchlený"),J431,IF(AND($C$5=$C$12,$C$6="zrýchlený"),K431,IF($C$5=$C$9,C431,IF($C$5=$C$10,D431,IF($C$5=$C$11,E431,IF($C$5=$C$12,F431,IF($C$5=$C$13,G431,IF($C$5=$C$14,H431,IF($C$5=$C$15,I431,0)))))))))</f>
        <v>0</v>
      </c>
    </row>
    <row r="432" spans="2:12" ht="16" x14ac:dyDescent="0.2">
      <c r="B432" s="54">
        <v>387</v>
      </c>
      <c r="C432" s="69"/>
      <c r="D432" s="69"/>
      <c r="E432" s="69"/>
      <c r="F432" s="69"/>
      <c r="G432" s="69"/>
      <c r="H432" s="69"/>
      <c r="I432" s="69">
        <f t="shared" si="35"/>
        <v>76.338166666666666</v>
      </c>
      <c r="J432" s="69"/>
      <c r="K432" s="70"/>
      <c r="L432" s="71">
        <f t="shared" si="36"/>
        <v>0</v>
      </c>
    </row>
    <row r="433" spans="2:12" ht="16" x14ac:dyDescent="0.2">
      <c r="B433" s="54">
        <v>388</v>
      </c>
      <c r="C433" s="69"/>
      <c r="D433" s="69"/>
      <c r="E433" s="69"/>
      <c r="F433" s="69"/>
      <c r="G433" s="69"/>
      <c r="H433" s="69"/>
      <c r="I433" s="69">
        <f t="shared" si="35"/>
        <v>76.338166666666666</v>
      </c>
      <c r="J433" s="69"/>
      <c r="K433" s="70"/>
      <c r="L433" s="71">
        <f t="shared" si="36"/>
        <v>0</v>
      </c>
    </row>
    <row r="434" spans="2:12" ht="16" x14ac:dyDescent="0.2">
      <c r="B434" s="54">
        <v>389</v>
      </c>
      <c r="C434" s="69"/>
      <c r="D434" s="69"/>
      <c r="E434" s="69"/>
      <c r="F434" s="69"/>
      <c r="G434" s="69"/>
      <c r="H434" s="69"/>
      <c r="I434" s="69">
        <f t="shared" si="35"/>
        <v>76.338166666666666</v>
      </c>
      <c r="J434" s="69"/>
      <c r="K434" s="70"/>
      <c r="L434" s="71">
        <f t="shared" si="36"/>
        <v>0</v>
      </c>
    </row>
    <row r="435" spans="2:12" ht="16" x14ac:dyDescent="0.2">
      <c r="B435" s="54">
        <v>390</v>
      </c>
      <c r="C435" s="69"/>
      <c r="D435" s="69"/>
      <c r="E435" s="69"/>
      <c r="F435" s="69"/>
      <c r="G435" s="69"/>
      <c r="H435" s="69"/>
      <c r="I435" s="69">
        <f t="shared" si="35"/>
        <v>76.338166666666666</v>
      </c>
      <c r="J435" s="69"/>
      <c r="K435" s="70"/>
      <c r="L435" s="71">
        <f t="shared" si="36"/>
        <v>0</v>
      </c>
    </row>
    <row r="436" spans="2:12" ht="16" x14ac:dyDescent="0.2">
      <c r="B436" s="54">
        <v>391</v>
      </c>
      <c r="C436" s="69"/>
      <c r="D436" s="69"/>
      <c r="E436" s="69"/>
      <c r="F436" s="69"/>
      <c r="G436" s="69"/>
      <c r="H436" s="69"/>
      <c r="I436" s="69">
        <f t="shared" si="35"/>
        <v>76.338166666666666</v>
      </c>
      <c r="J436" s="69"/>
      <c r="K436" s="70"/>
      <c r="L436" s="71">
        <f t="shared" si="36"/>
        <v>0</v>
      </c>
    </row>
    <row r="437" spans="2:12" ht="16" x14ac:dyDescent="0.2">
      <c r="B437" s="54">
        <v>392</v>
      </c>
      <c r="C437" s="69"/>
      <c r="D437" s="69"/>
      <c r="E437" s="69"/>
      <c r="F437" s="69"/>
      <c r="G437" s="69"/>
      <c r="H437" s="69"/>
      <c r="I437" s="69">
        <f t="shared" si="35"/>
        <v>76.338166666666666</v>
      </c>
      <c r="J437" s="69"/>
      <c r="K437" s="70"/>
      <c r="L437" s="71">
        <f t="shared" si="36"/>
        <v>0</v>
      </c>
    </row>
    <row r="438" spans="2:12" ht="16" x14ac:dyDescent="0.2">
      <c r="B438" s="54">
        <v>393</v>
      </c>
      <c r="C438" s="69"/>
      <c r="D438" s="69"/>
      <c r="E438" s="69"/>
      <c r="F438" s="69"/>
      <c r="G438" s="69"/>
      <c r="H438" s="69"/>
      <c r="I438" s="69">
        <f t="shared" si="35"/>
        <v>76.338166666666666</v>
      </c>
      <c r="J438" s="69"/>
      <c r="K438" s="70"/>
      <c r="L438" s="71">
        <f t="shared" si="36"/>
        <v>0</v>
      </c>
    </row>
    <row r="439" spans="2:12" ht="16" x14ac:dyDescent="0.2">
      <c r="B439" s="54">
        <v>394</v>
      </c>
      <c r="C439" s="69"/>
      <c r="D439" s="69"/>
      <c r="E439" s="69"/>
      <c r="F439" s="69"/>
      <c r="G439" s="69"/>
      <c r="H439" s="69"/>
      <c r="I439" s="69">
        <f t="shared" si="35"/>
        <v>76.338166666666666</v>
      </c>
      <c r="J439" s="69"/>
      <c r="K439" s="70"/>
      <c r="L439" s="71">
        <f t="shared" si="36"/>
        <v>0</v>
      </c>
    </row>
    <row r="440" spans="2:12" ht="16" x14ac:dyDescent="0.2">
      <c r="B440" s="54">
        <v>395</v>
      </c>
      <c r="C440" s="69"/>
      <c r="D440" s="69"/>
      <c r="E440" s="69"/>
      <c r="F440" s="69"/>
      <c r="G440" s="69"/>
      <c r="H440" s="69"/>
      <c r="I440" s="69">
        <f t="shared" si="35"/>
        <v>76.338166666666666</v>
      </c>
      <c r="J440" s="69"/>
      <c r="K440" s="70"/>
      <c r="L440" s="71">
        <f t="shared" si="36"/>
        <v>0</v>
      </c>
    </row>
    <row r="441" spans="2:12" ht="16" x14ac:dyDescent="0.2">
      <c r="B441" s="54">
        <v>396</v>
      </c>
      <c r="C441" s="69"/>
      <c r="D441" s="69"/>
      <c r="E441" s="69"/>
      <c r="F441" s="69"/>
      <c r="G441" s="69"/>
      <c r="H441" s="69"/>
      <c r="I441" s="69">
        <f t="shared" si="35"/>
        <v>76.338166666666666</v>
      </c>
      <c r="J441" s="69"/>
      <c r="K441" s="70"/>
      <c r="L441" s="71">
        <f t="shared" si="36"/>
        <v>0</v>
      </c>
    </row>
    <row r="442" spans="2:12" ht="16" x14ac:dyDescent="0.2">
      <c r="B442" s="54">
        <v>397</v>
      </c>
      <c r="C442" s="69"/>
      <c r="D442" s="69"/>
      <c r="E442" s="69"/>
      <c r="F442" s="69"/>
      <c r="G442" s="69"/>
      <c r="H442" s="69"/>
      <c r="I442" s="69">
        <f t="shared" si="35"/>
        <v>76.338166666666666</v>
      </c>
      <c r="J442" s="69"/>
      <c r="K442" s="70"/>
      <c r="L442" s="71">
        <f t="shared" si="36"/>
        <v>0</v>
      </c>
    </row>
    <row r="443" spans="2:12" ht="16" x14ac:dyDescent="0.2">
      <c r="B443" s="54">
        <v>398</v>
      </c>
      <c r="C443" s="69"/>
      <c r="D443" s="69"/>
      <c r="E443" s="69"/>
      <c r="F443" s="69"/>
      <c r="G443" s="69"/>
      <c r="H443" s="69"/>
      <c r="I443" s="69">
        <f t="shared" si="35"/>
        <v>76.338166666666666</v>
      </c>
      <c r="J443" s="69"/>
      <c r="K443" s="70"/>
      <c r="L443" s="71">
        <f t="shared" si="36"/>
        <v>0</v>
      </c>
    </row>
    <row r="444" spans="2:12" ht="16" x14ac:dyDescent="0.2">
      <c r="B444" s="54">
        <v>399</v>
      </c>
      <c r="C444" s="69"/>
      <c r="D444" s="69"/>
      <c r="E444" s="69"/>
      <c r="F444" s="69"/>
      <c r="G444" s="69"/>
      <c r="H444" s="69"/>
      <c r="I444" s="69">
        <f t="shared" si="35"/>
        <v>76.338166666666666</v>
      </c>
      <c r="J444" s="69"/>
      <c r="K444" s="70"/>
      <c r="L444" s="71">
        <f t="shared" si="36"/>
        <v>0</v>
      </c>
    </row>
    <row r="445" spans="2:12" ht="16" x14ac:dyDescent="0.2">
      <c r="B445" s="54">
        <v>400</v>
      </c>
      <c r="C445" s="69"/>
      <c r="D445" s="69"/>
      <c r="E445" s="69"/>
      <c r="F445" s="69"/>
      <c r="G445" s="69"/>
      <c r="H445" s="69"/>
      <c r="I445" s="69">
        <f t="shared" si="35"/>
        <v>76.338166666666666</v>
      </c>
      <c r="J445" s="69"/>
      <c r="K445" s="70"/>
      <c r="L445" s="71">
        <f t="shared" si="36"/>
        <v>0</v>
      </c>
    </row>
    <row r="446" spans="2:12" ht="16" x14ac:dyDescent="0.2">
      <c r="B446" s="54">
        <v>401</v>
      </c>
      <c r="C446" s="69"/>
      <c r="D446" s="69"/>
      <c r="E446" s="69"/>
      <c r="F446" s="69"/>
      <c r="G446" s="69"/>
      <c r="H446" s="69"/>
      <c r="I446" s="69">
        <f t="shared" si="35"/>
        <v>76.338166666666666</v>
      </c>
      <c r="J446" s="69"/>
      <c r="K446" s="70"/>
      <c r="L446" s="71">
        <f t="shared" si="36"/>
        <v>0</v>
      </c>
    </row>
    <row r="447" spans="2:12" ht="16" x14ac:dyDescent="0.2">
      <c r="B447" s="54">
        <v>402</v>
      </c>
      <c r="C447" s="69"/>
      <c r="D447" s="69"/>
      <c r="E447" s="69"/>
      <c r="F447" s="69"/>
      <c r="G447" s="69"/>
      <c r="H447" s="69"/>
      <c r="I447" s="69">
        <f t="shared" si="35"/>
        <v>76.338166666666666</v>
      </c>
      <c r="J447" s="69"/>
      <c r="K447" s="70"/>
      <c r="L447" s="71">
        <f t="shared" si="36"/>
        <v>0</v>
      </c>
    </row>
    <row r="448" spans="2:12" ht="16" x14ac:dyDescent="0.2">
      <c r="B448" s="54">
        <v>403</v>
      </c>
      <c r="C448" s="69"/>
      <c r="D448" s="69"/>
      <c r="E448" s="69"/>
      <c r="F448" s="69"/>
      <c r="G448" s="69"/>
      <c r="H448" s="69"/>
      <c r="I448" s="69">
        <f t="shared" si="35"/>
        <v>76.338166666666666</v>
      </c>
      <c r="J448" s="69"/>
      <c r="K448" s="70"/>
      <c r="L448" s="71">
        <f t="shared" si="36"/>
        <v>0</v>
      </c>
    </row>
    <row r="449" spans="2:12" ht="16" x14ac:dyDescent="0.2">
      <c r="B449" s="54">
        <v>404</v>
      </c>
      <c r="C449" s="69"/>
      <c r="D449" s="69"/>
      <c r="E449" s="69"/>
      <c r="F449" s="69"/>
      <c r="G449" s="69"/>
      <c r="H449" s="69"/>
      <c r="I449" s="69">
        <f t="shared" si="35"/>
        <v>76.338166666666666</v>
      </c>
      <c r="J449" s="69"/>
      <c r="K449" s="70"/>
      <c r="L449" s="71">
        <f t="shared" si="36"/>
        <v>0</v>
      </c>
    </row>
    <row r="450" spans="2:12" ht="16" x14ac:dyDescent="0.2">
      <c r="B450" s="54">
        <v>405</v>
      </c>
      <c r="C450" s="69"/>
      <c r="D450" s="69"/>
      <c r="E450" s="69"/>
      <c r="F450" s="69"/>
      <c r="G450" s="69"/>
      <c r="H450" s="69"/>
      <c r="I450" s="69">
        <f t="shared" si="35"/>
        <v>76.338166666666666</v>
      </c>
      <c r="J450" s="69"/>
      <c r="K450" s="70"/>
      <c r="L450" s="71">
        <f t="shared" si="36"/>
        <v>0</v>
      </c>
    </row>
    <row r="451" spans="2:12" ht="16" x14ac:dyDescent="0.2">
      <c r="B451" s="54">
        <v>406</v>
      </c>
      <c r="C451" s="69"/>
      <c r="D451" s="69"/>
      <c r="E451" s="69"/>
      <c r="F451" s="69"/>
      <c r="G451" s="69"/>
      <c r="H451" s="69"/>
      <c r="I451" s="69">
        <f t="shared" si="35"/>
        <v>76.338166666666666</v>
      </c>
      <c r="J451" s="69"/>
      <c r="K451" s="70"/>
      <c r="L451" s="71">
        <f t="shared" si="36"/>
        <v>0</v>
      </c>
    </row>
    <row r="452" spans="2:12" ht="16" x14ac:dyDescent="0.2">
      <c r="B452" s="54">
        <v>407</v>
      </c>
      <c r="C452" s="69"/>
      <c r="D452" s="69"/>
      <c r="E452" s="69"/>
      <c r="F452" s="69"/>
      <c r="G452" s="69"/>
      <c r="H452" s="69"/>
      <c r="I452" s="69">
        <f t="shared" si="35"/>
        <v>76.338166666666666</v>
      </c>
      <c r="J452" s="69"/>
      <c r="K452" s="70"/>
      <c r="L452" s="71">
        <f t="shared" si="36"/>
        <v>0</v>
      </c>
    </row>
    <row r="453" spans="2:12" ht="16" x14ac:dyDescent="0.2">
      <c r="B453" s="54">
        <v>408</v>
      </c>
      <c r="C453" s="69"/>
      <c r="D453" s="69"/>
      <c r="E453" s="69"/>
      <c r="F453" s="69"/>
      <c r="G453" s="69"/>
      <c r="H453" s="69"/>
      <c r="I453" s="69">
        <f t="shared" si="35"/>
        <v>76.338166666666666</v>
      </c>
      <c r="J453" s="69"/>
      <c r="K453" s="70"/>
      <c r="L453" s="71">
        <f t="shared" si="36"/>
        <v>0</v>
      </c>
    </row>
    <row r="454" spans="2:12" ht="16" x14ac:dyDescent="0.2">
      <c r="B454" s="54">
        <v>409</v>
      </c>
      <c r="C454" s="69"/>
      <c r="D454" s="69"/>
      <c r="E454" s="69"/>
      <c r="F454" s="69"/>
      <c r="G454" s="69"/>
      <c r="H454" s="69"/>
      <c r="I454" s="69">
        <f t="shared" si="35"/>
        <v>76.338166666666666</v>
      </c>
      <c r="J454" s="69"/>
      <c r="K454" s="70"/>
      <c r="L454" s="71">
        <f t="shared" si="36"/>
        <v>0</v>
      </c>
    </row>
    <row r="455" spans="2:12" ht="16" x14ac:dyDescent="0.2">
      <c r="B455" s="54">
        <v>410</v>
      </c>
      <c r="C455" s="69"/>
      <c r="D455" s="69"/>
      <c r="E455" s="69"/>
      <c r="F455" s="69"/>
      <c r="G455" s="69"/>
      <c r="H455" s="69"/>
      <c r="I455" s="69">
        <f t="shared" si="35"/>
        <v>76.338166666666666</v>
      </c>
      <c r="J455" s="69"/>
      <c r="K455" s="70"/>
      <c r="L455" s="71">
        <f t="shared" si="36"/>
        <v>0</v>
      </c>
    </row>
    <row r="456" spans="2:12" ht="16" x14ac:dyDescent="0.2">
      <c r="B456" s="54">
        <v>411</v>
      </c>
      <c r="C456" s="69"/>
      <c r="D456" s="69"/>
      <c r="E456" s="69"/>
      <c r="F456" s="69"/>
      <c r="G456" s="69"/>
      <c r="H456" s="69"/>
      <c r="I456" s="69">
        <f t="shared" si="35"/>
        <v>76.338166666666666</v>
      </c>
      <c r="J456" s="69"/>
      <c r="K456" s="70"/>
      <c r="L456" s="71">
        <f t="shared" si="36"/>
        <v>0</v>
      </c>
    </row>
    <row r="457" spans="2:12" ht="16" x14ac:dyDescent="0.2">
      <c r="B457" s="54">
        <v>412</v>
      </c>
      <c r="C457" s="69"/>
      <c r="D457" s="69"/>
      <c r="E457" s="69"/>
      <c r="F457" s="69"/>
      <c r="G457" s="69"/>
      <c r="H457" s="69"/>
      <c r="I457" s="69">
        <f t="shared" si="35"/>
        <v>76.338166666666666</v>
      </c>
      <c r="J457" s="69"/>
      <c r="K457" s="70"/>
      <c r="L457" s="71">
        <f t="shared" si="36"/>
        <v>0</v>
      </c>
    </row>
    <row r="458" spans="2:12" ht="16" x14ac:dyDescent="0.2">
      <c r="B458" s="54">
        <v>413</v>
      </c>
      <c r="C458" s="69"/>
      <c r="D458" s="69"/>
      <c r="E458" s="69"/>
      <c r="F458" s="69"/>
      <c r="G458" s="69"/>
      <c r="H458" s="69"/>
      <c r="I458" s="69">
        <f t="shared" si="35"/>
        <v>76.338166666666666</v>
      </c>
      <c r="J458" s="69"/>
      <c r="K458" s="70"/>
      <c r="L458" s="71">
        <f t="shared" si="36"/>
        <v>0</v>
      </c>
    </row>
    <row r="459" spans="2:12" ht="16" x14ac:dyDescent="0.2">
      <c r="B459" s="54">
        <v>414</v>
      </c>
      <c r="C459" s="69"/>
      <c r="D459" s="69"/>
      <c r="E459" s="69"/>
      <c r="F459" s="69"/>
      <c r="G459" s="69"/>
      <c r="H459" s="69"/>
      <c r="I459" s="69">
        <f t="shared" si="35"/>
        <v>76.338166666666666</v>
      </c>
      <c r="J459" s="69"/>
      <c r="K459" s="70"/>
      <c r="L459" s="71">
        <f t="shared" si="36"/>
        <v>0</v>
      </c>
    </row>
    <row r="460" spans="2:12" ht="16" x14ac:dyDescent="0.2">
      <c r="B460" s="54">
        <v>415</v>
      </c>
      <c r="C460" s="69"/>
      <c r="D460" s="69"/>
      <c r="E460" s="69"/>
      <c r="F460" s="69"/>
      <c r="G460" s="69"/>
      <c r="H460" s="69"/>
      <c r="I460" s="69">
        <f t="shared" si="35"/>
        <v>76.338166666666666</v>
      </c>
      <c r="J460" s="69"/>
      <c r="K460" s="70"/>
      <c r="L460" s="71">
        <f t="shared" si="36"/>
        <v>0</v>
      </c>
    </row>
    <row r="461" spans="2:12" ht="16" x14ac:dyDescent="0.2">
      <c r="B461" s="54">
        <v>416</v>
      </c>
      <c r="C461" s="69"/>
      <c r="D461" s="69"/>
      <c r="E461" s="69"/>
      <c r="F461" s="69"/>
      <c r="G461" s="69"/>
      <c r="H461" s="69"/>
      <c r="I461" s="69">
        <f t="shared" si="35"/>
        <v>76.338166666666666</v>
      </c>
      <c r="J461" s="69"/>
      <c r="K461" s="70"/>
      <c r="L461" s="71">
        <f t="shared" si="36"/>
        <v>0</v>
      </c>
    </row>
    <row r="462" spans="2:12" ht="16" x14ac:dyDescent="0.2">
      <c r="B462" s="54">
        <v>417</v>
      </c>
      <c r="C462" s="69"/>
      <c r="D462" s="69"/>
      <c r="E462" s="69"/>
      <c r="F462" s="69"/>
      <c r="G462" s="69"/>
      <c r="H462" s="69"/>
      <c r="I462" s="69">
        <f t="shared" si="35"/>
        <v>76.338166666666666</v>
      </c>
      <c r="J462" s="69"/>
      <c r="K462" s="70"/>
      <c r="L462" s="71">
        <f t="shared" si="36"/>
        <v>0</v>
      </c>
    </row>
    <row r="463" spans="2:12" ht="16" x14ac:dyDescent="0.2">
      <c r="B463" s="54">
        <v>418</v>
      </c>
      <c r="C463" s="69"/>
      <c r="D463" s="69"/>
      <c r="E463" s="69"/>
      <c r="F463" s="69"/>
      <c r="G463" s="69"/>
      <c r="H463" s="69"/>
      <c r="I463" s="69">
        <f t="shared" si="35"/>
        <v>76.338166666666666</v>
      </c>
      <c r="J463" s="69"/>
      <c r="K463" s="70"/>
      <c r="L463" s="71">
        <f t="shared" si="36"/>
        <v>0</v>
      </c>
    </row>
    <row r="464" spans="2:12" ht="16" x14ac:dyDescent="0.2">
      <c r="B464" s="54">
        <v>419</v>
      </c>
      <c r="C464" s="69"/>
      <c r="D464" s="69"/>
      <c r="E464" s="69"/>
      <c r="F464" s="69"/>
      <c r="G464" s="69"/>
      <c r="H464" s="69"/>
      <c r="I464" s="69">
        <f t="shared" si="35"/>
        <v>76.338166666666666</v>
      </c>
      <c r="J464" s="69"/>
      <c r="K464" s="70"/>
      <c r="L464" s="71">
        <f t="shared" si="36"/>
        <v>0</v>
      </c>
    </row>
    <row r="465" spans="2:12" ht="16" x14ac:dyDescent="0.2">
      <c r="B465" s="54">
        <v>420</v>
      </c>
      <c r="C465" s="69"/>
      <c r="D465" s="69"/>
      <c r="E465" s="69"/>
      <c r="F465" s="69"/>
      <c r="G465" s="69"/>
      <c r="H465" s="69"/>
      <c r="I465" s="69">
        <f t="shared" si="35"/>
        <v>76.338166666666666</v>
      </c>
      <c r="J465" s="69"/>
      <c r="K465" s="70"/>
      <c r="L465" s="71">
        <f t="shared" si="36"/>
        <v>0</v>
      </c>
    </row>
    <row r="466" spans="2:12" ht="16" x14ac:dyDescent="0.2">
      <c r="B466" s="54">
        <v>421</v>
      </c>
      <c r="C466" s="69"/>
      <c r="D466" s="69"/>
      <c r="E466" s="69"/>
      <c r="F466" s="69"/>
      <c r="G466" s="69"/>
      <c r="H466" s="69"/>
      <c r="I466" s="69">
        <f t="shared" si="35"/>
        <v>76.338166666666666</v>
      </c>
      <c r="J466" s="69"/>
      <c r="K466" s="70"/>
      <c r="L466" s="71">
        <f t="shared" si="36"/>
        <v>0</v>
      </c>
    </row>
    <row r="467" spans="2:12" ht="16" x14ac:dyDescent="0.2">
      <c r="B467" s="54">
        <v>422</v>
      </c>
      <c r="C467" s="69"/>
      <c r="D467" s="69"/>
      <c r="E467" s="69"/>
      <c r="F467" s="69"/>
      <c r="G467" s="69"/>
      <c r="H467" s="69"/>
      <c r="I467" s="69">
        <f t="shared" si="35"/>
        <v>76.338166666666666</v>
      </c>
      <c r="J467" s="69"/>
      <c r="K467" s="70"/>
      <c r="L467" s="71">
        <f t="shared" si="36"/>
        <v>0</v>
      </c>
    </row>
    <row r="468" spans="2:12" ht="16" x14ac:dyDescent="0.2">
      <c r="B468" s="54">
        <v>423</v>
      </c>
      <c r="C468" s="69"/>
      <c r="D468" s="69"/>
      <c r="E468" s="69"/>
      <c r="F468" s="69"/>
      <c r="G468" s="69"/>
      <c r="H468" s="69"/>
      <c r="I468" s="69">
        <f t="shared" si="35"/>
        <v>76.338166666666666</v>
      </c>
      <c r="J468" s="69"/>
      <c r="K468" s="70"/>
      <c r="L468" s="71">
        <f t="shared" si="36"/>
        <v>0</v>
      </c>
    </row>
    <row r="469" spans="2:12" ht="16" x14ac:dyDescent="0.2">
      <c r="B469" s="54">
        <v>424</v>
      </c>
      <c r="C469" s="69"/>
      <c r="D469" s="69"/>
      <c r="E469" s="69"/>
      <c r="F469" s="69"/>
      <c r="G469" s="69"/>
      <c r="H469" s="69"/>
      <c r="I469" s="69">
        <f t="shared" si="35"/>
        <v>76.338166666666666</v>
      </c>
      <c r="J469" s="69"/>
      <c r="K469" s="70"/>
      <c r="L469" s="71">
        <f t="shared" si="36"/>
        <v>0</v>
      </c>
    </row>
    <row r="470" spans="2:12" ht="16" x14ac:dyDescent="0.2">
      <c r="B470" s="54">
        <v>425</v>
      </c>
      <c r="C470" s="69"/>
      <c r="D470" s="69"/>
      <c r="E470" s="69"/>
      <c r="F470" s="69"/>
      <c r="G470" s="69"/>
      <c r="H470" s="69"/>
      <c r="I470" s="69">
        <f t="shared" si="35"/>
        <v>76.338166666666666</v>
      </c>
      <c r="J470" s="69"/>
      <c r="K470" s="70"/>
      <c r="L470" s="71">
        <f t="shared" si="36"/>
        <v>0</v>
      </c>
    </row>
    <row r="471" spans="2:12" ht="16" x14ac:dyDescent="0.2">
      <c r="B471" s="54">
        <v>426</v>
      </c>
      <c r="C471" s="69"/>
      <c r="D471" s="69"/>
      <c r="E471" s="69"/>
      <c r="F471" s="69"/>
      <c r="G471" s="69"/>
      <c r="H471" s="69"/>
      <c r="I471" s="69">
        <f t="shared" si="35"/>
        <v>76.338166666666666</v>
      </c>
      <c r="J471" s="69"/>
      <c r="K471" s="70"/>
      <c r="L471" s="71">
        <f t="shared" si="36"/>
        <v>0</v>
      </c>
    </row>
    <row r="472" spans="2:12" ht="16" x14ac:dyDescent="0.2">
      <c r="B472" s="54">
        <v>427</v>
      </c>
      <c r="C472" s="69"/>
      <c r="D472" s="69"/>
      <c r="E472" s="69"/>
      <c r="F472" s="69"/>
      <c r="G472" s="69"/>
      <c r="H472" s="69"/>
      <c r="I472" s="69">
        <f t="shared" si="35"/>
        <v>76.338166666666666</v>
      </c>
      <c r="J472" s="69"/>
      <c r="K472" s="70"/>
      <c r="L472" s="71">
        <f t="shared" si="36"/>
        <v>0</v>
      </c>
    </row>
    <row r="473" spans="2:12" ht="16" x14ac:dyDescent="0.2">
      <c r="B473" s="54">
        <v>428</v>
      </c>
      <c r="C473" s="69"/>
      <c r="D473" s="69"/>
      <c r="E473" s="69"/>
      <c r="F473" s="69"/>
      <c r="G473" s="69"/>
      <c r="H473" s="69"/>
      <c r="I473" s="69">
        <f t="shared" si="35"/>
        <v>76.338166666666666</v>
      </c>
      <c r="J473" s="69"/>
      <c r="K473" s="70"/>
      <c r="L473" s="71">
        <f t="shared" si="36"/>
        <v>0</v>
      </c>
    </row>
    <row r="474" spans="2:12" ht="16" x14ac:dyDescent="0.2">
      <c r="B474" s="54">
        <v>429</v>
      </c>
      <c r="C474" s="69"/>
      <c r="D474" s="69"/>
      <c r="E474" s="69"/>
      <c r="F474" s="69"/>
      <c r="G474" s="69"/>
      <c r="H474" s="69"/>
      <c r="I474" s="69">
        <f t="shared" si="35"/>
        <v>76.338166666666666</v>
      </c>
      <c r="J474" s="69"/>
      <c r="K474" s="70"/>
      <c r="L474" s="71">
        <f t="shared" si="36"/>
        <v>0</v>
      </c>
    </row>
    <row r="475" spans="2:12" ht="16" x14ac:dyDescent="0.2">
      <c r="B475" s="54">
        <v>430</v>
      </c>
      <c r="C475" s="69"/>
      <c r="D475" s="69"/>
      <c r="E475" s="69"/>
      <c r="F475" s="69"/>
      <c r="G475" s="69"/>
      <c r="H475" s="69"/>
      <c r="I475" s="69">
        <f t="shared" si="35"/>
        <v>76.338166666666666</v>
      </c>
      <c r="J475" s="69"/>
      <c r="K475" s="70"/>
      <c r="L475" s="71">
        <f t="shared" si="36"/>
        <v>0</v>
      </c>
    </row>
    <row r="476" spans="2:12" ht="16" x14ac:dyDescent="0.2">
      <c r="B476" s="54">
        <v>431</v>
      </c>
      <c r="C476" s="69"/>
      <c r="D476" s="69"/>
      <c r="E476" s="69"/>
      <c r="F476" s="69"/>
      <c r="G476" s="69"/>
      <c r="H476" s="69"/>
      <c r="I476" s="69">
        <f t="shared" si="35"/>
        <v>76.338166666666666</v>
      </c>
      <c r="J476" s="69"/>
      <c r="K476" s="70"/>
      <c r="L476" s="71">
        <f t="shared" si="36"/>
        <v>0</v>
      </c>
    </row>
    <row r="477" spans="2:12" ht="16" x14ac:dyDescent="0.2">
      <c r="B477" s="54">
        <v>432</v>
      </c>
      <c r="C477" s="69"/>
      <c r="D477" s="69"/>
      <c r="E477" s="69"/>
      <c r="F477" s="69"/>
      <c r="G477" s="69"/>
      <c r="H477" s="69"/>
      <c r="I477" s="69">
        <f t="shared" si="35"/>
        <v>76.338166666666666</v>
      </c>
      <c r="J477" s="69"/>
      <c r="K477" s="70"/>
      <c r="L477" s="71">
        <f t="shared" si="36"/>
        <v>0</v>
      </c>
    </row>
    <row r="478" spans="2:12" ht="16" x14ac:dyDescent="0.2">
      <c r="B478" s="54">
        <v>433</v>
      </c>
      <c r="C478" s="69"/>
      <c r="D478" s="69"/>
      <c r="E478" s="69"/>
      <c r="F478" s="69"/>
      <c r="G478" s="69"/>
      <c r="H478" s="69"/>
      <c r="I478" s="69">
        <f t="shared" si="35"/>
        <v>76.338166666666666</v>
      </c>
      <c r="J478" s="69"/>
      <c r="K478" s="70"/>
      <c r="L478" s="71">
        <f t="shared" si="36"/>
        <v>0</v>
      </c>
    </row>
    <row r="479" spans="2:12" ht="16" x14ac:dyDescent="0.2">
      <c r="B479" s="54">
        <v>434</v>
      </c>
      <c r="C479" s="69"/>
      <c r="D479" s="69"/>
      <c r="E479" s="69"/>
      <c r="F479" s="69"/>
      <c r="G479" s="69"/>
      <c r="H479" s="69"/>
      <c r="I479" s="69">
        <f t="shared" si="35"/>
        <v>76.338166666666666</v>
      </c>
      <c r="J479" s="69"/>
      <c r="K479" s="70"/>
      <c r="L479" s="71">
        <f t="shared" si="36"/>
        <v>0</v>
      </c>
    </row>
    <row r="480" spans="2:12" ht="16" x14ac:dyDescent="0.2">
      <c r="B480" s="54">
        <v>435</v>
      </c>
      <c r="C480" s="69"/>
      <c r="D480" s="69"/>
      <c r="E480" s="69"/>
      <c r="F480" s="69"/>
      <c r="G480" s="69"/>
      <c r="H480" s="69"/>
      <c r="I480" s="69">
        <f t="shared" si="35"/>
        <v>76.338166666666666</v>
      </c>
      <c r="J480" s="69"/>
      <c r="K480" s="70"/>
      <c r="L480" s="71">
        <f t="shared" si="36"/>
        <v>0</v>
      </c>
    </row>
    <row r="481" spans="2:12" ht="16" x14ac:dyDescent="0.2">
      <c r="B481" s="54">
        <v>436</v>
      </c>
      <c r="C481" s="69"/>
      <c r="D481" s="69"/>
      <c r="E481" s="69"/>
      <c r="F481" s="69"/>
      <c r="G481" s="69"/>
      <c r="H481" s="69"/>
      <c r="I481" s="69">
        <f t="shared" si="35"/>
        <v>76.338166666666666</v>
      </c>
      <c r="J481" s="69"/>
      <c r="K481" s="70"/>
      <c r="L481" s="71">
        <f t="shared" si="36"/>
        <v>0</v>
      </c>
    </row>
    <row r="482" spans="2:12" ht="16" x14ac:dyDescent="0.2">
      <c r="B482" s="54">
        <v>437</v>
      </c>
      <c r="C482" s="69"/>
      <c r="D482" s="69"/>
      <c r="E482" s="69"/>
      <c r="F482" s="69"/>
      <c r="G482" s="69"/>
      <c r="H482" s="69"/>
      <c r="I482" s="69">
        <f t="shared" si="35"/>
        <v>76.338166666666666</v>
      </c>
      <c r="J482" s="69"/>
      <c r="K482" s="70"/>
      <c r="L482" s="71">
        <f t="shared" si="36"/>
        <v>0</v>
      </c>
    </row>
    <row r="483" spans="2:12" ht="16" x14ac:dyDescent="0.2">
      <c r="B483" s="54">
        <v>438</v>
      </c>
      <c r="C483" s="69"/>
      <c r="D483" s="69"/>
      <c r="E483" s="69"/>
      <c r="F483" s="69"/>
      <c r="G483" s="69"/>
      <c r="H483" s="69"/>
      <c r="I483" s="69">
        <f t="shared" si="35"/>
        <v>76.338166666666666</v>
      </c>
      <c r="J483" s="69"/>
      <c r="K483" s="70"/>
      <c r="L483" s="71">
        <f t="shared" si="36"/>
        <v>0</v>
      </c>
    </row>
    <row r="484" spans="2:12" ht="16" x14ac:dyDescent="0.2">
      <c r="B484" s="54">
        <v>439</v>
      </c>
      <c r="C484" s="69"/>
      <c r="D484" s="69"/>
      <c r="E484" s="69"/>
      <c r="F484" s="69"/>
      <c r="G484" s="69"/>
      <c r="H484" s="69"/>
      <c r="I484" s="69">
        <f t="shared" si="35"/>
        <v>76.338166666666666</v>
      </c>
      <c r="J484" s="69"/>
      <c r="K484" s="70"/>
      <c r="L484" s="71">
        <f t="shared" si="36"/>
        <v>0</v>
      </c>
    </row>
    <row r="485" spans="2:12" ht="16" x14ac:dyDescent="0.2">
      <c r="B485" s="54">
        <v>440</v>
      </c>
      <c r="C485" s="69"/>
      <c r="D485" s="69"/>
      <c r="E485" s="69"/>
      <c r="F485" s="69"/>
      <c r="G485" s="69"/>
      <c r="H485" s="69"/>
      <c r="I485" s="69">
        <f t="shared" si="35"/>
        <v>76.338166666666666</v>
      </c>
      <c r="J485" s="69"/>
      <c r="K485" s="70"/>
      <c r="L485" s="71">
        <f t="shared" si="36"/>
        <v>0</v>
      </c>
    </row>
    <row r="486" spans="2:12" ht="16" x14ac:dyDescent="0.2">
      <c r="B486" s="54">
        <v>441</v>
      </c>
      <c r="C486" s="69"/>
      <c r="D486" s="69"/>
      <c r="E486" s="69"/>
      <c r="F486" s="69"/>
      <c r="G486" s="69"/>
      <c r="H486" s="69"/>
      <c r="I486" s="69">
        <f t="shared" si="35"/>
        <v>76.338166666666666</v>
      </c>
      <c r="J486" s="69"/>
      <c r="K486" s="70"/>
      <c r="L486" s="71">
        <f t="shared" si="36"/>
        <v>0</v>
      </c>
    </row>
    <row r="487" spans="2:12" ht="16" x14ac:dyDescent="0.2">
      <c r="B487" s="54">
        <v>442</v>
      </c>
      <c r="C487" s="69"/>
      <c r="D487" s="69"/>
      <c r="E487" s="69"/>
      <c r="F487" s="69"/>
      <c r="G487" s="69"/>
      <c r="H487" s="69"/>
      <c r="I487" s="69">
        <f t="shared" si="35"/>
        <v>76.338166666666666</v>
      </c>
      <c r="J487" s="69"/>
      <c r="K487" s="70"/>
      <c r="L487" s="71">
        <f t="shared" si="36"/>
        <v>0</v>
      </c>
    </row>
    <row r="488" spans="2:12" ht="16" x14ac:dyDescent="0.2">
      <c r="B488" s="54">
        <v>443</v>
      </c>
      <c r="C488" s="69"/>
      <c r="D488" s="69"/>
      <c r="E488" s="69"/>
      <c r="F488" s="69"/>
      <c r="G488" s="69"/>
      <c r="H488" s="69"/>
      <c r="I488" s="69">
        <f t="shared" si="35"/>
        <v>76.338166666666666</v>
      </c>
      <c r="J488" s="69"/>
      <c r="K488" s="70"/>
      <c r="L488" s="71">
        <f t="shared" si="36"/>
        <v>0</v>
      </c>
    </row>
    <row r="489" spans="2:12" ht="16" x14ac:dyDescent="0.2">
      <c r="B489" s="54">
        <v>444</v>
      </c>
      <c r="C489" s="69"/>
      <c r="D489" s="69"/>
      <c r="E489" s="69"/>
      <c r="F489" s="69"/>
      <c r="G489" s="69"/>
      <c r="H489" s="69"/>
      <c r="I489" s="69">
        <f t="shared" si="35"/>
        <v>76.338166666666666</v>
      </c>
      <c r="J489" s="69"/>
      <c r="K489" s="70"/>
      <c r="L489" s="71">
        <f t="shared" si="36"/>
        <v>0</v>
      </c>
    </row>
    <row r="490" spans="2:12" ht="16" x14ac:dyDescent="0.2">
      <c r="B490" s="54">
        <v>445</v>
      </c>
      <c r="C490" s="69"/>
      <c r="D490" s="69"/>
      <c r="E490" s="69"/>
      <c r="F490" s="69"/>
      <c r="G490" s="69"/>
      <c r="H490" s="69"/>
      <c r="I490" s="69">
        <f t="shared" si="35"/>
        <v>76.338166666666666</v>
      </c>
      <c r="J490" s="69"/>
      <c r="K490" s="70"/>
      <c r="L490" s="71">
        <f t="shared" si="36"/>
        <v>0</v>
      </c>
    </row>
    <row r="491" spans="2:12" ht="16" x14ac:dyDescent="0.2">
      <c r="B491" s="54">
        <v>446</v>
      </c>
      <c r="C491" s="69"/>
      <c r="D491" s="69"/>
      <c r="E491" s="69"/>
      <c r="F491" s="69"/>
      <c r="G491" s="69"/>
      <c r="H491" s="69"/>
      <c r="I491" s="69">
        <f t="shared" si="35"/>
        <v>76.338166666666666</v>
      </c>
      <c r="J491" s="69"/>
      <c r="K491" s="70"/>
      <c r="L491" s="71">
        <f t="shared" si="36"/>
        <v>0</v>
      </c>
    </row>
    <row r="492" spans="2:12" ht="16" x14ac:dyDescent="0.2">
      <c r="B492" s="54">
        <v>447</v>
      </c>
      <c r="C492" s="69"/>
      <c r="D492" s="69"/>
      <c r="E492" s="69"/>
      <c r="F492" s="69"/>
      <c r="G492" s="69"/>
      <c r="H492" s="69"/>
      <c r="I492" s="69">
        <f t="shared" si="35"/>
        <v>76.338166666666666</v>
      </c>
      <c r="J492" s="69"/>
      <c r="K492" s="70"/>
      <c r="L492" s="71">
        <f t="shared" si="36"/>
        <v>0</v>
      </c>
    </row>
    <row r="493" spans="2:12" ht="16" x14ac:dyDescent="0.2">
      <c r="B493" s="54">
        <v>448</v>
      </c>
      <c r="C493" s="69"/>
      <c r="D493" s="69"/>
      <c r="E493" s="69"/>
      <c r="F493" s="69"/>
      <c r="G493" s="69"/>
      <c r="H493" s="69"/>
      <c r="I493" s="69">
        <f t="shared" si="35"/>
        <v>76.338166666666666</v>
      </c>
      <c r="J493" s="69"/>
      <c r="K493" s="70"/>
      <c r="L493" s="71">
        <f t="shared" si="36"/>
        <v>0</v>
      </c>
    </row>
    <row r="494" spans="2:12" ht="16" x14ac:dyDescent="0.2">
      <c r="B494" s="54">
        <v>449</v>
      </c>
      <c r="C494" s="69"/>
      <c r="D494" s="69"/>
      <c r="E494" s="69"/>
      <c r="F494" s="69"/>
      <c r="G494" s="69"/>
      <c r="H494" s="69"/>
      <c r="I494" s="69">
        <f t="shared" si="35"/>
        <v>76.338166666666666</v>
      </c>
      <c r="J494" s="69"/>
      <c r="K494" s="70"/>
      <c r="L494" s="71">
        <f t="shared" si="36"/>
        <v>0</v>
      </c>
    </row>
    <row r="495" spans="2:12" ht="16" x14ac:dyDescent="0.2">
      <c r="B495" s="54">
        <v>450</v>
      </c>
      <c r="C495" s="69"/>
      <c r="D495" s="69"/>
      <c r="E495" s="69"/>
      <c r="F495" s="69"/>
      <c r="G495" s="69"/>
      <c r="H495" s="69"/>
      <c r="I495" s="69">
        <f t="shared" ref="I495:I525" si="37">$C$3/($C$15*12)</f>
        <v>76.338166666666666</v>
      </c>
      <c r="J495" s="69"/>
      <c r="K495" s="70"/>
      <c r="L495" s="71">
        <f t="shared" ref="L495:L525" si="38">IF(AND($C$5=$C$11,$C$6="zrýchlený"),J495,IF(AND($C$5=$C$12,$C$6="zrýchlený"),K495,IF($C$5=$C$9,C495,IF($C$5=$C$10,D495,IF($C$5=$C$11,E495,IF($C$5=$C$12,F495,IF($C$5=$C$13,G495,IF($C$5=$C$14,H495,IF($C$5=$C$15,I495,0)))))))))</f>
        <v>0</v>
      </c>
    </row>
    <row r="496" spans="2:12" ht="16" x14ac:dyDescent="0.2">
      <c r="B496" s="54">
        <v>451</v>
      </c>
      <c r="C496" s="69"/>
      <c r="D496" s="69"/>
      <c r="E496" s="69"/>
      <c r="F496" s="69"/>
      <c r="G496" s="69"/>
      <c r="H496" s="69"/>
      <c r="I496" s="69">
        <f t="shared" si="37"/>
        <v>76.338166666666666</v>
      </c>
      <c r="J496" s="69"/>
      <c r="K496" s="70"/>
      <c r="L496" s="71">
        <f t="shared" si="38"/>
        <v>0</v>
      </c>
    </row>
    <row r="497" spans="2:12" ht="16" x14ac:dyDescent="0.2">
      <c r="B497" s="54">
        <v>452</v>
      </c>
      <c r="C497" s="69"/>
      <c r="D497" s="69"/>
      <c r="E497" s="69"/>
      <c r="F497" s="69"/>
      <c r="G497" s="69"/>
      <c r="H497" s="69"/>
      <c r="I497" s="69">
        <f t="shared" si="37"/>
        <v>76.338166666666666</v>
      </c>
      <c r="J497" s="69"/>
      <c r="K497" s="70"/>
      <c r="L497" s="71">
        <f t="shared" si="38"/>
        <v>0</v>
      </c>
    </row>
    <row r="498" spans="2:12" ht="16" x14ac:dyDescent="0.2">
      <c r="B498" s="54">
        <v>453</v>
      </c>
      <c r="C498" s="69"/>
      <c r="D498" s="69"/>
      <c r="E498" s="69"/>
      <c r="F498" s="69"/>
      <c r="G498" s="69"/>
      <c r="H498" s="69"/>
      <c r="I498" s="69">
        <f t="shared" si="37"/>
        <v>76.338166666666666</v>
      </c>
      <c r="J498" s="69"/>
      <c r="K498" s="70"/>
      <c r="L498" s="71">
        <f t="shared" si="38"/>
        <v>0</v>
      </c>
    </row>
    <row r="499" spans="2:12" ht="16" x14ac:dyDescent="0.2">
      <c r="B499" s="54">
        <v>454</v>
      </c>
      <c r="C499" s="69"/>
      <c r="D499" s="69"/>
      <c r="E499" s="69"/>
      <c r="F499" s="69"/>
      <c r="G499" s="69"/>
      <c r="H499" s="69"/>
      <c r="I499" s="69">
        <f t="shared" si="37"/>
        <v>76.338166666666666</v>
      </c>
      <c r="J499" s="69"/>
      <c r="K499" s="70"/>
      <c r="L499" s="71">
        <f t="shared" si="38"/>
        <v>0</v>
      </c>
    </row>
    <row r="500" spans="2:12" ht="16" x14ac:dyDescent="0.2">
      <c r="B500" s="54">
        <v>455</v>
      </c>
      <c r="C500" s="69"/>
      <c r="D500" s="69"/>
      <c r="E500" s="69"/>
      <c r="F500" s="69"/>
      <c r="G500" s="69"/>
      <c r="H500" s="69"/>
      <c r="I500" s="69">
        <f t="shared" si="37"/>
        <v>76.338166666666666</v>
      </c>
      <c r="J500" s="69"/>
      <c r="K500" s="70"/>
      <c r="L500" s="71">
        <f t="shared" si="38"/>
        <v>0</v>
      </c>
    </row>
    <row r="501" spans="2:12" ht="16" x14ac:dyDescent="0.2">
      <c r="B501" s="54">
        <v>456</v>
      </c>
      <c r="C501" s="69"/>
      <c r="D501" s="69"/>
      <c r="E501" s="69"/>
      <c r="F501" s="69"/>
      <c r="G501" s="69"/>
      <c r="H501" s="69"/>
      <c r="I501" s="69">
        <f t="shared" si="37"/>
        <v>76.338166666666666</v>
      </c>
      <c r="J501" s="69"/>
      <c r="K501" s="70"/>
      <c r="L501" s="71">
        <f t="shared" si="38"/>
        <v>0</v>
      </c>
    </row>
    <row r="502" spans="2:12" ht="16" x14ac:dyDescent="0.2">
      <c r="B502" s="54">
        <v>457</v>
      </c>
      <c r="C502" s="69"/>
      <c r="D502" s="69"/>
      <c r="E502" s="69"/>
      <c r="F502" s="69"/>
      <c r="G502" s="69"/>
      <c r="H502" s="69"/>
      <c r="I502" s="69">
        <f t="shared" si="37"/>
        <v>76.338166666666666</v>
      </c>
      <c r="J502" s="69"/>
      <c r="K502" s="70"/>
      <c r="L502" s="71">
        <f t="shared" si="38"/>
        <v>0</v>
      </c>
    </row>
    <row r="503" spans="2:12" ht="16" x14ac:dyDescent="0.2">
      <c r="B503" s="54">
        <v>458</v>
      </c>
      <c r="C503" s="69"/>
      <c r="D503" s="69"/>
      <c r="E503" s="69"/>
      <c r="F503" s="69"/>
      <c r="G503" s="69"/>
      <c r="H503" s="69"/>
      <c r="I503" s="69">
        <f t="shared" si="37"/>
        <v>76.338166666666666</v>
      </c>
      <c r="J503" s="69"/>
      <c r="K503" s="70"/>
      <c r="L503" s="71">
        <f t="shared" si="38"/>
        <v>0</v>
      </c>
    </row>
    <row r="504" spans="2:12" ht="16" x14ac:dyDescent="0.2">
      <c r="B504" s="54">
        <v>459</v>
      </c>
      <c r="C504" s="69"/>
      <c r="D504" s="69"/>
      <c r="E504" s="69"/>
      <c r="F504" s="69"/>
      <c r="G504" s="69"/>
      <c r="H504" s="69"/>
      <c r="I504" s="69">
        <f t="shared" si="37"/>
        <v>76.338166666666666</v>
      </c>
      <c r="J504" s="69"/>
      <c r="K504" s="70"/>
      <c r="L504" s="71">
        <f t="shared" si="38"/>
        <v>0</v>
      </c>
    </row>
    <row r="505" spans="2:12" ht="16" x14ac:dyDescent="0.2">
      <c r="B505" s="54">
        <v>460</v>
      </c>
      <c r="C505" s="69"/>
      <c r="D505" s="69"/>
      <c r="E505" s="69"/>
      <c r="F505" s="69"/>
      <c r="G505" s="69"/>
      <c r="H505" s="69"/>
      <c r="I505" s="69">
        <f t="shared" si="37"/>
        <v>76.338166666666666</v>
      </c>
      <c r="J505" s="69"/>
      <c r="K505" s="70"/>
      <c r="L505" s="71">
        <f t="shared" si="38"/>
        <v>0</v>
      </c>
    </row>
    <row r="506" spans="2:12" ht="16" x14ac:dyDescent="0.2">
      <c r="B506" s="54">
        <v>461</v>
      </c>
      <c r="C506" s="69"/>
      <c r="D506" s="69"/>
      <c r="E506" s="69"/>
      <c r="F506" s="69"/>
      <c r="G506" s="69"/>
      <c r="H506" s="69"/>
      <c r="I506" s="69">
        <f t="shared" si="37"/>
        <v>76.338166666666666</v>
      </c>
      <c r="J506" s="69"/>
      <c r="K506" s="70"/>
      <c r="L506" s="71">
        <f t="shared" si="38"/>
        <v>0</v>
      </c>
    </row>
    <row r="507" spans="2:12" ht="16" x14ac:dyDescent="0.2">
      <c r="B507" s="54">
        <v>462</v>
      </c>
      <c r="C507" s="69"/>
      <c r="D507" s="69"/>
      <c r="E507" s="69"/>
      <c r="F507" s="69"/>
      <c r="G507" s="69"/>
      <c r="H507" s="69"/>
      <c r="I507" s="69">
        <f t="shared" si="37"/>
        <v>76.338166666666666</v>
      </c>
      <c r="J507" s="69"/>
      <c r="K507" s="70"/>
      <c r="L507" s="71">
        <f t="shared" si="38"/>
        <v>0</v>
      </c>
    </row>
    <row r="508" spans="2:12" ht="16" x14ac:dyDescent="0.2">
      <c r="B508" s="54">
        <v>463</v>
      </c>
      <c r="C508" s="69"/>
      <c r="D508" s="69"/>
      <c r="E508" s="69"/>
      <c r="F508" s="69"/>
      <c r="G508" s="69"/>
      <c r="H508" s="69"/>
      <c r="I508" s="69">
        <f t="shared" si="37"/>
        <v>76.338166666666666</v>
      </c>
      <c r="J508" s="69"/>
      <c r="K508" s="70"/>
      <c r="L508" s="71">
        <f t="shared" si="38"/>
        <v>0</v>
      </c>
    </row>
    <row r="509" spans="2:12" ht="16" x14ac:dyDescent="0.2">
      <c r="B509" s="54">
        <v>464</v>
      </c>
      <c r="C509" s="69"/>
      <c r="D509" s="69"/>
      <c r="E509" s="69"/>
      <c r="F509" s="69"/>
      <c r="G509" s="69"/>
      <c r="H509" s="69"/>
      <c r="I509" s="69">
        <f t="shared" si="37"/>
        <v>76.338166666666666</v>
      </c>
      <c r="J509" s="69"/>
      <c r="K509" s="70"/>
      <c r="L509" s="71">
        <f t="shared" si="38"/>
        <v>0</v>
      </c>
    </row>
    <row r="510" spans="2:12" ht="16" x14ac:dyDescent="0.2">
      <c r="B510" s="54">
        <v>465</v>
      </c>
      <c r="C510" s="69"/>
      <c r="D510" s="69"/>
      <c r="E510" s="69"/>
      <c r="F510" s="69"/>
      <c r="G510" s="69"/>
      <c r="H510" s="69"/>
      <c r="I510" s="69">
        <f t="shared" si="37"/>
        <v>76.338166666666666</v>
      </c>
      <c r="J510" s="69"/>
      <c r="K510" s="70"/>
      <c r="L510" s="71">
        <f t="shared" si="38"/>
        <v>0</v>
      </c>
    </row>
    <row r="511" spans="2:12" ht="16" x14ac:dyDescent="0.2">
      <c r="B511" s="54">
        <v>466</v>
      </c>
      <c r="C511" s="69"/>
      <c r="D511" s="69"/>
      <c r="E511" s="69"/>
      <c r="F511" s="69"/>
      <c r="G511" s="69"/>
      <c r="H511" s="69"/>
      <c r="I511" s="69">
        <f t="shared" si="37"/>
        <v>76.338166666666666</v>
      </c>
      <c r="J511" s="69"/>
      <c r="K511" s="70"/>
      <c r="L511" s="71">
        <f t="shared" si="38"/>
        <v>0</v>
      </c>
    </row>
    <row r="512" spans="2:12" ht="16" x14ac:dyDescent="0.2">
      <c r="B512" s="54">
        <v>467</v>
      </c>
      <c r="C512" s="69"/>
      <c r="D512" s="69"/>
      <c r="E512" s="69"/>
      <c r="F512" s="69"/>
      <c r="G512" s="69"/>
      <c r="H512" s="69"/>
      <c r="I512" s="69">
        <f t="shared" si="37"/>
        <v>76.338166666666666</v>
      </c>
      <c r="J512" s="69"/>
      <c r="K512" s="70"/>
      <c r="L512" s="71">
        <f t="shared" si="38"/>
        <v>0</v>
      </c>
    </row>
    <row r="513" spans="2:12" ht="16" x14ac:dyDescent="0.2">
      <c r="B513" s="54">
        <v>468</v>
      </c>
      <c r="C513" s="69"/>
      <c r="D513" s="69"/>
      <c r="E513" s="69"/>
      <c r="F513" s="69"/>
      <c r="G513" s="69"/>
      <c r="H513" s="69"/>
      <c r="I513" s="69">
        <f t="shared" si="37"/>
        <v>76.338166666666666</v>
      </c>
      <c r="J513" s="69"/>
      <c r="K513" s="70"/>
      <c r="L513" s="71">
        <f t="shared" si="38"/>
        <v>0</v>
      </c>
    </row>
    <row r="514" spans="2:12" ht="16" x14ac:dyDescent="0.2">
      <c r="B514" s="54">
        <v>469</v>
      </c>
      <c r="C514" s="69"/>
      <c r="D514" s="69"/>
      <c r="E514" s="69"/>
      <c r="F514" s="69"/>
      <c r="G514" s="69"/>
      <c r="H514" s="69"/>
      <c r="I514" s="69">
        <f t="shared" si="37"/>
        <v>76.338166666666666</v>
      </c>
      <c r="J514" s="69"/>
      <c r="K514" s="70"/>
      <c r="L514" s="71">
        <f t="shared" si="38"/>
        <v>0</v>
      </c>
    </row>
    <row r="515" spans="2:12" ht="16" x14ac:dyDescent="0.2">
      <c r="B515" s="54">
        <v>470</v>
      </c>
      <c r="C515" s="69"/>
      <c r="D515" s="69"/>
      <c r="E515" s="69"/>
      <c r="F515" s="69"/>
      <c r="G515" s="69"/>
      <c r="H515" s="69"/>
      <c r="I515" s="69">
        <f t="shared" si="37"/>
        <v>76.338166666666666</v>
      </c>
      <c r="J515" s="69"/>
      <c r="K515" s="70"/>
      <c r="L515" s="71">
        <f t="shared" si="38"/>
        <v>0</v>
      </c>
    </row>
    <row r="516" spans="2:12" ht="16" x14ac:dyDescent="0.2">
      <c r="B516" s="54">
        <v>471</v>
      </c>
      <c r="C516" s="69"/>
      <c r="D516" s="69"/>
      <c r="E516" s="69"/>
      <c r="F516" s="69"/>
      <c r="G516" s="69"/>
      <c r="H516" s="69"/>
      <c r="I516" s="69">
        <f t="shared" si="37"/>
        <v>76.338166666666666</v>
      </c>
      <c r="J516" s="69"/>
      <c r="K516" s="70"/>
      <c r="L516" s="71">
        <f t="shared" si="38"/>
        <v>0</v>
      </c>
    </row>
    <row r="517" spans="2:12" ht="16" x14ac:dyDescent="0.2">
      <c r="B517" s="54">
        <v>472</v>
      </c>
      <c r="C517" s="69"/>
      <c r="D517" s="69"/>
      <c r="E517" s="69"/>
      <c r="F517" s="69"/>
      <c r="G517" s="69"/>
      <c r="H517" s="69"/>
      <c r="I517" s="69">
        <f t="shared" si="37"/>
        <v>76.338166666666666</v>
      </c>
      <c r="J517" s="69"/>
      <c r="K517" s="70"/>
      <c r="L517" s="71">
        <f t="shared" si="38"/>
        <v>0</v>
      </c>
    </row>
    <row r="518" spans="2:12" ht="16" x14ac:dyDescent="0.2">
      <c r="B518" s="54">
        <v>473</v>
      </c>
      <c r="C518" s="69"/>
      <c r="D518" s="69"/>
      <c r="E518" s="69"/>
      <c r="F518" s="69"/>
      <c r="G518" s="69"/>
      <c r="H518" s="69"/>
      <c r="I518" s="69">
        <f t="shared" si="37"/>
        <v>76.338166666666666</v>
      </c>
      <c r="J518" s="69"/>
      <c r="K518" s="70"/>
      <c r="L518" s="71">
        <f t="shared" si="38"/>
        <v>0</v>
      </c>
    </row>
    <row r="519" spans="2:12" ht="16" x14ac:dyDescent="0.2">
      <c r="B519" s="54">
        <v>474</v>
      </c>
      <c r="C519" s="69"/>
      <c r="D519" s="69"/>
      <c r="E519" s="69"/>
      <c r="F519" s="69"/>
      <c r="G519" s="69"/>
      <c r="H519" s="69"/>
      <c r="I519" s="69">
        <f t="shared" si="37"/>
        <v>76.338166666666666</v>
      </c>
      <c r="J519" s="69"/>
      <c r="K519" s="70"/>
      <c r="L519" s="71">
        <f t="shared" si="38"/>
        <v>0</v>
      </c>
    </row>
    <row r="520" spans="2:12" ht="16" x14ac:dyDescent="0.2">
      <c r="B520" s="54">
        <v>475</v>
      </c>
      <c r="C520" s="69"/>
      <c r="D520" s="69"/>
      <c r="E520" s="69"/>
      <c r="F520" s="69"/>
      <c r="G520" s="69"/>
      <c r="H520" s="69"/>
      <c r="I520" s="69">
        <f t="shared" si="37"/>
        <v>76.338166666666666</v>
      </c>
      <c r="J520" s="69"/>
      <c r="K520" s="70"/>
      <c r="L520" s="71">
        <f t="shared" si="38"/>
        <v>0</v>
      </c>
    </row>
    <row r="521" spans="2:12" ht="16" x14ac:dyDescent="0.2">
      <c r="B521" s="54">
        <v>476</v>
      </c>
      <c r="C521" s="69"/>
      <c r="D521" s="69"/>
      <c r="E521" s="69"/>
      <c r="F521" s="69"/>
      <c r="G521" s="69"/>
      <c r="H521" s="69"/>
      <c r="I521" s="69">
        <f t="shared" si="37"/>
        <v>76.338166666666666</v>
      </c>
      <c r="J521" s="69"/>
      <c r="K521" s="70"/>
      <c r="L521" s="71">
        <f t="shared" si="38"/>
        <v>0</v>
      </c>
    </row>
    <row r="522" spans="2:12" ht="16" x14ac:dyDescent="0.2">
      <c r="B522" s="54">
        <v>477</v>
      </c>
      <c r="C522" s="69"/>
      <c r="D522" s="69"/>
      <c r="E522" s="69"/>
      <c r="F522" s="69"/>
      <c r="G522" s="69"/>
      <c r="H522" s="69"/>
      <c r="I522" s="69">
        <f t="shared" si="37"/>
        <v>76.338166666666666</v>
      </c>
      <c r="J522" s="69"/>
      <c r="K522" s="70"/>
      <c r="L522" s="71">
        <f t="shared" si="38"/>
        <v>0</v>
      </c>
    </row>
    <row r="523" spans="2:12" ht="16" x14ac:dyDescent="0.2">
      <c r="B523" s="54">
        <v>478</v>
      </c>
      <c r="C523" s="69"/>
      <c r="D523" s="69"/>
      <c r="E523" s="69"/>
      <c r="F523" s="69"/>
      <c r="G523" s="69"/>
      <c r="H523" s="69"/>
      <c r="I523" s="69">
        <f t="shared" si="37"/>
        <v>76.338166666666666</v>
      </c>
      <c r="J523" s="69"/>
      <c r="K523" s="70"/>
      <c r="L523" s="71">
        <f t="shared" si="38"/>
        <v>0</v>
      </c>
    </row>
    <row r="524" spans="2:12" ht="16" x14ac:dyDescent="0.2">
      <c r="B524" s="54">
        <v>479</v>
      </c>
      <c r="C524" s="69"/>
      <c r="D524" s="69"/>
      <c r="E524" s="69"/>
      <c r="F524" s="69"/>
      <c r="G524" s="69"/>
      <c r="H524" s="69"/>
      <c r="I524" s="69">
        <f t="shared" si="37"/>
        <v>76.338166666666666</v>
      </c>
      <c r="J524" s="69"/>
      <c r="K524" s="70"/>
      <c r="L524" s="71">
        <f t="shared" si="38"/>
        <v>0</v>
      </c>
    </row>
    <row r="525" spans="2:12" ht="17" thickBot="1" x14ac:dyDescent="0.25">
      <c r="B525" s="58">
        <v>480</v>
      </c>
      <c r="C525" s="72"/>
      <c r="D525" s="72"/>
      <c r="E525" s="72"/>
      <c r="F525" s="72"/>
      <c r="G525" s="72"/>
      <c r="H525" s="72"/>
      <c r="I525" s="72">
        <f t="shared" si="37"/>
        <v>76.338166666666666</v>
      </c>
      <c r="J525" s="72"/>
      <c r="K525" s="73"/>
      <c r="L525" s="74">
        <f t="shared" si="38"/>
        <v>0</v>
      </c>
    </row>
  </sheetData>
  <mergeCells count="9">
    <mergeCell ref="B44:B45"/>
    <mergeCell ref="C44:I44"/>
    <mergeCell ref="J44:K44"/>
    <mergeCell ref="L44:L45"/>
    <mergeCell ref="A1:L1"/>
    <mergeCell ref="B7:C7"/>
    <mergeCell ref="E7:G7"/>
    <mergeCell ref="B18:G18"/>
    <mergeCell ref="B30:G30"/>
  </mergeCells>
  <pageMargins left="0.39370078740157483" right="0.39370078740157483" top="0.39370078740157483" bottom="0.39370078740157483" header="0.31496062992125984" footer="0.31496062992125984"/>
  <pageSetup paperSize="9" scale="55" orientation="portrait" r:id="rId1"/>
  <rowBreaks count="1" manualBreakCount="1">
    <brk id="4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Hárky</vt:lpstr>
      </vt:variant>
      <vt:variant>
        <vt:i4>3</vt:i4>
      </vt:variant>
      <vt:variant>
        <vt:lpstr>Pomenované rozsahy</vt:lpstr>
      </vt:variant>
      <vt:variant>
        <vt:i4>2</vt:i4>
      </vt:variant>
    </vt:vector>
  </HeadingPairs>
  <TitlesOfParts>
    <vt:vector size="5" baseType="lpstr">
      <vt:lpstr>Leasingová kalkulačka</vt:lpstr>
      <vt:lpstr>Tabuľka splátok a odpisov</vt:lpstr>
      <vt:lpstr>Tabuľka - odpisy</vt:lpstr>
      <vt:lpstr>'Leasingová kalkulačka'!Oblasť_tlače</vt:lpstr>
      <vt:lpstr>'Tabuľka splátok a odpisov'!Oblasť_tlače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2021-05-25T16:34:06Z</dcterms:created>
  <dcterms:modified xsi:type="dcterms:W3CDTF">2021-06-17T13:43:24Z</dcterms:modified>
</cp:coreProperties>
</file>