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_otvorena\1 Prilohy ( vsetky final)\"/>
    </mc:Choice>
  </mc:AlternateContent>
  <bookViews>
    <workbookView xWindow="0" yWindow="0" windowWidth="28800" windowHeight="11535"/>
  </bookViews>
  <sheets>
    <sheet name="vypocet - bez DPH" sheetId="1" r:id="rId1"/>
    <sheet name="vypocet - vratane DPH" sheetId="4" r:id="rId2"/>
  </sheets>
  <definedNames>
    <definedName name="_xlnm.Print_Titles" localSheetId="0">'vypocet - bez DPH'!$15:$17</definedName>
    <definedName name="_xlnm.Print_Titles" localSheetId="1">'vypocet - vratane DPH'!$15:$17</definedName>
    <definedName name="_xlnm.Print_Area" localSheetId="0">'vypocet - bez DPH'!$A$3:$U$33</definedName>
    <definedName name="_xlnm.Print_Area" localSheetId="1">'vypocet - vratane DPH'!$A$3:$T$33</definedName>
  </definedNames>
  <calcPr calcId="152511"/>
</workbook>
</file>

<file path=xl/calcChain.xml><?xml version="1.0" encoding="utf-8"?>
<calcChain xmlns="http://schemas.openxmlformats.org/spreadsheetml/2006/main">
  <c r="I18" i="4" l="1"/>
  <c r="Q18" i="4" l="1"/>
  <c r="R18" i="4" s="1"/>
  <c r="M18" i="4"/>
  <c r="N18" i="4" s="1"/>
  <c r="S18" i="4" l="1"/>
  <c r="Q21" i="4"/>
  <c r="M21" i="4"/>
  <c r="N21" i="4" s="1"/>
  <c r="I21" i="4"/>
  <c r="Q20" i="4"/>
  <c r="M20" i="4"/>
  <c r="N20" i="4" s="1"/>
  <c r="I20" i="4"/>
  <c r="Q19" i="4"/>
  <c r="M19" i="4"/>
  <c r="N19" i="4" s="1"/>
  <c r="I19" i="4"/>
  <c r="R19" i="4" l="1"/>
  <c r="S19" i="4" s="1"/>
  <c r="T19" i="4" s="1"/>
  <c r="R20" i="4"/>
  <c r="S20" i="4" s="1"/>
  <c r="T20" i="4" s="1"/>
  <c r="R21" i="4"/>
  <c r="S21" i="4" s="1"/>
  <c r="T21" i="4" s="1"/>
  <c r="P18" i="1"/>
  <c r="R18" i="1" s="1"/>
  <c r="M18" i="1"/>
  <c r="N18" i="1" s="1"/>
  <c r="S22" i="4" l="1"/>
  <c r="T18" i="4"/>
  <c r="T22" i="4" s="1"/>
  <c r="I18" i="1"/>
  <c r="S18" i="1" l="1"/>
  <c r="T18" i="1" s="1"/>
  <c r="U18" i="1" s="1"/>
  <c r="I19" i="1"/>
  <c r="P19" i="1"/>
  <c r="R19" i="1" s="1"/>
  <c r="M19" i="1"/>
  <c r="N19" i="1" s="1"/>
  <c r="S19" i="1" l="1"/>
  <c r="T19" i="1" s="1"/>
  <c r="U19" i="1" s="1"/>
  <c r="M20" i="1" l="1"/>
  <c r="N20" i="1" s="1"/>
  <c r="M21" i="1"/>
  <c r="N21" i="1" s="1"/>
  <c r="P20" i="1"/>
  <c r="R20" i="1" s="1"/>
  <c r="P21" i="1"/>
  <c r="R21" i="1" s="1"/>
  <c r="I20" i="1"/>
  <c r="I21" i="1"/>
  <c r="S21" i="1" l="1"/>
  <c r="S20" i="1"/>
  <c r="T20" i="1" l="1"/>
  <c r="U20" i="1" s="1"/>
  <c r="T21" i="1"/>
  <c r="U21" i="1" s="1"/>
  <c r="U22" i="1" l="1"/>
  <c r="T22" i="1"/>
</calcChain>
</file>

<file path=xl/sharedStrings.xml><?xml version="1.0" encoding="utf-8"?>
<sst xmlns="http://schemas.openxmlformats.org/spreadsheetml/2006/main" count="128" uniqueCount="82">
  <si>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</si>
  <si>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</si>
  <si>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</si>
  <si>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</si>
  <si>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</si>
  <si>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</si>
  <si>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</si>
  <si>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</si>
  <si>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</si>
  <si>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</si>
  <si>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</si>
  <si>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</si>
  <si>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</si>
  <si>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</si>
  <si>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</si>
  <si>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</si>
  <si>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</si>
  <si>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</si>
  <si>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</si>
  <si>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</si>
  <si>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</si>
  <si>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</si>
  <si>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</si>
  <si>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</si>
  <si>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</si>
  <si>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</si>
  <si>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</si>
  <si>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</si>
  <si>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</si>
  <si>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</si>
  <si>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</si>
  <si>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</si>
  <si>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</si>
  <si>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</si>
  <si>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</si>
  <si>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>Evidenčné číslo vozidla</t>
  </si>
  <si>
    <t>Len nákup PHM (nie nákup oleja, alebo umývanie auta a iné služby)</t>
  </si>
  <si>
    <t>Cena/liter s DPH
[EUR]</t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</si>
  <si>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</si>
  <si>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</si>
  <si>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</si>
  <si>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</si>
  <si>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</si>
  <si>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</si>
  <si>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</si>
  <si>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t>Cena/liter bez DPH
[EUR]</t>
  </si>
  <si>
    <t>P
= (O*100)/120</t>
  </si>
  <si>
    <t>R
= P-(P/100*Q)</t>
  </si>
  <si>
    <t>S
= I*R</t>
  </si>
  <si>
    <t>T
= IF(S&gt;L;L;S)</t>
  </si>
  <si>
    <t>U
= L-T</t>
  </si>
  <si>
    <t>Nárokovaná suma s DPH
[EUR]</t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</si>
  <si>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</si>
  <si>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</si>
  <si>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</si>
  <si>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>Kód projektu v ITMS2014+:</t>
  </si>
  <si>
    <r>
      <t xml:space="preserve">Výpočet nárokovanej sumy za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neoprávnený výdavok</t>
    </r>
    <r>
      <rPr>
        <b/>
        <sz val="12"/>
        <rFont val="Times New Roman"/>
        <family val="1"/>
        <charset val="238"/>
      </rPr>
      <t>)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</si>
  <si>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</si>
  <si>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</si>
  <si>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</si>
  <si>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.</t>
    </r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</si>
  <si>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</si>
  <si>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</si>
  <si>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5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</si>
  <si>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5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</si>
  <si>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</si>
  <si>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rPr>
        <b/>
        <sz val="9"/>
        <rFont val="Times New Roman"/>
        <family val="1"/>
        <charset val="238"/>
      </rPr>
      <t>Počet km vykonaných výlučne pre projekt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[KM]</t>
    </r>
  </si>
  <si>
    <r>
      <t>Priemerná spotreba na 100 km v súlade s technickým preukazom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[L]</t>
    </r>
  </si>
  <si>
    <r>
      <t>Dátum nákupu PHM</t>
    </r>
    <r>
      <rPr>
        <vertAlign val="superscript"/>
        <sz val="9"/>
        <rFont val="Times New Roman"/>
        <family val="1"/>
        <charset val="238"/>
      </rPr>
      <t>5</t>
    </r>
  </si>
  <si>
    <r>
      <t>Číslo bankového výpisu/
pokladničného dokladu</t>
    </r>
    <r>
      <rPr>
        <vertAlign val="superscript"/>
        <sz val="9"/>
        <rFont val="Times New Roman"/>
        <family val="1"/>
        <charset val="238"/>
      </rPr>
      <t>5</t>
    </r>
  </si>
  <si>
    <r>
      <t>Spolu bez DPH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</si>
  <si>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bez DPH
</t>
    </r>
    <r>
      <rPr>
        <sz val="9"/>
        <rFont val="Times New Roman"/>
        <family val="1"/>
        <charset val="238"/>
      </rPr>
      <t>[EUR]</t>
    </r>
  </si>
  <si>
    <r>
      <t xml:space="preserve">Výpočet nárokovanej sumy za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</si>
  <si>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Sumarizačný hárok - cestovné náhrady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.</t>
    </r>
  </si>
  <si>
    <t>Príloha č. 06 – Výpočet nárokovanej sumy za PHM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</si>
  <si>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prípade, ak si Prijímateľ nárokuje na preplatenie</t>
    </r>
    <r>
      <rPr>
        <strike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pohonné látky/hmoty (PHM) spotrebované a uhradené zamestnancom v súvislosti s pracovnou cestou pri použití súkromného motorového vozidla zamestnanca (§ 7 ods. 1 zákona o cestovných náhradách).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</si>
  <si>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prípade, ak si Prijímateľ nárokuje na preplatenie PHM spotrebované a uhradené zamestnancom v súvislosti s pracovnou cestou pri použití služobného motorového vozidla zamestnávateľa/Prijímateľa alebo v prípade, ak si Prijímateľ nárokuje na preplatenie spotrebované PHM, fakturované obstaraným dodávateľom PHM.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</si>
  <si>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</si>
  <si>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</si>
  <si>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prípade, ak si Prijímateľ nárokuje na preplatenie pohonné látky/hmoty (PHM) spotrebované a uhradené zamestnancom v súvislosti s pracovnou cestou pri použití </t>
    </r>
    <r>
      <rPr>
        <u/>
        <sz val="10"/>
        <rFont val="Times New Roman"/>
        <family val="1"/>
        <charset val="238"/>
      </rPr>
      <t>súkromného</t>
    </r>
    <r>
      <rPr>
        <sz val="10"/>
        <rFont val="Times New Roman"/>
        <family val="1"/>
        <charset val="238"/>
      </rPr>
      <t xml:space="preserve"> motorového vozidla zamestnanca (§ 7 ods. 1) zákona o cestových náhradách).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</si>
  <si>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prípade, ak si Prijímateľ nárokuje na preplatenie PHM spotrebované a uhradené zamestnancom v súvislosti s pracovnou cestou pri použití </t>
    </r>
    <r>
      <rPr>
        <u/>
        <sz val="10"/>
        <rFont val="Times New Roman"/>
        <family val="1"/>
        <charset val="238"/>
      </rPr>
      <t>služobného</t>
    </r>
    <r>
      <rPr>
        <sz val="10"/>
        <rFont val="Times New Roman"/>
        <family val="1"/>
        <charset val="238"/>
      </rPr>
      <t xml:space="preserve"> motorového vozidla zamestnávateľa/prijímateľa alebo v prípade, ak si Prijímateľ nárokuje na preplatenie spotrebované PHM, fakturované obstaraným dodávateľom PHM.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</si>
  <si>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prípade, ak má Prijímateľ spracovanú internú smernicu spotreby PHM, resp. spôsob výpočtu skutočnej spotreby za daný mesiac, uvádza sa spotreba uvedená v týchto dokumentoch.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</si>
</sst>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trike/>
      <sz val="10"/>
      <name val="Times New Roman"/>
      <family val="1"/>
      <charset val="238"/>
    </font>
    <font>
      <b/>
      <i/>
      <vertAlign val="superscript"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0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" fontId="14" fillId="5" borderId="10" xfId="0" applyNumberFormat="1" applyFont="1" applyFill="1" applyBorder="1" applyAlignment="1">
      <alignment horizontal="center" vertical="center"/>
    </xf>
    <xf numFmtId="4" fontId="14" fillId="2" borderId="1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4" fontId="11" fillId="5" borderId="10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center" vertical="center"/>
    </xf>
    <xf numFmtId="4" fontId="11" fillId="2" borderId="18" xfId="0" applyNumberFormat="1" applyFont="1" applyFill="1" applyBorder="1" applyAlignment="1">
      <alignment horizontal="center" vertical="center"/>
    </xf>
    <xf numFmtId="14" fontId="11" fillId="0" borderId="18" xfId="0" applyNumberFormat="1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165" fontId="11" fillId="2" borderId="18" xfId="0" applyNumberFormat="1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4" fontId="11" fillId="5" borderId="17" xfId="0" applyNumberFormat="1" applyFont="1" applyFill="1" applyBorder="1" applyAlignment="1">
      <alignment horizontal="center" vertical="center"/>
    </xf>
    <xf numFmtId="4" fontId="11" fillId="2" borderId="20" xfId="0" applyNumberFormat="1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10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" fontId="11" fillId="5" borderId="3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20" fillId="0" borderId="0" xfId="0" applyFont="1" applyAlignment="1">
      <alignment horizontal="left" vertical="center" wrapText="1"/>
    </xf>
    <xf numFmtId="0" fontId="13" fillId="2" borderId="13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624051</xdr:colOff>
      <xdr:row>3</xdr:row>
      <xdr:rowOff>54741</xdr:rowOff>
    </xdr:from>
    <xdr:to>
      <xdr:col>15</xdr:col>
      <xdr:colOff>286516</xdr:colOff>
      <xdr:row>4</xdr:row>
      <xdr:rowOff>104592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4482" y="240862"/>
          <a:ext cx="5311775" cy="5863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498475</xdr:colOff>
      <xdr:row>2</xdr:row>
      <xdr:rowOff>186266</xdr:rowOff>
    </xdr:from>
    <xdr:to>
      <xdr:col>14</xdr:col>
      <xdr:colOff>52916</xdr:colOff>
      <xdr:row>4</xdr:row>
      <xdr:rowOff>31749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6558" y="186266"/>
          <a:ext cx="5311775" cy="5863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topLeftCell="A19" zoomScale="90" zoomScaleNormal="90" zoomScaleSheetLayoutView="87" workbookViewId="0">
      <selection activeCell="K39" sqref="K39"/>
    </sheetView>
  </sheetViews>
  <sheetFormatPr defaultColWidth="9.140625" defaultRowHeight="14.25" x14ac:dyDescent="0.2"/>
  <cols>
    <col min="1" max="1" width="3.7109375" style="3" customWidth="1"/>
    <col min="2" max="2" width="14.85546875" style="3" customWidth="1"/>
    <col min="3" max="3" width="17" style="3" customWidth="1"/>
    <col min="4" max="4" width="11.85546875" style="3" customWidth="1"/>
    <col min="5" max="6" width="10" style="3" customWidth="1"/>
    <col min="7" max="7" width="10.5703125" style="3" customWidth="1"/>
    <col min="8" max="8" width="11.42578125" style="3" customWidth="1"/>
    <col min="9" max="9" width="10.7109375" style="3" customWidth="1"/>
    <col min="10" max="10" width="11.42578125" style="3" customWidth="1"/>
    <col min="11" max="11" width="11.85546875" style="3" customWidth="1"/>
    <col min="12" max="12" width="9.140625" style="3"/>
    <col min="13" max="13" width="9.5703125" style="3" customWidth="1"/>
    <col min="14" max="14" width="10.28515625" style="3" customWidth="1"/>
    <col min="15" max="15" width="10.140625" style="3" customWidth="1"/>
    <col min="16" max="16" width="14.28515625" style="3" customWidth="1"/>
    <col min="17" max="17" width="9.28515625" style="3" customWidth="1"/>
    <col min="18" max="18" width="11.5703125" style="3" customWidth="1"/>
    <col min="19" max="20" width="12.140625" style="3" customWidth="1"/>
    <col min="21" max="21" width="11.28515625" style="3" customWidth="1"/>
    <col min="22" max="16384" width="9.140625" style="3"/>
  </cols>
  <sheetData>
    <row r="1" spans="1:21" customFormat="1" ht="15" x14ac:dyDescent="0.25"/>
    <row r="2" spans="1:21" ht="23.25" customHeight="1" x14ac:dyDescent="0.2">
      <c r="B2" s="97" t="s">
        <v>74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4" spans="1:21" ht="42" customHeight="1" x14ac:dyDescent="0.25">
      <c r="B4" s="76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</row>
    <row r="6" spans="1:21" ht="24.6" customHeight="1" x14ac:dyDescent="0.2"/>
    <row r="7" spans="1:21" ht="18.75" x14ac:dyDescent="0.2">
      <c r="A7" s="67" t="s">
        <v>56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1" ht="16.899999999999999" customHeight="1" x14ac:dyDescent="0.2">
      <c r="A8" s="68" t="s">
        <v>73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1" ht="15" customHeight="1" x14ac:dyDescent="0.2">
      <c r="A9" s="69" t="s">
        <v>34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</row>
    <row r="10" spans="1: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">
      <c r="A11" s="70" t="s">
        <v>78</v>
      </c>
      <c r="B11" s="70"/>
      <c r="C11" s="70"/>
      <c r="D11" s="71"/>
      <c r="E11" s="71"/>
      <c r="F11" s="71"/>
      <c r="G11" s="71"/>
      <c r="H11" s="71"/>
      <c r="I11" s="5"/>
      <c r="J11" s="5"/>
      <c r="K11" s="5"/>
      <c r="L11" s="5"/>
      <c r="M11" s="5"/>
      <c r="N11" s="45"/>
      <c r="O11" s="45"/>
      <c r="P11" s="45"/>
      <c r="Q11" s="45"/>
      <c r="R11" s="45"/>
      <c r="S11" s="45"/>
      <c r="T11" s="45"/>
      <c r="U11" s="45"/>
    </row>
    <row r="12" spans="1:21" x14ac:dyDescent="0.2">
      <c r="A12" s="70" t="s">
        <v>27</v>
      </c>
      <c r="B12" s="70"/>
      <c r="C12" s="70"/>
      <c r="D12" s="72"/>
      <c r="E12" s="72"/>
      <c r="F12" s="72"/>
      <c r="G12" s="72"/>
      <c r="H12" s="72"/>
      <c r="I12" s="72"/>
      <c r="J12" s="72"/>
      <c r="K12" s="72"/>
      <c r="L12" s="72"/>
      <c r="M12" s="5"/>
      <c r="N12" s="45"/>
      <c r="O12" s="45"/>
      <c r="P12" s="45"/>
      <c r="Q12" s="45"/>
      <c r="R12" s="45"/>
      <c r="S12" s="45"/>
      <c r="T12" s="45"/>
      <c r="U12" s="45"/>
    </row>
    <row r="13" spans="1:21" x14ac:dyDescent="0.2">
      <c r="A13" s="70" t="s">
        <v>55</v>
      </c>
      <c r="B13" s="70"/>
      <c r="C13" s="70"/>
      <c r="D13" s="71"/>
      <c r="E13" s="71"/>
      <c r="F13" s="5"/>
      <c r="G13" s="5"/>
      <c r="H13" s="5"/>
      <c r="I13" s="5"/>
      <c r="J13" s="5"/>
      <c r="K13" s="5"/>
      <c r="L13" s="5"/>
      <c r="M13" s="5"/>
      <c r="N13" s="43"/>
      <c r="O13" s="43"/>
      <c r="P13" s="43"/>
      <c r="Q13" s="43"/>
      <c r="R13" s="43"/>
      <c r="S13" s="43"/>
      <c r="T13" s="43"/>
      <c r="U13" s="43"/>
    </row>
    <row r="14" spans="1:21" ht="15" thickBot="1" x14ac:dyDescent="0.25">
      <c r="A14" s="44"/>
      <c r="B14" s="44"/>
      <c r="C14" s="44"/>
      <c r="D14" s="46"/>
      <c r="E14" s="46"/>
      <c r="F14" s="5"/>
      <c r="G14" s="5"/>
      <c r="H14" s="5"/>
      <c r="I14" s="5"/>
      <c r="J14" s="5"/>
      <c r="K14" s="5"/>
      <c r="L14" s="5"/>
      <c r="M14" s="5"/>
      <c r="N14" s="43"/>
      <c r="O14" s="43"/>
      <c r="P14" s="43"/>
      <c r="Q14" s="43"/>
      <c r="R14" s="43"/>
      <c r="S14" s="43"/>
      <c r="T14" s="43"/>
      <c r="U14" s="43"/>
    </row>
    <row r="15" spans="1:21" ht="15" customHeight="1" x14ac:dyDescent="0.2">
      <c r="A15" s="73" t="s">
        <v>0</v>
      </c>
      <c r="B15" s="65" t="s">
        <v>23</v>
      </c>
      <c r="C15" s="65" t="s">
        <v>25</v>
      </c>
      <c r="D15" s="65" t="s">
        <v>26</v>
      </c>
      <c r="E15" s="65" t="s">
        <v>35</v>
      </c>
      <c r="F15" s="65" t="s">
        <v>19</v>
      </c>
      <c r="G15" s="65" t="s">
        <v>66</v>
      </c>
      <c r="H15" s="65" t="s">
        <v>67</v>
      </c>
      <c r="I15" s="85" t="s">
        <v>52</v>
      </c>
      <c r="J15" s="65" t="s">
        <v>68</v>
      </c>
      <c r="K15" s="65" t="s">
        <v>69</v>
      </c>
      <c r="L15" s="75" t="s">
        <v>36</v>
      </c>
      <c r="M15" s="75"/>
      <c r="N15" s="75"/>
      <c r="O15" s="75"/>
      <c r="P15" s="75"/>
      <c r="Q15" s="75"/>
      <c r="R15" s="75"/>
      <c r="S15" s="65" t="s">
        <v>14</v>
      </c>
      <c r="T15" s="65" t="s">
        <v>32</v>
      </c>
      <c r="U15" s="63" t="s">
        <v>18</v>
      </c>
    </row>
    <row r="16" spans="1:21" ht="67.5" customHeight="1" x14ac:dyDescent="0.2">
      <c r="A16" s="74"/>
      <c r="B16" s="66"/>
      <c r="C16" s="66"/>
      <c r="D16" s="66"/>
      <c r="E16" s="66"/>
      <c r="F16" s="66"/>
      <c r="G16" s="66"/>
      <c r="H16" s="66"/>
      <c r="I16" s="86"/>
      <c r="J16" s="66"/>
      <c r="K16" s="66"/>
      <c r="L16" s="6" t="s">
        <v>70</v>
      </c>
      <c r="M16" s="6" t="s">
        <v>12</v>
      </c>
      <c r="N16" s="6" t="s">
        <v>13</v>
      </c>
      <c r="O16" s="6" t="s">
        <v>37</v>
      </c>
      <c r="P16" s="6" t="s">
        <v>45</v>
      </c>
      <c r="Q16" s="6" t="s">
        <v>24</v>
      </c>
      <c r="R16" s="7" t="s">
        <v>71</v>
      </c>
      <c r="S16" s="66"/>
      <c r="T16" s="66"/>
      <c r="U16" s="64"/>
    </row>
    <row r="17" spans="1:21" ht="24" x14ac:dyDescent="0.2">
      <c r="A17" s="8" t="s">
        <v>1</v>
      </c>
      <c r="B17" s="9" t="s">
        <v>2</v>
      </c>
      <c r="C17" s="9" t="s">
        <v>3</v>
      </c>
      <c r="D17" s="9" t="s">
        <v>4</v>
      </c>
      <c r="E17" s="9" t="s">
        <v>5</v>
      </c>
      <c r="F17" s="9" t="s">
        <v>6</v>
      </c>
      <c r="G17" s="9" t="s">
        <v>7</v>
      </c>
      <c r="H17" s="9" t="s">
        <v>8</v>
      </c>
      <c r="I17" s="9" t="s">
        <v>38</v>
      </c>
      <c r="J17" s="9" t="s">
        <v>9</v>
      </c>
      <c r="K17" s="9" t="s">
        <v>10</v>
      </c>
      <c r="L17" s="9" t="s">
        <v>11</v>
      </c>
      <c r="M17" s="9" t="s">
        <v>39</v>
      </c>
      <c r="N17" s="9" t="s">
        <v>40</v>
      </c>
      <c r="O17" s="9" t="s">
        <v>20</v>
      </c>
      <c r="P17" s="9" t="s">
        <v>46</v>
      </c>
      <c r="Q17" s="9" t="s">
        <v>22</v>
      </c>
      <c r="R17" s="9" t="s">
        <v>47</v>
      </c>
      <c r="S17" s="9" t="s">
        <v>48</v>
      </c>
      <c r="T17" s="9" t="s">
        <v>49</v>
      </c>
      <c r="U17" s="11" t="s">
        <v>50</v>
      </c>
    </row>
    <row r="18" spans="1:21" x14ac:dyDescent="0.2">
      <c r="A18" s="12" t="s">
        <v>15</v>
      </c>
      <c r="B18" s="13" t="s">
        <v>31</v>
      </c>
      <c r="C18" s="14" t="s">
        <v>28</v>
      </c>
      <c r="D18" s="14">
        <v>235</v>
      </c>
      <c r="E18" s="14" t="s">
        <v>21</v>
      </c>
      <c r="F18" s="15">
        <v>500</v>
      </c>
      <c r="G18" s="15">
        <v>400</v>
      </c>
      <c r="H18" s="14">
        <v>7</v>
      </c>
      <c r="I18" s="16">
        <f>ROUND((H18/100)*G18,2)</f>
        <v>28</v>
      </c>
      <c r="J18" s="13">
        <v>42551</v>
      </c>
      <c r="K18" s="14">
        <v>2556478</v>
      </c>
      <c r="L18" s="15">
        <v>30</v>
      </c>
      <c r="M18" s="16">
        <f>ROUND(L18/100*20,2)</f>
        <v>6</v>
      </c>
      <c r="N18" s="16">
        <f>ROUND(L18+M18,2)</f>
        <v>36</v>
      </c>
      <c r="O18" s="17">
        <v>1.1850000000000001</v>
      </c>
      <c r="P18" s="47">
        <f>ROUND((O18*100)/120,3)</f>
        <v>0.98799999999999999</v>
      </c>
      <c r="Q18" s="15">
        <v>2</v>
      </c>
      <c r="R18" s="18">
        <f>ROUND(P18-(P18/100*Q18),4)</f>
        <v>0.96819999999999995</v>
      </c>
      <c r="S18" s="48">
        <f>ROUND(I18*R18,2)</f>
        <v>27.11</v>
      </c>
      <c r="T18" s="49">
        <f>IF(S18&gt;L18,L18,S18)</f>
        <v>27.11</v>
      </c>
      <c r="U18" s="21">
        <f>L18-T18</f>
        <v>2.8900000000000006</v>
      </c>
    </row>
    <row r="19" spans="1:21" x14ac:dyDescent="0.2">
      <c r="A19" s="12" t="s">
        <v>16</v>
      </c>
      <c r="B19" s="22"/>
      <c r="C19" s="23"/>
      <c r="D19" s="23"/>
      <c r="E19" s="23"/>
      <c r="F19" s="24"/>
      <c r="G19" s="24"/>
      <c r="H19" s="23"/>
      <c r="I19" s="25">
        <f>ROUND((H19/100)*G19,2)</f>
        <v>0</v>
      </c>
      <c r="J19" s="22"/>
      <c r="K19" s="23"/>
      <c r="L19" s="24"/>
      <c r="M19" s="25">
        <f>ROUND(L19/100*20,2)</f>
        <v>0</v>
      </c>
      <c r="N19" s="25">
        <f>ROUND(L19+M19,2)</f>
        <v>0</v>
      </c>
      <c r="O19" s="26"/>
      <c r="P19" s="50">
        <f>ROUND((O19*100)/120,3)</f>
        <v>0</v>
      </c>
      <c r="Q19" s="24"/>
      <c r="R19" s="27">
        <f>ROUND(P19-(P19/100*Q19),4)</f>
        <v>0</v>
      </c>
      <c r="S19" s="51">
        <f>ROUND(I19*R19,2)</f>
        <v>0</v>
      </c>
      <c r="T19" s="52">
        <f>IF(S19&gt;L19,L19,S19)</f>
        <v>0</v>
      </c>
      <c r="U19" s="30">
        <f>L19-T19</f>
        <v>0</v>
      </c>
    </row>
    <row r="20" spans="1:21" x14ac:dyDescent="0.2">
      <c r="A20" s="12" t="s">
        <v>17</v>
      </c>
      <c r="B20" s="23"/>
      <c r="C20" s="23"/>
      <c r="D20" s="23"/>
      <c r="E20" s="23"/>
      <c r="F20" s="24"/>
      <c r="G20" s="24"/>
      <c r="H20" s="23"/>
      <c r="I20" s="25">
        <f t="shared" ref="I20:I21" si="0">ROUND((H20/100)*G20,2)</f>
        <v>0</v>
      </c>
      <c r="J20" s="22"/>
      <c r="K20" s="23"/>
      <c r="L20" s="24"/>
      <c r="M20" s="25">
        <f t="shared" ref="M20:M21" si="1">ROUND(L20/100*20,2)</f>
        <v>0</v>
      </c>
      <c r="N20" s="25">
        <f t="shared" ref="N20:N21" si="2">ROUND(L20+M20,2)</f>
        <v>0</v>
      </c>
      <c r="O20" s="26"/>
      <c r="P20" s="50">
        <f t="shared" ref="P20:P21" si="3">ROUND((O20*100)/120,3)</f>
        <v>0</v>
      </c>
      <c r="Q20" s="24"/>
      <c r="R20" s="27">
        <f t="shared" ref="R20:R21" si="4">ROUND(P20-(P20/100*Q20),4)</f>
        <v>0</v>
      </c>
      <c r="S20" s="51">
        <f>ROUND(I20*R20,2)</f>
        <v>0</v>
      </c>
      <c r="T20" s="52">
        <f>IF(S20&gt;L20,L20,S20)</f>
        <v>0</v>
      </c>
      <c r="U20" s="30">
        <f>L20-T20</f>
        <v>0</v>
      </c>
    </row>
    <row r="21" spans="1:21" ht="15" thickBot="1" x14ac:dyDescent="0.25">
      <c r="A21" s="53" t="s">
        <v>29</v>
      </c>
      <c r="B21" s="54"/>
      <c r="C21" s="54"/>
      <c r="D21" s="54"/>
      <c r="E21" s="54"/>
      <c r="F21" s="55"/>
      <c r="G21" s="55"/>
      <c r="H21" s="54"/>
      <c r="I21" s="56">
        <f t="shared" si="0"/>
        <v>0</v>
      </c>
      <c r="J21" s="57"/>
      <c r="K21" s="54"/>
      <c r="L21" s="55"/>
      <c r="M21" s="56">
        <f t="shared" si="1"/>
        <v>0</v>
      </c>
      <c r="N21" s="56">
        <f t="shared" si="2"/>
        <v>0</v>
      </c>
      <c r="O21" s="58"/>
      <c r="P21" s="59">
        <f t="shared" si="3"/>
        <v>0</v>
      </c>
      <c r="Q21" s="55"/>
      <c r="R21" s="60">
        <f t="shared" si="4"/>
        <v>0</v>
      </c>
      <c r="S21" s="61">
        <f>ROUND(I21*R21,2)</f>
        <v>0</v>
      </c>
      <c r="T21" s="62">
        <f>IF(S21&gt;L21,L21,S21)</f>
        <v>0</v>
      </c>
      <c r="U21" s="30">
        <f>L21-T21</f>
        <v>0</v>
      </c>
    </row>
    <row r="22" spans="1:21" ht="15" thickBot="1" x14ac:dyDescent="0.25">
      <c r="A22" s="82" t="s">
        <v>30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  <c r="T22" s="41">
        <f>SUM(T18:T21)</f>
        <v>27.11</v>
      </c>
      <c r="U22" s="42">
        <f>SUM(U18:U21)</f>
        <v>2.8900000000000006</v>
      </c>
    </row>
    <row r="23" spans="1:21" ht="6" customHeight="1" x14ac:dyDescent="0.2"/>
    <row r="24" spans="1:21" ht="15.75" x14ac:dyDescent="0.2">
      <c r="A24" s="80" t="s">
        <v>79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</row>
    <row r="25" spans="1:21" ht="30" customHeight="1" x14ac:dyDescent="0.2">
      <c r="A25" s="79" t="s">
        <v>80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1" x14ac:dyDescent="0.2">
      <c r="A26" s="79" t="s">
        <v>57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</row>
    <row r="27" spans="1:21" ht="15.75" x14ac:dyDescent="0.2">
      <c r="A27" s="80" t="s">
        <v>81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</row>
    <row r="28" spans="1:21" ht="15.75" x14ac:dyDescent="0.2">
      <c r="A28" s="80" t="s">
        <v>58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</row>
    <row r="29" spans="1:21" ht="15.75" x14ac:dyDescent="0.2">
      <c r="A29" s="80" t="s">
        <v>59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</row>
    <row r="30" spans="1:21" ht="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78" t="s">
        <v>54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spans="1:21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2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</sheetData>
  <mergeCells count="34">
    <mergeCell ref="G15:G16"/>
    <mergeCell ref="B2:U2"/>
    <mergeCell ref="A15:A16"/>
    <mergeCell ref="E15:E16"/>
    <mergeCell ref="L15:R15"/>
    <mergeCell ref="B4:U4"/>
    <mergeCell ref="A31:U31"/>
    <mergeCell ref="A26:U26"/>
    <mergeCell ref="A27:U27"/>
    <mergeCell ref="A28:U28"/>
    <mergeCell ref="A29:U29"/>
    <mergeCell ref="A25:U25"/>
    <mergeCell ref="A24:U24"/>
    <mergeCell ref="A22:S22"/>
    <mergeCell ref="K15:K16"/>
    <mergeCell ref="J15:J16"/>
    <mergeCell ref="I15:I16"/>
    <mergeCell ref="H15:H16"/>
    <mergeCell ref="U15:U16"/>
    <mergeCell ref="T15:T16"/>
    <mergeCell ref="S15:S16"/>
    <mergeCell ref="A7:U7"/>
    <mergeCell ref="A8:U8"/>
    <mergeCell ref="A9:U9"/>
    <mergeCell ref="A11:C11"/>
    <mergeCell ref="A13:C13"/>
    <mergeCell ref="A12:C12"/>
    <mergeCell ref="D13:E13"/>
    <mergeCell ref="D12:L12"/>
    <mergeCell ref="D11:H11"/>
    <mergeCell ref="F15:F16"/>
    <mergeCell ref="D15:D16"/>
    <mergeCell ref="C15:C16"/>
    <mergeCell ref="B15:B16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headerFooter>
    <oddHeader>&amp;L&amp;"Arial,Normálne"&amp;12&amp;S&amp;K0000CCPríloha 4.3.9&amp;R&amp;K0000CCPríloha č. 06 Výpočet nárokovanej sumy za cestovné náhrady a PHM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3"/>
  <sheetViews>
    <sheetView topLeftCell="A19" zoomScale="90" zoomScaleNormal="90" zoomScaleSheetLayoutView="90" workbookViewId="0">
      <selection activeCell="F14" sqref="F14"/>
    </sheetView>
  </sheetViews>
  <sheetFormatPr defaultColWidth="9.140625" defaultRowHeight="15" x14ac:dyDescent="0.25"/>
  <cols>
    <col min="1" max="1" width="3.42578125" style="4" bestFit="1" customWidth="1"/>
    <col min="2" max="2" width="14.7109375" style="4" customWidth="1"/>
    <col min="3" max="3" width="12.85546875" style="4" customWidth="1"/>
    <col min="4" max="4" width="11.140625" style="4" customWidth="1"/>
    <col min="5" max="5" width="9.85546875" style="4" customWidth="1"/>
    <col min="6" max="6" width="10" style="4" customWidth="1"/>
    <col min="7" max="7" width="12" style="4" customWidth="1"/>
    <col min="8" max="8" width="11.42578125" style="4" customWidth="1"/>
    <col min="9" max="9" width="9.85546875" style="4" customWidth="1"/>
    <col min="10" max="10" width="12.42578125" style="4" customWidth="1"/>
    <col min="11" max="11" width="11.85546875" style="4" customWidth="1"/>
    <col min="12" max="13" width="9.140625" style="4"/>
    <col min="14" max="14" width="10.28515625" style="4" customWidth="1"/>
    <col min="15" max="16" width="9.42578125" style="4" customWidth="1"/>
    <col min="17" max="17" width="11.5703125" style="4" customWidth="1"/>
    <col min="18" max="19" width="12.140625" style="4" customWidth="1"/>
    <col min="20" max="20" width="10.5703125" style="4" customWidth="1"/>
    <col min="21" max="16384" width="9.140625" style="4"/>
  </cols>
  <sheetData>
    <row r="2" spans="1:20" ht="18" customHeight="1" x14ac:dyDescent="0.25">
      <c r="B2" s="99" t="s">
        <v>74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4" spans="1:20" ht="43.5" customHeight="1" x14ac:dyDescent="0.25">
      <c r="A4" s="89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</row>
    <row r="7" spans="1:20" ht="24" customHeight="1" x14ac:dyDescent="0.25">
      <c r="A7" s="67" t="s">
        <v>72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16.149999999999999" customHeight="1" x14ac:dyDescent="0.25">
      <c r="A8" s="68" t="s">
        <v>60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</row>
    <row r="9" spans="1:20" ht="14.25" customHeight="1" x14ac:dyDescent="0.25">
      <c r="A9" s="69" t="s">
        <v>34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ht="13.5" customHeight="1" x14ac:dyDescent="0.25"/>
    <row r="11" spans="1:20" ht="13.5" customHeight="1" x14ac:dyDescent="0.25">
      <c r="B11" s="70" t="s">
        <v>78</v>
      </c>
      <c r="C11" s="70"/>
      <c r="D11" s="70"/>
      <c r="E11" s="71"/>
      <c r="F11" s="71"/>
      <c r="G11" s="71"/>
      <c r="H11" s="71"/>
      <c r="I11" s="71"/>
      <c r="J11" s="5"/>
      <c r="K11" s="5"/>
      <c r="L11" s="5"/>
      <c r="M11" s="5"/>
    </row>
    <row r="12" spans="1:20" ht="13.5" customHeight="1" x14ac:dyDescent="0.25">
      <c r="B12" s="70" t="s">
        <v>27</v>
      </c>
      <c r="C12" s="70"/>
      <c r="D12" s="70"/>
      <c r="E12" s="72"/>
      <c r="F12" s="72"/>
      <c r="G12" s="72"/>
      <c r="H12" s="72"/>
      <c r="I12" s="72"/>
      <c r="J12" s="72"/>
      <c r="K12" s="72"/>
      <c r="L12" s="72"/>
      <c r="M12" s="72"/>
    </row>
    <row r="13" spans="1:20" ht="13.5" customHeight="1" x14ac:dyDescent="0.25">
      <c r="B13" s="70" t="s">
        <v>55</v>
      </c>
      <c r="C13" s="70"/>
      <c r="D13" s="70"/>
      <c r="E13" s="71"/>
      <c r="F13" s="71"/>
      <c r="G13" s="5"/>
      <c r="H13" s="5"/>
      <c r="I13" s="5"/>
      <c r="J13" s="5"/>
      <c r="K13" s="5"/>
      <c r="L13" s="5"/>
      <c r="M13" s="5"/>
    </row>
    <row r="14" spans="1:20" ht="13.5" customHeight="1" thickBot="1" x14ac:dyDescent="0.3"/>
    <row r="15" spans="1:20" ht="15" customHeight="1" x14ac:dyDescent="0.25">
      <c r="A15" s="73" t="s">
        <v>0</v>
      </c>
      <c r="B15" s="65" t="s">
        <v>23</v>
      </c>
      <c r="C15" s="65" t="s">
        <v>25</v>
      </c>
      <c r="D15" s="65" t="s">
        <v>26</v>
      </c>
      <c r="E15" s="65" t="s">
        <v>35</v>
      </c>
      <c r="F15" s="65" t="s">
        <v>19</v>
      </c>
      <c r="G15" s="65" t="s">
        <v>61</v>
      </c>
      <c r="H15" s="65" t="s">
        <v>62</v>
      </c>
      <c r="I15" s="85" t="s">
        <v>52</v>
      </c>
      <c r="J15" s="65" t="s">
        <v>63</v>
      </c>
      <c r="K15" s="65" t="s">
        <v>64</v>
      </c>
      <c r="L15" s="91" t="s">
        <v>36</v>
      </c>
      <c r="M15" s="92"/>
      <c r="N15" s="92"/>
      <c r="O15" s="92"/>
      <c r="P15" s="92"/>
      <c r="Q15" s="93"/>
      <c r="R15" s="94" t="s">
        <v>51</v>
      </c>
      <c r="S15" s="87" t="s">
        <v>32</v>
      </c>
      <c r="T15" s="63" t="s">
        <v>18</v>
      </c>
    </row>
    <row r="16" spans="1:20" ht="68.25" customHeight="1" x14ac:dyDescent="0.25">
      <c r="A16" s="74"/>
      <c r="B16" s="66"/>
      <c r="C16" s="66"/>
      <c r="D16" s="66"/>
      <c r="E16" s="66"/>
      <c r="F16" s="66"/>
      <c r="G16" s="66"/>
      <c r="H16" s="66"/>
      <c r="I16" s="86"/>
      <c r="J16" s="66"/>
      <c r="K16" s="66"/>
      <c r="L16" s="6" t="s">
        <v>65</v>
      </c>
      <c r="M16" s="6" t="s">
        <v>12</v>
      </c>
      <c r="N16" s="6" t="s">
        <v>13</v>
      </c>
      <c r="O16" s="6" t="s">
        <v>37</v>
      </c>
      <c r="P16" s="6" t="s">
        <v>24</v>
      </c>
      <c r="Q16" s="7" t="s">
        <v>53</v>
      </c>
      <c r="R16" s="95"/>
      <c r="S16" s="88"/>
      <c r="T16" s="64"/>
    </row>
    <row r="17" spans="1:20" ht="36" x14ac:dyDescent="0.25">
      <c r="A17" s="8" t="s">
        <v>1</v>
      </c>
      <c r="B17" s="9" t="s">
        <v>2</v>
      </c>
      <c r="C17" s="9" t="s">
        <v>3</v>
      </c>
      <c r="D17" s="9" t="s">
        <v>4</v>
      </c>
      <c r="E17" s="9" t="s">
        <v>5</v>
      </c>
      <c r="F17" s="9" t="s">
        <v>6</v>
      </c>
      <c r="G17" s="9" t="s">
        <v>7</v>
      </c>
      <c r="H17" s="9" t="s">
        <v>8</v>
      </c>
      <c r="I17" s="9" t="s">
        <v>38</v>
      </c>
      <c r="J17" s="9" t="s">
        <v>9</v>
      </c>
      <c r="K17" s="9" t="s">
        <v>10</v>
      </c>
      <c r="L17" s="9" t="s">
        <v>11</v>
      </c>
      <c r="M17" s="9" t="s">
        <v>39</v>
      </c>
      <c r="N17" s="9" t="s">
        <v>40</v>
      </c>
      <c r="O17" s="9" t="s">
        <v>20</v>
      </c>
      <c r="P17" s="9" t="s">
        <v>33</v>
      </c>
      <c r="Q17" s="9" t="s">
        <v>41</v>
      </c>
      <c r="R17" s="10" t="s">
        <v>42</v>
      </c>
      <c r="S17" s="8" t="s">
        <v>43</v>
      </c>
      <c r="T17" s="11" t="s">
        <v>44</v>
      </c>
    </row>
    <row r="18" spans="1:20" ht="14.25" customHeight="1" x14ac:dyDescent="0.25">
      <c r="A18" s="12" t="s">
        <v>15</v>
      </c>
      <c r="B18" s="13" t="s">
        <v>31</v>
      </c>
      <c r="C18" s="14" t="s">
        <v>28</v>
      </c>
      <c r="D18" s="14">
        <v>235</v>
      </c>
      <c r="E18" s="14" t="s">
        <v>21</v>
      </c>
      <c r="F18" s="15">
        <v>500</v>
      </c>
      <c r="G18" s="15">
        <v>400</v>
      </c>
      <c r="H18" s="14">
        <v>7</v>
      </c>
      <c r="I18" s="16">
        <f>ROUND((H18/100)*G18,2)</f>
        <v>28</v>
      </c>
      <c r="J18" s="13">
        <v>42551</v>
      </c>
      <c r="K18" s="14">
        <v>2556478</v>
      </c>
      <c r="L18" s="15">
        <v>30</v>
      </c>
      <c r="M18" s="16">
        <f>ROUND(L18/100*20,2)</f>
        <v>6</v>
      </c>
      <c r="N18" s="16">
        <f>ROUND(L18+M18,2)</f>
        <v>36</v>
      </c>
      <c r="O18" s="17">
        <v>1.1850000000000001</v>
      </c>
      <c r="P18" s="15">
        <v>2</v>
      </c>
      <c r="Q18" s="18">
        <f>ROUND(O18-(O18/100*P18),4)</f>
        <v>1.1613</v>
      </c>
      <c r="R18" s="19">
        <f>ROUND(I18*Q18,2)</f>
        <v>32.520000000000003</v>
      </c>
      <c r="S18" s="20">
        <f>IF(R18&gt;N18,N18,R18)</f>
        <v>32.520000000000003</v>
      </c>
      <c r="T18" s="21">
        <f>N18-S18</f>
        <v>3.4799999999999969</v>
      </c>
    </row>
    <row r="19" spans="1:20" ht="14.25" customHeight="1" x14ac:dyDescent="0.25">
      <c r="A19" s="12" t="s">
        <v>16</v>
      </c>
      <c r="B19" s="22"/>
      <c r="C19" s="23"/>
      <c r="D19" s="23"/>
      <c r="E19" s="23"/>
      <c r="F19" s="24"/>
      <c r="G19" s="24"/>
      <c r="H19" s="23"/>
      <c r="I19" s="25">
        <f t="shared" ref="I19:I21" si="0">ROUND((H19/100)*G19,2)</f>
        <v>0</v>
      </c>
      <c r="J19" s="22"/>
      <c r="K19" s="23"/>
      <c r="L19" s="24"/>
      <c r="M19" s="25">
        <f t="shared" ref="M19:M21" si="1">ROUND(L19/100*20,2)</f>
        <v>0</v>
      </c>
      <c r="N19" s="25">
        <f t="shared" ref="N19:N21" si="2">ROUND(L19+M19,2)</f>
        <v>0</v>
      </c>
      <c r="O19" s="26"/>
      <c r="P19" s="24"/>
      <c r="Q19" s="27">
        <f>ROUND(O19-(O19/100*P19),4)</f>
        <v>0</v>
      </c>
      <c r="R19" s="28">
        <f>ROUND(I19*Q19,2)</f>
        <v>0</v>
      </c>
      <c r="S19" s="29">
        <f t="shared" ref="S19:S21" si="3">IF(R19&gt;N19,N19,R19)</f>
        <v>0</v>
      </c>
      <c r="T19" s="30">
        <f t="shared" ref="T19:T21" si="4">N19-S19</f>
        <v>0</v>
      </c>
    </row>
    <row r="20" spans="1:20" ht="14.25" customHeight="1" x14ac:dyDescent="0.25">
      <c r="A20" s="12" t="s">
        <v>17</v>
      </c>
      <c r="B20" s="23"/>
      <c r="C20" s="23"/>
      <c r="D20" s="23"/>
      <c r="E20" s="23"/>
      <c r="F20" s="24"/>
      <c r="G20" s="24"/>
      <c r="H20" s="23"/>
      <c r="I20" s="25">
        <f t="shared" si="0"/>
        <v>0</v>
      </c>
      <c r="J20" s="22"/>
      <c r="K20" s="23"/>
      <c r="L20" s="24"/>
      <c r="M20" s="25">
        <f t="shared" si="1"/>
        <v>0</v>
      </c>
      <c r="N20" s="25">
        <f t="shared" si="2"/>
        <v>0</v>
      </c>
      <c r="O20" s="26"/>
      <c r="P20" s="24"/>
      <c r="Q20" s="27">
        <f>ROUND(O20-(O20/100*P20),4)</f>
        <v>0</v>
      </c>
      <c r="R20" s="28">
        <f>ROUND(I20*Q20,2)</f>
        <v>0</v>
      </c>
      <c r="S20" s="29">
        <f t="shared" si="3"/>
        <v>0</v>
      </c>
      <c r="T20" s="30">
        <f t="shared" si="4"/>
        <v>0</v>
      </c>
    </row>
    <row r="21" spans="1:20" ht="14.25" customHeight="1" thickBot="1" x14ac:dyDescent="0.3">
      <c r="A21" s="31" t="s">
        <v>29</v>
      </c>
      <c r="B21" s="32"/>
      <c r="C21" s="32"/>
      <c r="D21" s="32"/>
      <c r="E21" s="32"/>
      <c r="F21" s="33"/>
      <c r="G21" s="33"/>
      <c r="H21" s="32"/>
      <c r="I21" s="34">
        <f t="shared" si="0"/>
        <v>0</v>
      </c>
      <c r="J21" s="35"/>
      <c r="K21" s="32"/>
      <c r="L21" s="33"/>
      <c r="M21" s="34">
        <f t="shared" si="1"/>
        <v>0</v>
      </c>
      <c r="N21" s="34">
        <f t="shared" si="2"/>
        <v>0</v>
      </c>
      <c r="O21" s="36"/>
      <c r="P21" s="33"/>
      <c r="Q21" s="37">
        <f>ROUND(O21-(O21/100*P21),4)</f>
        <v>0</v>
      </c>
      <c r="R21" s="38">
        <f>ROUND(I21*Q21,2)</f>
        <v>0</v>
      </c>
      <c r="S21" s="39">
        <f t="shared" si="3"/>
        <v>0</v>
      </c>
      <c r="T21" s="40">
        <f t="shared" si="4"/>
        <v>0</v>
      </c>
    </row>
    <row r="22" spans="1:20" ht="14.25" customHeight="1" thickBot="1" x14ac:dyDescent="0.3">
      <c r="A22" s="82" t="s">
        <v>30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41">
        <f>SUM(S18:S21)</f>
        <v>32.520000000000003</v>
      </c>
      <c r="T22" s="42">
        <f>SUM(T18:T21)</f>
        <v>3.4799999999999969</v>
      </c>
    </row>
    <row r="23" spans="1:20" ht="6" customHeight="1" x14ac:dyDescent="0.25"/>
    <row r="24" spans="1:20" ht="15" customHeight="1" x14ac:dyDescent="0.25">
      <c r="A24" s="80" t="s">
        <v>75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</row>
    <row r="25" spans="1:20" ht="30" customHeight="1" x14ac:dyDescent="0.25">
      <c r="A25" s="79" t="s">
        <v>76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</row>
    <row r="26" spans="1:20" ht="15" customHeight="1" x14ac:dyDescent="0.25">
      <c r="A26" s="79" t="s">
        <v>57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</row>
    <row r="27" spans="1:20" ht="15" customHeight="1" x14ac:dyDescent="0.25">
      <c r="A27" s="80" t="s">
        <v>77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</row>
    <row r="28" spans="1:20" ht="15" customHeight="1" x14ac:dyDescent="0.25">
      <c r="A28" s="80" t="s">
        <v>58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</row>
    <row r="29" spans="1:20" ht="15" customHeight="1" x14ac:dyDescent="0.25">
      <c r="A29" s="80" t="s">
        <v>59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</row>
    <row r="31" spans="1:20" x14ac:dyDescent="0.25">
      <c r="A31" s="78" t="s">
        <v>54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</row>
    <row r="32" spans="1:20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</sheetData>
  <mergeCells count="34">
    <mergeCell ref="A15:A16"/>
    <mergeCell ref="B2:T2"/>
    <mergeCell ref="A28:T28"/>
    <mergeCell ref="A4:T4"/>
    <mergeCell ref="A25:T25"/>
    <mergeCell ref="A24:T24"/>
    <mergeCell ref="A7:T7"/>
    <mergeCell ref="A8:T8"/>
    <mergeCell ref="A9:T9"/>
    <mergeCell ref="B11:D11"/>
    <mergeCell ref="E11:I11"/>
    <mergeCell ref="B12:D12"/>
    <mergeCell ref="E12:M12"/>
    <mergeCell ref="B13:D13"/>
    <mergeCell ref="L15:Q15"/>
    <mergeCell ref="R15:R16"/>
    <mergeCell ref="A22:R22"/>
    <mergeCell ref="E13:F13"/>
    <mergeCell ref="A29:T29"/>
    <mergeCell ref="B15:B16"/>
    <mergeCell ref="A31:T31"/>
    <mergeCell ref="D15:D16"/>
    <mergeCell ref="E15:E16"/>
    <mergeCell ref="F15:F16"/>
    <mergeCell ref="S15:S16"/>
    <mergeCell ref="T15:T16"/>
    <mergeCell ref="G15:G16"/>
    <mergeCell ref="H15:H16"/>
    <mergeCell ref="I15:I16"/>
    <mergeCell ref="J15:J16"/>
    <mergeCell ref="K15:K16"/>
    <mergeCell ref="C15:C16"/>
    <mergeCell ref="A26:T26"/>
    <mergeCell ref="A27:T27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7" fitToHeight="0" orientation="landscape" r:id="rId1"/>
  <headerFooter>
    <oddHeader>&amp;R&amp;"Times New Roman,Normálne"Príloha č. 06 Výpočet nárokovanej sumy za cestovné náhrady a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D34A1B-47E2-4571-B68F-12AC239B174C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346052-FCA7-4476-899B-30E60B657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poprendova</dc:creator>
  <cp:lastModifiedBy>MV SR</cp:lastModifiedBy>
  <cp:lastPrinted>2018-12-06T11:27:47Z</cp:lastPrinted>
  <dcterms:created xsi:type="dcterms:W3CDTF">2010-07-19T11:22:24Z</dcterms:created>
  <dcterms:modified xsi:type="dcterms:W3CDTF">2021-03-16T14:23:15Z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