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arepoint A1\Prirucka pre prijimatela\Prirucka pre prijimatela v8_1\4 Distribucia PpP v8_1\Bez sledovania zmien\"/>
    </mc:Choice>
  </mc:AlternateContent>
  <bookViews>
    <workbookView xWindow="0" yWindow="0" windowWidth="23040" windowHeight="9975" activeTab="1"/>
  </bookViews>
  <sheets>
    <sheet name="Vypočet mzdovych vydavkov" sheetId="1" r:id="rId1"/>
    <sheet name="Finančné limity" sheetId="2" r:id="rId2"/>
  </sheets>
  <definedNames>
    <definedName name="_xlnm.Print_Titles" localSheetId="0">'Vypočet mzdovych vydavkov'!$14:$17</definedName>
  </definedNames>
  <calcPr calcId="152511"/>
</workbook>
</file>

<file path=xl/calcChain.xml><?xml version="1.0" encoding="utf-8"?>
<calcChain xmlns="http://schemas.openxmlformats.org/spreadsheetml/2006/main">
  <c r="G19" i="1" l="1"/>
  <c r="G20" i="1"/>
  <c r="E19" i="1"/>
  <c r="J19" i="1" l="1"/>
  <c r="I19" i="1"/>
  <c r="H19" i="1"/>
  <c r="H36" i="1" l="1"/>
  <c r="E31" i="1"/>
  <c r="E33" i="1"/>
  <c r="E34" i="1"/>
  <c r="E36" i="1"/>
  <c r="E37" i="1"/>
  <c r="E30" i="1"/>
  <c r="E20" i="1"/>
  <c r="E22" i="1"/>
  <c r="E23" i="1"/>
  <c r="E25" i="1"/>
  <c r="E26" i="1"/>
  <c r="S19" i="1" l="1"/>
  <c r="S37" i="1" l="1"/>
  <c r="S34" i="1"/>
  <c r="S31" i="1"/>
  <c r="S26" i="1"/>
  <c r="S23" i="1"/>
  <c r="S36" i="1"/>
  <c r="S38" i="1" s="1"/>
  <c r="S33" i="1"/>
  <c r="S35" i="1" s="1"/>
  <c r="S30" i="1"/>
  <c r="S32" i="1" s="1"/>
  <c r="S39" i="1" s="1"/>
  <c r="S25" i="1"/>
  <c r="S22" i="1"/>
  <c r="S24" i="1" s="1"/>
  <c r="S20" i="1"/>
  <c r="S21" i="1" s="1"/>
  <c r="S28" i="1" l="1"/>
  <c r="S40" i="1" s="1"/>
  <c r="S27" i="1"/>
  <c r="L19" i="1" l="1"/>
  <c r="K19" i="1"/>
  <c r="Q19" i="1"/>
  <c r="M19" i="1"/>
  <c r="P19" i="1"/>
  <c r="O19" i="1"/>
  <c r="R19" i="1"/>
  <c r="N19" i="1"/>
  <c r="H37" i="1"/>
  <c r="H38" i="1" s="1"/>
  <c r="H34" i="1"/>
  <c r="H31" i="1"/>
  <c r="H26" i="1"/>
  <c r="H23" i="1"/>
  <c r="H20" i="1"/>
  <c r="H21" i="1" s="1"/>
  <c r="H28" i="1" s="1"/>
  <c r="H33" i="1"/>
  <c r="H35" i="1" s="1"/>
  <c r="H30" i="1"/>
  <c r="H25" i="1"/>
  <c r="H27" i="1" s="1"/>
  <c r="H22" i="1"/>
  <c r="H24" i="1" s="1"/>
  <c r="H40" i="1" l="1"/>
  <c r="H32" i="1"/>
  <c r="H39" i="1" s="1"/>
  <c r="L21" i="1"/>
  <c r="L25" i="1"/>
  <c r="P25" i="1"/>
  <c r="K25" i="1"/>
  <c r="O25" i="1"/>
  <c r="O27" i="1" s="1"/>
  <c r="R25" i="1"/>
  <c r="N25" i="1"/>
  <c r="Q25" i="1"/>
  <c r="M25" i="1"/>
  <c r="M27" i="1" s="1"/>
  <c r="L33" i="1"/>
  <c r="R33" i="1"/>
  <c r="N33" i="1"/>
  <c r="Q33" i="1"/>
  <c r="Q35" i="1" s="1"/>
  <c r="M33" i="1"/>
  <c r="P33" i="1"/>
  <c r="K33" i="1"/>
  <c r="O33" i="1"/>
  <c r="L20" i="1"/>
  <c r="K20" i="1"/>
  <c r="K21" i="1" s="1"/>
  <c r="R20" i="1"/>
  <c r="R21" i="1" s="1"/>
  <c r="O20" i="1"/>
  <c r="O21" i="1" s="1"/>
  <c r="P20" i="1"/>
  <c r="P21" i="1" s="1"/>
  <c r="N20" i="1"/>
  <c r="N21" i="1" s="1"/>
  <c r="M20" i="1"/>
  <c r="M21" i="1" s="1"/>
  <c r="Q20" i="1"/>
  <c r="Q21" i="1" s="1"/>
  <c r="L26" i="1"/>
  <c r="N26" i="1"/>
  <c r="K26" i="1"/>
  <c r="Q26" i="1"/>
  <c r="R26" i="1"/>
  <c r="O26" i="1"/>
  <c r="M26" i="1"/>
  <c r="P26" i="1"/>
  <c r="L34" i="1"/>
  <c r="R34" i="1"/>
  <c r="N34" i="1"/>
  <c r="O34" i="1"/>
  <c r="P34" i="1"/>
  <c r="K34" i="1"/>
  <c r="Q34" i="1"/>
  <c r="M34" i="1"/>
  <c r="L22" i="1"/>
  <c r="Q22" i="1"/>
  <c r="M22" i="1"/>
  <c r="M24" i="1" s="1"/>
  <c r="P22" i="1"/>
  <c r="K22" i="1"/>
  <c r="O22" i="1"/>
  <c r="R22" i="1"/>
  <c r="R24" i="1" s="1"/>
  <c r="N22" i="1"/>
  <c r="L30" i="1"/>
  <c r="O30" i="1"/>
  <c r="R30" i="1"/>
  <c r="R32" i="1" s="1"/>
  <c r="N30" i="1"/>
  <c r="Q30" i="1"/>
  <c r="M30" i="1"/>
  <c r="P30" i="1"/>
  <c r="K30" i="1"/>
  <c r="L36" i="1"/>
  <c r="Q36" i="1"/>
  <c r="M36" i="1"/>
  <c r="M38" i="1" s="1"/>
  <c r="P36" i="1"/>
  <c r="K36" i="1"/>
  <c r="O36" i="1"/>
  <c r="R36" i="1"/>
  <c r="R38" i="1" s="1"/>
  <c r="N36" i="1"/>
  <c r="L23" i="1"/>
  <c r="P23" i="1"/>
  <c r="N23" i="1"/>
  <c r="K23" i="1"/>
  <c r="Q23" i="1"/>
  <c r="R23" i="1"/>
  <c r="O23" i="1"/>
  <c r="M23" i="1"/>
  <c r="L31" i="1"/>
  <c r="Q31" i="1"/>
  <c r="M31" i="1"/>
  <c r="R31" i="1"/>
  <c r="N31" i="1"/>
  <c r="O31" i="1"/>
  <c r="P31" i="1"/>
  <c r="K31" i="1"/>
  <c r="L37" i="1"/>
  <c r="O37" i="1"/>
  <c r="P37" i="1"/>
  <c r="K37" i="1"/>
  <c r="Q37" i="1"/>
  <c r="M37" i="1"/>
  <c r="R37" i="1"/>
  <c r="N37" i="1"/>
  <c r="O38" i="1" l="1"/>
  <c r="Q38" i="1"/>
  <c r="M32" i="1"/>
  <c r="O32" i="1"/>
  <c r="Q24" i="1"/>
  <c r="Q28" i="1" s="1"/>
  <c r="Q40" i="1" s="1"/>
  <c r="M28" i="1"/>
  <c r="K35" i="1"/>
  <c r="N35" i="1"/>
  <c r="P32" i="1"/>
  <c r="O35" i="1"/>
  <c r="I37" i="1"/>
  <c r="J37" i="1" s="1"/>
  <c r="K38" i="1"/>
  <c r="L38" i="1"/>
  <c r="Q32" i="1"/>
  <c r="Q39" i="1" s="1"/>
  <c r="L32" i="1"/>
  <c r="K24" i="1"/>
  <c r="P35" i="1"/>
  <c r="R35" i="1"/>
  <c r="R39" i="1" s="1"/>
  <c r="N38" i="1"/>
  <c r="P38" i="1"/>
  <c r="K32" i="1"/>
  <c r="K39" i="1" s="1"/>
  <c r="N32" i="1"/>
  <c r="M35" i="1"/>
  <c r="L35" i="1"/>
  <c r="I31" i="1"/>
  <c r="J31" i="1" s="1"/>
  <c r="O24" i="1"/>
  <c r="O28" i="1" s="1"/>
  <c r="Q27" i="1"/>
  <c r="K27" i="1"/>
  <c r="K28" i="1" s="1"/>
  <c r="K40" i="1" s="1"/>
  <c r="I23" i="1"/>
  <c r="J23" i="1" s="1"/>
  <c r="L24" i="1"/>
  <c r="L28" i="1" s="1"/>
  <c r="N27" i="1"/>
  <c r="N28" i="1" s="1"/>
  <c r="P27" i="1"/>
  <c r="I22" i="1"/>
  <c r="N24" i="1"/>
  <c r="P24" i="1"/>
  <c r="P28" i="1" s="1"/>
  <c r="I34" i="1"/>
  <c r="J34" i="1" s="1"/>
  <c r="I26" i="1"/>
  <c r="J26" i="1" s="1"/>
  <c r="I20" i="1"/>
  <c r="J20" i="1" s="1"/>
  <c r="I33" i="1"/>
  <c r="R27" i="1"/>
  <c r="R28" i="1" s="1"/>
  <c r="R40" i="1" s="1"/>
  <c r="L27" i="1"/>
  <c r="G25" i="1"/>
  <c r="I25" i="1"/>
  <c r="G37" i="1"/>
  <c r="G31" i="1"/>
  <c r="G23" i="1"/>
  <c r="G26" i="1"/>
  <c r="I36" i="1"/>
  <c r="G30" i="1"/>
  <c r="G32" i="1" s="1"/>
  <c r="G22" i="1"/>
  <c r="G24" i="1" s="1"/>
  <c r="G34" i="1"/>
  <c r="G21" i="1"/>
  <c r="G33" i="1"/>
  <c r="O40" i="1" l="1"/>
  <c r="J33" i="1"/>
  <c r="J35" i="1" s="1"/>
  <c r="I35" i="1"/>
  <c r="O39" i="1"/>
  <c r="G35" i="1"/>
  <c r="G27" i="1"/>
  <c r="G28" i="1" s="1"/>
  <c r="M39" i="1"/>
  <c r="M40" i="1" s="1"/>
  <c r="J25" i="1"/>
  <c r="J27" i="1" s="1"/>
  <c r="I27" i="1"/>
  <c r="J36" i="1"/>
  <c r="J38" i="1" s="1"/>
  <c r="I38" i="1"/>
  <c r="J22" i="1"/>
  <c r="J24" i="1" s="1"/>
  <c r="I24" i="1"/>
  <c r="N39" i="1"/>
  <c r="N40" i="1" s="1"/>
  <c r="L39" i="1"/>
  <c r="L40" i="1" s="1"/>
  <c r="P39" i="1"/>
  <c r="P40" i="1" s="1"/>
  <c r="G36" i="1"/>
  <c r="G38" i="1" s="1"/>
  <c r="G39" i="1" l="1"/>
  <c r="G40" i="1"/>
  <c r="I21" i="1"/>
  <c r="I28" i="1" s="1"/>
  <c r="J21" i="1" l="1"/>
  <c r="J28" i="1" s="1"/>
  <c r="I30" i="1"/>
  <c r="I32" i="1" s="1"/>
  <c r="I39" i="1" s="1"/>
  <c r="I40" i="1" s="1"/>
  <c r="J30" i="1" l="1"/>
  <c r="J32" i="1" s="1"/>
  <c r="J40" i="1" s="1"/>
  <c r="J39" i="1" l="1"/>
</calcChain>
</file>

<file path=xl/sharedStrings.xml><?xml version="1.0" encoding="utf-8"?>
<sst xmlns="http://schemas.openxmlformats.org/spreadsheetml/2006/main" count="105" uniqueCount="90">
  <si>
    <t>A</t>
  </si>
  <si>
    <t>B</t>
  </si>
  <si>
    <t>C</t>
  </si>
  <si>
    <t>D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</si>
  <si>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</si>
  <si>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</si>
  <si>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</si>
  <si>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</si>
  <si>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</si>
  <si>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</si>
  <si>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Odmena na základe uzatvorenej dohody pre projekt v zmysle výplatnej pásky
[EUR]</t>
  </si>
  <si>
    <t>Odvody zamestnávateľa v zmysle výplatnej pásky
[EUR]</t>
  </si>
  <si>
    <t>Nárokovaná odmena
[EUR]</t>
  </si>
  <si>
    <t>G
= E+F</t>
  </si>
  <si>
    <t>H
= (C*D)</t>
  </si>
  <si>
    <t>CELKOM za hlavnú aktivitu projektu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</si>
  <si>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</si>
  <si>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</si>
  <si>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</si>
  <si>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</si>
  <si>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</si>
  <si>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</si>
  <si>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</si>
  <si>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</si>
  <si>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</si>
  <si>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t>J
= H+I</t>
  </si>
  <si>
    <t xml:space="preserve">Podporné aktivity projektu </t>
  </si>
  <si>
    <t xml:space="preserve">CELKOM za podporné aktivity projektu </t>
  </si>
  <si>
    <r>
      <t xml:space="preserve">Výpočet oprávnených mzdových výdavkov dohodárov </t>
    </r>
    <r>
      <rPr>
        <sz val="14"/>
        <rFont val="Times New Roman"/>
        <family val="1"/>
        <charset val="238"/>
      </rPr>
      <t>(zamestnancov mimo pracovného pomeru)</t>
    </r>
  </si>
  <si>
    <r>
      <rPr>
        <b/>
        <sz val="11"/>
        <rFont val="Times New Roman"/>
        <family val="1"/>
        <charset val="238"/>
      </rPr>
      <t xml:space="preserve">Slúži ako podklad pre vyplnenie prílohy </t>
    </r>
    <r>
      <rPr>
        <b/>
        <i/>
        <sz val="11"/>
        <rFont val="Times New Roman"/>
        <family val="1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</si>
  <si>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Times New Roman"/>
        <family val="1"/>
        <charset val="238"/>
      </rPr>
      <t>1</t>
    </r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</si>
  <si>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10"/>
        <rFont val="Times New Roman"/>
        <family val="1"/>
        <charset val="238"/>
      </rPr>
      <t>alebo</t>
    </r>
    <r>
      <rPr>
        <sz val="10"/>
        <rFont val="Times New Roman"/>
        <family val="1"/>
        <charset val="238"/>
      </rPr>
      <t xml:space="preserve"> perom).</t>
    </r>
  </si>
  <si>
    <t>Kód projektu v ITMS2014+:</t>
  </si>
  <si>
    <t>Meno a priezvisko zamestnanca - pracovná pozícia</t>
  </si>
  <si>
    <r>
      <t>Počet hodín odpracovaných na projekte v danom mesiaci</t>
    </r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
[hodiny]</t>
    </r>
  </si>
  <si>
    <t>CELKOM ZA VŠETKY AKTIVITY</t>
  </si>
  <si>
    <t>Príloha č. 04b – Výpočet oprávnených mzdových výdavkov dohodárov</t>
  </si>
  <si>
    <t xml:space="preserve">Názov Prijímateľa/Partnera: </t>
  </si>
  <si>
    <t>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</si>
  <si>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</si>
  <si>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</si>
  <si>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</si>
  <si>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</si>
  <si>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</si>
  <si>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</si>
  <si>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</si>
  <si>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</si>
  <si>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</si>
  <si>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</si>
  <si>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2.1</t>
  </si>
  <si>
    <t>2.2</t>
  </si>
  <si>
    <t>2.3</t>
  </si>
  <si>
    <t>2.4</t>
  </si>
  <si>
    <t>2.5</t>
  </si>
  <si>
    <t>2.6</t>
  </si>
  <si>
    <t>2.8</t>
  </si>
  <si>
    <t>Odborný koordinátor</t>
  </si>
  <si>
    <t>Expert/špecialista</t>
  </si>
  <si>
    <t>Odborný/technický pracovník</t>
  </si>
  <si>
    <t>Terénny/pomocný pracovník</t>
  </si>
  <si>
    <t>Projektový manažér - interný</t>
  </si>
  <si>
    <t>Hodinové sadzby:</t>
  </si>
  <si>
    <t>2.9</t>
  </si>
  <si>
    <t>Verzie Príručky k OV pre DOP</t>
  </si>
  <si>
    <t>Mesiac a rok (vo formáte mm/rrrr)</t>
  </si>
  <si>
    <r>
      <t>Hodinová sadzba pri zohľadnení stanoveného finančného limitu</t>
    </r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[EUR]</t>
    </r>
  </si>
  <si>
    <t>E = (C*D)</t>
  </si>
  <si>
    <t>F = SUM (K až S)</t>
  </si>
  <si>
    <t>I
= SUM (K až S)</t>
  </si>
  <si>
    <r>
      <t>K až S</t>
    </r>
    <r>
      <rPr>
        <vertAlign val="superscript"/>
        <sz val="9"/>
        <rFont val="Times New Roman"/>
        <family val="1"/>
        <charset val="238"/>
      </rPr>
      <t>4</t>
    </r>
    <r>
      <rPr>
        <sz val="9"/>
        <rFont val="Times New Roman"/>
        <family val="1"/>
        <charset val="238"/>
      </rPr>
      <t xml:space="preserve">
Odvody zamestnávateľa (bez neoprávnených položiek)</t>
    </r>
  </si>
  <si>
    <r>
      <t>Zdravotné poistenie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 621</t>
    </r>
  </si>
  <si>
    <r>
      <t>Zdravotné poistenie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[EUR] 623</t>
    </r>
  </si>
  <si>
    <r>
      <t>Nemocenské poistenie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</si>
  <si>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Starobné poistenie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</si>
  <si>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Invalidné poistenie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</si>
  <si>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rFont val="Times New Roman"/>
        <family val="1"/>
        <charset val="238"/>
      </rPr>
      <t>6</t>
    </r>
    <r>
      <rPr>
        <sz val="9"/>
        <rFont val="Times New Roman"/>
        <family val="1"/>
        <charset val="238"/>
      </rPr>
      <t xml:space="preserve">
[EUR]</t>
    </r>
  </si>
  <si>
    <r>
      <t>Úrazové poistenie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</si>
  <si>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Rezervný fond</t>
    </r>
    <r>
      <rPr>
        <vertAlign val="superscript"/>
        <sz val="9"/>
        <rFont val="Times New Roman"/>
        <family val="1"/>
        <charset val="238"/>
      </rPr>
      <t>7</t>
    </r>
    <r>
      <rPr>
        <sz val="9"/>
        <rFont val="Times New Roman"/>
        <family val="1"/>
        <charset val="238"/>
      </rPr>
      <t xml:space="preserve">
[EUR]</t>
    </r>
  </si>
  <si>
    <r>
      <t>Garančný fond</t>
    </r>
    <r>
      <rPr>
        <vertAlign val="superscript"/>
        <sz val="9"/>
        <rFont val="Times New Roman"/>
        <family val="1"/>
        <charset val="238"/>
      </rPr>
      <t>8</t>
    </r>
    <r>
      <rPr>
        <sz val="9"/>
        <rFont val="Times New Roman"/>
        <family val="1"/>
        <charset val="238"/>
      </rPr>
      <t xml:space="preserve">
[EUR]</t>
    </r>
  </si>
  <si>
    <r>
      <t>Hlavná aktivita projektu</t>
    </r>
    <r>
      <rPr>
        <b/>
        <vertAlign val="superscript"/>
        <sz val="9"/>
        <rFont val="Times New Roman"/>
        <family val="1"/>
        <charset val="238"/>
      </rPr>
      <t>9</t>
    </r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</si>
  <si>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Uvedie sa celkový počet odpracovaných hodín uvedený v Pracovnom výkaze (Príloha č. 04c) zamestnanca pracujúceho na dohodu, a to za príslušnú aktivitu projektu (nie spolu za celý projekt).</t>
    </r>
  </si>
  <si>
    <r>
      <t xml:space="preserve">2 </t>
    </r>
    <r>
      <rPr>
        <sz val="10"/>
        <rFont val="Times New Roman"/>
        <family val="1"/>
        <charset val="238"/>
      </rPr>
      <t>Finančný limit pre odmenu (§ 223 až § 228a Zákonníka práce) stanovený v príslušnej Výzve na predkladanie ŽoNFP.</t>
    </r>
  </si>
  <si>
    <r>
      <t xml:space="preserve">6 </t>
    </r>
    <r>
      <rPr>
        <sz val="10"/>
        <rFont val="Times New Roman"/>
        <family val="1"/>
        <charset val="238"/>
      </rPr>
      <t xml:space="preserve">Poistné na nemocenské poistenie a poistenie v nezamestnanosti – u zamestnanca s uzatvorenou dohodou o vykonaní práce </t>
    </r>
    <r>
      <rPr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>, Prijímateľ uvádza hodnotu 0,00 EUR.</t>
    </r>
  </si>
  <si>
    <r>
      <t xml:space="preserve">7 </t>
    </r>
    <r>
      <rPr>
        <sz val="10"/>
        <rFont val="Times New Roman"/>
        <family val="1"/>
        <charset val="238"/>
      </rPr>
      <t xml:space="preserve">Poistné na starobné poistenie, invalidné poistenie, úrazové poistenie a do rezervného fondu solidarity – u zamestnanca s uzatvorenou dohodou o vykonaní práce </t>
    </r>
    <r>
      <rPr>
        <u/>
        <sz val="10"/>
        <rFont val="Times New Roman"/>
        <family val="1"/>
        <charset val="238"/>
      </rPr>
      <t>s nepravidelným príjmom</t>
    </r>
    <r>
      <rPr>
        <sz val="10"/>
        <rFont val="Times New Roman"/>
        <family val="1"/>
        <charset val="238"/>
      </rPr>
      <t xml:space="preserve">, si Prijímateľ upraví vzorec tak, že vymeriavacím základom je priemerný mesačný príjem dohodára. 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</si>
  <si>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Uvedie sa celý názov hlavnej aktivity projektu v zmysle Predmetu podpory NFP, ktorý tvorí prílohu č. 2 Zmluvy o poskytnutí NFP/ Rozhodnutia o schválení </t>
    </r>
    <r>
      <rPr>
        <sz val="10"/>
        <rFont val="Times New Roman"/>
        <family val="1"/>
        <charset val="238"/>
      </rPr>
      <t>ŽoNFP.</t>
    </r>
  </si>
  <si>
    <t>Je Prijímateľ garančne poistený?</t>
  </si>
  <si>
    <t>Finančné limity v zmysle Príručky k OV pre DOP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</si>
  <si>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Zdravotné poistenie – stĺpce "K" a "L".  Prijímateľ v závislosti od poskytovateľa zdravotného poistenia vyberie iba jednu zdravotnú poisťovňu (621 – Všeobecná zdravotná poisťovňa alebo 623 – Ostatné zdravotné poisťovne). Príklad: Ak Prijímateľ vyberie zdravotnú poisťovňu 621, potom pre poisťovňu 623 uvedie hodnot</t>
    </r>
    <r>
      <rPr>
        <sz val="10"/>
        <rFont val="Times New Roman"/>
        <family val="1"/>
        <charset val="238"/>
      </rPr>
      <t>u "0,00" EUR.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</si>
  <si>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Odvody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je potrebné aktualizovať v zmysle platných maximálnych vymeriavacích základov na príslušný rok (výpočet nezohľadňuje maximálny vymeriavaci základ).  Pri zdravotnom a úrazovom poistení sa maximálny vymeriavací základ neuplatňuje. V prípade zamestnanca pracujúceho na dohodu o práci vykonávanej mimo pracovného pomeru,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</si>
  <si>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odvádzať, ostatní prijímatelia uvádzajú hodnotu 0,00 EUR.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</si>
</sst>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1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8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5" fillId="0" borderId="0" xfId="1" applyFont="1" applyBorder="1" applyAlignment="1">
      <alignment vertical="center"/>
    </xf>
    <xf numFmtId="0" fontId="6" fillId="0" borderId="0" xfId="0" applyFont="1" applyFill="1" applyBorder="1"/>
    <xf numFmtId="0" fontId="6" fillId="0" borderId="0" xfId="0" applyFont="1"/>
    <xf numFmtId="0" fontId="5" fillId="0" borderId="0" xfId="1" applyFont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10" fillId="0" borderId="0" xfId="0" applyFont="1"/>
    <xf numFmtId="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3" fillId="5" borderId="10" xfId="0" applyNumberFormat="1" applyFont="1" applyFill="1" applyBorder="1" applyAlignment="1">
      <alignment horizontal="center" vertical="center"/>
    </xf>
    <xf numFmtId="2" fontId="13" fillId="5" borderId="8" xfId="0" applyNumberFormat="1" applyFont="1" applyFill="1" applyBorder="1" applyAlignment="1">
      <alignment horizontal="center" vertical="center"/>
    </xf>
    <xf numFmtId="2" fontId="13" fillId="5" borderId="6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49" fontId="12" fillId="7" borderId="1" xfId="0" applyNumberFormat="1" applyFont="1" applyFill="1" applyBorder="1" applyAlignment="1">
      <alignment horizontal="center" vertical="center"/>
    </xf>
    <xf numFmtId="2" fontId="12" fillId="7" borderId="1" xfId="0" applyNumberFormat="1" applyFont="1" applyFill="1" applyBorder="1" applyAlignment="1">
      <alignment horizontal="center" vertical="center"/>
    </xf>
    <xf numFmtId="2" fontId="13" fillId="7" borderId="1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49" fontId="12" fillId="5" borderId="10" xfId="0" applyNumberFormat="1" applyFont="1" applyFill="1" applyBorder="1" applyAlignment="1">
      <alignment horizontal="center" vertical="center"/>
    </xf>
    <xf numFmtId="2" fontId="12" fillId="5" borderId="10" xfId="0" applyNumberFormat="1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left" vertical="center"/>
    </xf>
    <xf numFmtId="49" fontId="12" fillId="5" borderId="8" xfId="0" applyNumberFormat="1" applyFont="1" applyFill="1" applyBorder="1" applyAlignment="1">
      <alignment horizontal="center" vertical="center"/>
    </xf>
    <xf numFmtId="2" fontId="12" fillId="5" borderId="8" xfId="0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2" fillId="11" borderId="1" xfId="0" applyFont="1" applyFill="1" applyBorder="1" applyAlignment="1">
      <alignment horizontal="center" vertical="center" wrapText="1"/>
    </xf>
    <xf numFmtId="4" fontId="12" fillId="11" borderId="1" xfId="0" applyNumberFormat="1" applyFont="1" applyFill="1" applyBorder="1" applyAlignment="1">
      <alignment horizontal="center" vertical="center" wrapText="1"/>
    </xf>
    <xf numFmtId="49" fontId="12" fillId="11" borderId="1" xfId="0" applyNumberFormat="1" applyFont="1" applyFill="1" applyBorder="1" applyAlignment="1">
      <alignment horizontal="center" vertical="center" wrapText="1"/>
    </xf>
    <xf numFmtId="49" fontId="12" fillId="11" borderId="24" xfId="0" applyNumberFormat="1" applyFont="1" applyFill="1" applyBorder="1" applyAlignment="1">
      <alignment horizontal="center" vertical="center" wrapText="1"/>
    </xf>
    <xf numFmtId="10" fontId="12" fillId="11" borderId="8" xfId="0" applyNumberFormat="1" applyFont="1" applyFill="1" applyBorder="1" applyAlignment="1">
      <alignment horizontal="center" vertical="center" wrapText="1"/>
    </xf>
    <xf numFmtId="10" fontId="12" fillId="11" borderId="12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/>
    <xf numFmtId="4" fontId="12" fillId="3" borderId="5" xfId="0" applyNumberFormat="1" applyFont="1" applyFill="1" applyBorder="1"/>
    <xf numFmtId="2" fontId="12" fillId="10" borderId="1" xfId="0" applyNumberFormat="1" applyFont="1" applyFill="1" applyBorder="1" applyAlignment="1">
      <alignment horizontal="center" vertical="center"/>
    </xf>
    <xf numFmtId="0" fontId="19" fillId="0" borderId="0" xfId="0" applyFont="1"/>
    <xf numFmtId="4" fontId="12" fillId="2" borderId="22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2" fontId="13" fillId="7" borderId="1" xfId="0" applyNumberFormat="1" applyFont="1" applyFill="1" applyBorder="1" applyAlignment="1">
      <alignment horizontal="right" vertical="center"/>
    </xf>
    <xf numFmtId="4" fontId="13" fillId="7" borderId="1" xfId="0" applyNumberFormat="1" applyFont="1" applyFill="1" applyBorder="1"/>
    <xf numFmtId="4" fontId="13" fillId="5" borderId="10" xfId="0" applyNumberFormat="1" applyFont="1" applyFill="1" applyBorder="1"/>
    <xf numFmtId="4" fontId="13" fillId="5" borderId="8" xfId="0" applyNumberFormat="1" applyFont="1" applyFill="1" applyBorder="1"/>
    <xf numFmtId="4" fontId="13" fillId="5" borderId="6" xfId="0" applyNumberFormat="1" applyFont="1" applyFill="1" applyBorder="1" applyAlignment="1"/>
    <xf numFmtId="0" fontId="2" fillId="0" borderId="0" xfId="0" applyFont="1" applyAlignment="1"/>
    <xf numFmtId="0" fontId="0" fillId="0" borderId="0" xfId="0" applyAlignment="1"/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left" vertical="center"/>
    </xf>
    <xf numFmtId="0" fontId="13" fillId="5" borderId="20" xfId="0" applyFont="1" applyFill="1" applyBorder="1" applyAlignment="1">
      <alignment horizontal="left" vertical="center"/>
    </xf>
    <xf numFmtId="0" fontId="13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4" fontId="12" fillId="2" borderId="17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/>
    </xf>
    <xf numFmtId="4" fontId="12" fillId="2" borderId="16" xfId="0" applyNumberFormat="1" applyFont="1" applyFill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16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4" fontId="12" fillId="2" borderId="13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4" fontId="12" fillId="8" borderId="2" xfId="0" applyNumberFormat="1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 wrapText="1"/>
    </xf>
    <xf numFmtId="0" fontId="12" fillId="10" borderId="8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4" fontId="12" fillId="9" borderId="2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21" fillId="0" borderId="0" xfId="0" applyFont="1"/>
    <xf numFmtId="0" fontId="5" fillId="0" borderId="0" xfId="0" applyFont="1" applyAlignment="1"/>
    <xf numFmtId="0" fontId="8" fillId="6" borderId="0" xfId="0" applyFont="1" applyFill="1"/>
    <xf numFmtId="0" fontId="2" fillId="6" borderId="0" xfId="0" applyFont="1" applyFill="1"/>
    <xf numFmtId="0" fontId="8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4" fontId="2" fillId="0" borderId="1" xfId="2" applyFont="1" applyFill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0000FF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186268</xdr:colOff>
      <xdr:row>3</xdr:row>
      <xdr:rowOff>52916</xdr:rowOff>
    </xdr:from>
    <xdr:to>
      <xdr:col>17</xdr:col>
      <xdr:colOff>391584</xdr:colOff>
      <xdr:row>4</xdr:row>
      <xdr:rowOff>63499</xdr:rowOff>
    </xdr:to>
    <xdr:pic>
      <xdr:nvPicPr>
        <xdr:cNvPr id="4" name="Obrázok 3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41935" y="243416"/>
          <a:ext cx="5126566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51"/>
  <sheetViews>
    <sheetView topLeftCell="A22" zoomScaleNormal="100" zoomScaleSheetLayoutView="90" zoomScalePageLayoutView="55" workbookViewId="0">
      <selection activeCell="J52" sqref="J52"/>
    </sheetView>
  </sheetViews>
  <sheetFormatPr defaultColWidth="9.140625" defaultRowHeight="15" x14ac:dyDescent="0.25"/>
  <cols>
    <col min="1" max="1" width="32" style="1" customWidth="1"/>
    <col min="2" max="2" width="11.7109375" style="1" customWidth="1"/>
    <col min="3" max="3" width="14.7109375" style="1" bestFit="1" customWidth="1"/>
    <col min="4" max="4" width="14" style="1" customWidth="1"/>
    <col min="5" max="5" width="14.7109375" style="1" customWidth="1"/>
    <col min="6" max="6" width="13.85546875" style="1" customWidth="1"/>
    <col min="7" max="7" width="12" style="1" customWidth="1"/>
    <col min="8" max="8" width="13.140625" style="1" customWidth="1"/>
    <col min="9" max="9" width="14" style="1" customWidth="1"/>
    <col min="10" max="10" width="13.140625" style="1" customWidth="1"/>
    <col min="11" max="12" width="8.42578125" style="1" customWidth="1"/>
    <col min="13" max="13" width="8.42578125" style="1" bestFit="1" customWidth="1"/>
    <col min="14" max="14" width="8.28515625" style="1" bestFit="1" customWidth="1"/>
    <col min="15" max="15" width="9.5703125" style="1" customWidth="1"/>
    <col min="16" max="16" width="9.140625" style="1" bestFit="1" customWidth="1"/>
    <col min="17" max="17" width="8.42578125" style="1" bestFit="1" customWidth="1"/>
    <col min="18" max="18" width="8.28515625" style="1" bestFit="1" customWidth="1"/>
    <col min="19" max="16384" width="9.140625" style="1"/>
  </cols>
  <sheetData>
    <row r="2" spans="1:36" ht="20.25" customHeight="1" x14ac:dyDescent="0.25">
      <c r="A2" s="77" t="s">
        <v>36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36" ht="17.25" customHeight="1" x14ac:dyDescent="0.25"/>
    <row r="4" spans="1:36" ht="51.75" customHeight="1" x14ac:dyDescent="0.25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</row>
    <row r="6" spans="1:36" s="4" customFormat="1" ht="18.75" x14ac:dyDescent="0.25">
      <c r="A6" s="59" t="s">
        <v>28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2"/>
      <c r="U6" s="2"/>
      <c r="V6" s="2"/>
      <c r="W6" s="2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s="4" customFormat="1" ht="15.75" x14ac:dyDescent="0.25">
      <c r="A7" s="60" t="s">
        <v>29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5"/>
      <c r="U7" s="5"/>
      <c r="V7" s="5"/>
      <c r="W7" s="5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s="4" customFormat="1" ht="15.75" x14ac:dyDescent="0.25">
      <c r="A8" s="61" t="s">
        <v>30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5"/>
      <c r="U8" s="5"/>
      <c r="V8" s="5"/>
      <c r="W8" s="5"/>
    </row>
    <row r="9" spans="1:36" ht="18.7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7"/>
      <c r="U9" s="7"/>
      <c r="V9" s="7"/>
      <c r="W9" s="7"/>
    </row>
    <row r="10" spans="1:36" ht="18.75" x14ac:dyDescent="0.25">
      <c r="A10" s="8" t="s">
        <v>37</v>
      </c>
      <c r="B10" s="62"/>
      <c r="C10" s="62"/>
      <c r="D10" s="62"/>
      <c r="E10" s="62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0"/>
      <c r="U10" s="10"/>
      <c r="V10" s="10"/>
      <c r="W10" s="10"/>
    </row>
    <row r="11" spans="1:36" ht="18.75" x14ac:dyDescent="0.25">
      <c r="A11" s="8" t="s">
        <v>9</v>
      </c>
      <c r="B11" s="62"/>
      <c r="C11" s="62"/>
      <c r="D11" s="62"/>
      <c r="E11" s="62"/>
      <c r="F11" s="62"/>
      <c r="G11" s="62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10"/>
      <c r="U11" s="10"/>
      <c r="V11" s="10"/>
      <c r="W11" s="10"/>
    </row>
    <row r="12" spans="1:36" ht="18.75" x14ac:dyDescent="0.25">
      <c r="A12" s="8" t="s">
        <v>32</v>
      </c>
      <c r="B12" s="62"/>
      <c r="C12" s="6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/>
      <c r="U12" s="10"/>
      <c r="V12" s="10"/>
      <c r="W12" s="10"/>
    </row>
    <row r="13" spans="1:36" ht="20.25" customHeight="1" thickBot="1" x14ac:dyDescent="0.3">
      <c r="A13" s="8" t="s">
        <v>85</v>
      </c>
      <c r="B13" s="3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36" ht="26.45" customHeight="1" x14ac:dyDescent="0.25">
      <c r="A14" s="64" t="s">
        <v>0</v>
      </c>
      <c r="B14" s="53" t="s">
        <v>1</v>
      </c>
      <c r="C14" s="53" t="s">
        <v>2</v>
      </c>
      <c r="D14" s="70" t="s">
        <v>3</v>
      </c>
      <c r="E14" s="68" t="s">
        <v>66</v>
      </c>
      <c r="F14" s="68" t="s">
        <v>67</v>
      </c>
      <c r="G14" s="66" t="s">
        <v>13</v>
      </c>
      <c r="H14" s="66" t="s">
        <v>14</v>
      </c>
      <c r="I14" s="66" t="s">
        <v>68</v>
      </c>
      <c r="J14" s="66" t="s">
        <v>25</v>
      </c>
      <c r="K14" s="74" t="s">
        <v>69</v>
      </c>
      <c r="L14" s="75"/>
      <c r="M14" s="75"/>
      <c r="N14" s="75"/>
      <c r="O14" s="75"/>
      <c r="P14" s="75"/>
      <c r="Q14" s="75"/>
      <c r="R14" s="75"/>
      <c r="S14" s="76"/>
    </row>
    <row r="15" spans="1:36" x14ac:dyDescent="0.25">
      <c r="A15" s="65"/>
      <c r="B15" s="54"/>
      <c r="C15" s="54"/>
      <c r="D15" s="71"/>
      <c r="E15" s="69"/>
      <c r="F15" s="69"/>
      <c r="G15" s="67"/>
      <c r="H15" s="67"/>
      <c r="I15" s="67"/>
      <c r="J15" s="67"/>
      <c r="K15" s="12" t="s">
        <v>17</v>
      </c>
      <c r="L15" s="12" t="s">
        <v>18</v>
      </c>
      <c r="M15" s="12" t="s">
        <v>19</v>
      </c>
      <c r="N15" s="12" t="s">
        <v>20</v>
      </c>
      <c r="O15" s="12" t="s">
        <v>21</v>
      </c>
      <c r="P15" s="12" t="s">
        <v>22</v>
      </c>
      <c r="Q15" s="12" t="s">
        <v>23</v>
      </c>
      <c r="R15" s="44" t="s">
        <v>24</v>
      </c>
      <c r="S15" s="45" t="s">
        <v>38</v>
      </c>
    </row>
    <row r="16" spans="1:36" ht="54" customHeight="1" x14ac:dyDescent="0.25">
      <c r="A16" s="88" t="s">
        <v>33</v>
      </c>
      <c r="B16" s="90" t="s">
        <v>64</v>
      </c>
      <c r="C16" s="90" t="s">
        <v>65</v>
      </c>
      <c r="D16" s="92" t="s">
        <v>34</v>
      </c>
      <c r="E16" s="90" t="s">
        <v>10</v>
      </c>
      <c r="F16" s="93" t="s">
        <v>11</v>
      </c>
      <c r="G16" s="93" t="s">
        <v>4</v>
      </c>
      <c r="H16" s="84" t="s">
        <v>12</v>
      </c>
      <c r="I16" s="84" t="s">
        <v>5</v>
      </c>
      <c r="J16" s="86" t="s">
        <v>6</v>
      </c>
      <c r="K16" s="34" t="s">
        <v>70</v>
      </c>
      <c r="L16" s="34" t="s">
        <v>71</v>
      </c>
      <c r="M16" s="35" t="s">
        <v>72</v>
      </c>
      <c r="N16" s="35" t="s">
        <v>73</v>
      </c>
      <c r="O16" s="35" t="s">
        <v>74</v>
      </c>
      <c r="P16" s="35" t="s">
        <v>75</v>
      </c>
      <c r="Q16" s="36" t="s">
        <v>76</v>
      </c>
      <c r="R16" s="36" t="s">
        <v>77</v>
      </c>
      <c r="S16" s="37" t="s">
        <v>78</v>
      </c>
    </row>
    <row r="17" spans="1:19" ht="16.5" customHeight="1" thickBot="1" x14ac:dyDescent="0.3">
      <c r="A17" s="89"/>
      <c r="B17" s="91"/>
      <c r="C17" s="91"/>
      <c r="D17" s="91"/>
      <c r="E17" s="91"/>
      <c r="F17" s="94"/>
      <c r="G17" s="94"/>
      <c r="H17" s="85"/>
      <c r="I17" s="85"/>
      <c r="J17" s="87"/>
      <c r="K17" s="38">
        <v>0.1</v>
      </c>
      <c r="L17" s="38">
        <v>0.1</v>
      </c>
      <c r="M17" s="38">
        <v>1.4E-2</v>
      </c>
      <c r="N17" s="38">
        <v>0.14000000000000001</v>
      </c>
      <c r="O17" s="38">
        <v>0.03</v>
      </c>
      <c r="P17" s="38">
        <v>0.01</v>
      </c>
      <c r="Q17" s="38">
        <v>8.0000000000000002E-3</v>
      </c>
      <c r="R17" s="38">
        <v>4.7500000000000001E-2</v>
      </c>
      <c r="S17" s="39">
        <v>2.5000000000000001E-3</v>
      </c>
    </row>
    <row r="18" spans="1:19" x14ac:dyDescent="0.25">
      <c r="A18" s="25" t="s">
        <v>79</v>
      </c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3"/>
    </row>
    <row r="19" spans="1:19" x14ac:dyDescent="0.25">
      <c r="A19" s="13" t="s">
        <v>7</v>
      </c>
      <c r="B19" s="14"/>
      <c r="C19" s="15"/>
      <c r="D19" s="16"/>
      <c r="E19" s="16">
        <f t="shared" ref="E19:E26" si="0">C19*D19</f>
        <v>0</v>
      </c>
      <c r="F19" s="16">
        <v>0</v>
      </c>
      <c r="G19" s="16">
        <f>ROUND(E19+F19,2)</f>
        <v>0</v>
      </c>
      <c r="H19" s="16">
        <f>ROUND(C19*D19,2)</f>
        <v>0</v>
      </c>
      <c r="I19" s="16">
        <f>SUM(K19:S19)</f>
        <v>0</v>
      </c>
      <c r="J19" s="42">
        <f>H19+I19</f>
        <v>0</v>
      </c>
      <c r="K19" s="40">
        <f>ROUNDDOWN($K$17*H19,2)</f>
        <v>0</v>
      </c>
      <c r="L19" s="40">
        <f>ROUNDDOWN($L$17*H19,2)</f>
        <v>0</v>
      </c>
      <c r="M19" s="40">
        <f>ROUNDDOWN($M$17*H19,2)</f>
        <v>0</v>
      </c>
      <c r="N19" s="40">
        <f>ROUNDDOWN($N$17*H19,2)</f>
        <v>0</v>
      </c>
      <c r="O19" s="40">
        <f>ROUNDDOWN($O$17*H19,2)</f>
        <v>0</v>
      </c>
      <c r="P19" s="40">
        <f>ROUNDDOWN($P$17*H19,2)</f>
        <v>0</v>
      </c>
      <c r="Q19" s="40">
        <f>ROUNDDOWN($Q$17*H19,2)</f>
        <v>0</v>
      </c>
      <c r="R19" s="40">
        <f>ROUNDDOWN($R$17*H19,2)</f>
        <v>0</v>
      </c>
      <c r="S19" s="41">
        <f>IF(OR($B$13="nie",$B$13=""),0,ROUNDDOWN($S$17*H19,2))</f>
        <v>0</v>
      </c>
    </row>
    <row r="20" spans="1:19" x14ac:dyDescent="0.25">
      <c r="A20" s="13" t="s">
        <v>8</v>
      </c>
      <c r="B20" s="14"/>
      <c r="C20" s="15"/>
      <c r="D20" s="16"/>
      <c r="E20" s="16">
        <f t="shared" si="0"/>
        <v>0</v>
      </c>
      <c r="F20" s="16">
        <v>0</v>
      </c>
      <c r="G20" s="16">
        <f>ROUND(E20+F20,2)</f>
        <v>0</v>
      </c>
      <c r="H20" s="16">
        <f>ROUND(C20*D20,2)</f>
        <v>0</v>
      </c>
      <c r="I20" s="16">
        <f>SUM(K20:S20)</f>
        <v>0</v>
      </c>
      <c r="J20" s="42">
        <f>H20+I20</f>
        <v>0</v>
      </c>
      <c r="K20" s="40">
        <f>ROUNDDOWN($K$17*H20,2)</f>
        <v>0</v>
      </c>
      <c r="L20" s="40">
        <f>ROUNDDOWN($L$17*H20,2)</f>
        <v>0</v>
      </c>
      <c r="M20" s="40">
        <f>ROUNDDOWN($M$17*H20,2)</f>
        <v>0</v>
      </c>
      <c r="N20" s="40">
        <f>ROUNDDOWN($N$17*H20,2)</f>
        <v>0</v>
      </c>
      <c r="O20" s="40">
        <f>ROUNDDOWN($O$17*H20,2)</f>
        <v>0</v>
      </c>
      <c r="P20" s="40">
        <f>ROUNDDOWN($P$17*H20,2)</f>
        <v>0</v>
      </c>
      <c r="Q20" s="40">
        <f>ROUNDDOWN($Q$17*H20,2)</f>
        <v>0</v>
      </c>
      <c r="R20" s="40">
        <f>ROUNDDOWN($R$17*H20,2)</f>
        <v>0</v>
      </c>
      <c r="S20" s="41">
        <f>IF(OR($B$13="nie",$B$13=""),0,ROUNDDOWN($S$17*H20,2))</f>
        <v>0</v>
      </c>
    </row>
    <row r="21" spans="1:19" x14ac:dyDescent="0.25">
      <c r="A21" s="21" t="s">
        <v>16</v>
      </c>
      <c r="B21" s="22"/>
      <c r="C21" s="23"/>
      <c r="D21" s="23"/>
      <c r="E21" s="23"/>
      <c r="F21" s="23"/>
      <c r="G21" s="23">
        <f t="shared" ref="G21:I21" si="1">SUM(G19:G20)</f>
        <v>0</v>
      </c>
      <c r="H21" s="23">
        <f t="shared" si="1"/>
        <v>0</v>
      </c>
      <c r="I21" s="23">
        <f t="shared" si="1"/>
        <v>0</v>
      </c>
      <c r="J21" s="24">
        <f>SUM(J19:J20)</f>
        <v>0</v>
      </c>
      <c r="K21" s="46">
        <f>SUM(K19:K20)</f>
        <v>0</v>
      </c>
      <c r="L21" s="46">
        <f t="shared" ref="L21:S21" si="2">SUM(L19:L20)</f>
        <v>0</v>
      </c>
      <c r="M21" s="46">
        <f t="shared" si="2"/>
        <v>0</v>
      </c>
      <c r="N21" s="46">
        <f t="shared" si="2"/>
        <v>0</v>
      </c>
      <c r="O21" s="46">
        <f t="shared" si="2"/>
        <v>0</v>
      </c>
      <c r="P21" s="46">
        <f t="shared" si="2"/>
        <v>0</v>
      </c>
      <c r="Q21" s="46">
        <f t="shared" si="2"/>
        <v>0</v>
      </c>
      <c r="R21" s="46">
        <f t="shared" si="2"/>
        <v>0</v>
      </c>
      <c r="S21" s="46">
        <f t="shared" si="2"/>
        <v>0</v>
      </c>
    </row>
    <row r="22" spans="1:19" x14ac:dyDescent="0.25">
      <c r="A22" s="13" t="s">
        <v>7</v>
      </c>
      <c r="B22" s="14"/>
      <c r="C22" s="15"/>
      <c r="D22" s="16"/>
      <c r="E22" s="16">
        <f t="shared" si="0"/>
        <v>0</v>
      </c>
      <c r="F22" s="16">
        <v>0</v>
      </c>
      <c r="G22" s="16">
        <f t="shared" ref="G22" si="3">ROUND(E22+F22,2)</f>
        <v>0</v>
      </c>
      <c r="H22" s="16">
        <f t="shared" ref="H22" si="4">ROUND(C22*D22,2)</f>
        <v>0</v>
      </c>
      <c r="I22" s="16">
        <f>SUM(K22:S22)</f>
        <v>0</v>
      </c>
      <c r="J22" s="42">
        <f>H22+I22</f>
        <v>0</v>
      </c>
      <c r="K22" s="40">
        <f>ROUNDDOWN($K$17*H22,2)</f>
        <v>0</v>
      </c>
      <c r="L22" s="40">
        <f t="shared" ref="L22:L26" si="5">ROUNDDOWN($L$17*H22,2)</f>
        <v>0</v>
      </c>
      <c r="M22" s="40">
        <f>ROUNDDOWN($M$17*H22,2)</f>
        <v>0</v>
      </c>
      <c r="N22" s="40">
        <f>ROUNDDOWN($N$17*H22,2)</f>
        <v>0</v>
      </c>
      <c r="O22" s="40">
        <f>ROUNDDOWN($O$17*H22,2)</f>
        <v>0</v>
      </c>
      <c r="P22" s="40">
        <f>ROUNDDOWN($P$17*H22,2)</f>
        <v>0</v>
      </c>
      <c r="Q22" s="40">
        <f>ROUNDDOWN($Q$17*H22,2)</f>
        <v>0</v>
      </c>
      <c r="R22" s="40">
        <f>ROUNDDOWN($R$17*H22,2)</f>
        <v>0</v>
      </c>
      <c r="S22" s="41">
        <f>IF(OR($B$13="nie",$B$13=""),0,ROUNDDOWN($S$17*H22,2))</f>
        <v>0</v>
      </c>
    </row>
    <row r="23" spans="1:19" x14ac:dyDescent="0.25">
      <c r="A23" s="13" t="s">
        <v>8</v>
      </c>
      <c r="B23" s="14"/>
      <c r="C23" s="15"/>
      <c r="D23" s="16"/>
      <c r="E23" s="16">
        <f t="shared" si="0"/>
        <v>0</v>
      </c>
      <c r="F23" s="16">
        <v>0</v>
      </c>
      <c r="G23" s="16">
        <f>ROUND(E23+F23,2)</f>
        <v>0</v>
      </c>
      <c r="H23" s="16">
        <f>ROUND(C23*D23,2)</f>
        <v>0</v>
      </c>
      <c r="I23" s="16">
        <f>SUM(K23:S23)</f>
        <v>0</v>
      </c>
      <c r="J23" s="42">
        <f>H23+I23</f>
        <v>0</v>
      </c>
      <c r="K23" s="40">
        <f>ROUNDDOWN($K$17*H23,2)</f>
        <v>0</v>
      </c>
      <c r="L23" s="40">
        <f t="shared" si="5"/>
        <v>0</v>
      </c>
      <c r="M23" s="40">
        <f>ROUNDDOWN($M$17*H23,2)</f>
        <v>0</v>
      </c>
      <c r="N23" s="40">
        <f>ROUNDDOWN($N$17*H23,2)</f>
        <v>0</v>
      </c>
      <c r="O23" s="40">
        <f>ROUNDDOWN($O$17*H23,2)</f>
        <v>0</v>
      </c>
      <c r="P23" s="40">
        <f>ROUNDDOWN($P$17*H23,2)</f>
        <v>0</v>
      </c>
      <c r="Q23" s="40">
        <f>ROUNDDOWN($Q$17*H23,2)</f>
        <v>0</v>
      </c>
      <c r="R23" s="40">
        <f>ROUNDDOWN($R$17*H23,2)</f>
        <v>0</v>
      </c>
      <c r="S23" s="41">
        <f>IF(OR($B$13="nie",$B$13=""),0,ROUNDDOWN($S$17*H23,2))</f>
        <v>0</v>
      </c>
    </row>
    <row r="24" spans="1:19" x14ac:dyDescent="0.25">
      <c r="A24" s="21" t="s">
        <v>16</v>
      </c>
      <c r="B24" s="22"/>
      <c r="C24" s="23"/>
      <c r="D24" s="23"/>
      <c r="E24" s="23"/>
      <c r="F24" s="23"/>
      <c r="G24" s="24">
        <f>SUM(G22:G23)</f>
        <v>0</v>
      </c>
      <c r="H24" s="24">
        <f>SUM(H22:H23)</f>
        <v>0</v>
      </c>
      <c r="I24" s="24">
        <f>SUM(I22:I23)</f>
        <v>0</v>
      </c>
      <c r="J24" s="24">
        <f>SUM(J22:J23)</f>
        <v>0</v>
      </c>
      <c r="K24" s="47">
        <f>SUM(K22:K23)</f>
        <v>0</v>
      </c>
      <c r="L24" s="47">
        <f t="shared" ref="L24:S24" si="6">SUM(L22:L23)</f>
        <v>0</v>
      </c>
      <c r="M24" s="47">
        <f t="shared" si="6"/>
        <v>0</v>
      </c>
      <c r="N24" s="47">
        <f t="shared" si="6"/>
        <v>0</v>
      </c>
      <c r="O24" s="47">
        <f t="shared" si="6"/>
        <v>0</v>
      </c>
      <c r="P24" s="47">
        <f t="shared" si="6"/>
        <v>0</v>
      </c>
      <c r="Q24" s="47">
        <f t="shared" si="6"/>
        <v>0</v>
      </c>
      <c r="R24" s="47">
        <f t="shared" si="6"/>
        <v>0</v>
      </c>
      <c r="S24" s="47">
        <f t="shared" si="6"/>
        <v>0</v>
      </c>
    </row>
    <row r="25" spans="1:19" x14ac:dyDescent="0.25">
      <c r="A25" s="13" t="s">
        <v>7</v>
      </c>
      <c r="B25" s="14"/>
      <c r="C25" s="15"/>
      <c r="D25" s="16"/>
      <c r="E25" s="16">
        <f t="shared" si="0"/>
        <v>0</v>
      </c>
      <c r="F25" s="16">
        <v>0</v>
      </c>
      <c r="G25" s="16">
        <f t="shared" ref="G25" si="7">ROUND(E25+F25,2)</f>
        <v>0</v>
      </c>
      <c r="H25" s="16">
        <f t="shared" ref="H25" si="8">ROUND(C25*D25,2)</f>
        <v>0</v>
      </c>
      <c r="I25" s="16">
        <f>SUM(K25:S25)</f>
        <v>0</v>
      </c>
      <c r="J25" s="42">
        <f>H25+I25</f>
        <v>0</v>
      </c>
      <c r="K25" s="40">
        <f>ROUNDDOWN($K$17*H25,2)</f>
        <v>0</v>
      </c>
      <c r="L25" s="40">
        <f t="shared" si="5"/>
        <v>0</v>
      </c>
      <c r="M25" s="40">
        <f>ROUNDDOWN($M$17*H25,2)</f>
        <v>0</v>
      </c>
      <c r="N25" s="40">
        <f>ROUNDDOWN($N$17*H25,2)</f>
        <v>0</v>
      </c>
      <c r="O25" s="40">
        <f>ROUNDDOWN($O$17*H25,2)</f>
        <v>0</v>
      </c>
      <c r="P25" s="40">
        <f>ROUNDDOWN($P$17*H25,2)</f>
        <v>0</v>
      </c>
      <c r="Q25" s="40">
        <f>ROUNDDOWN($Q$17*H25,2)</f>
        <v>0</v>
      </c>
      <c r="R25" s="40">
        <f>ROUNDDOWN($R$17*H25,2)</f>
        <v>0</v>
      </c>
      <c r="S25" s="41">
        <f>IF(OR($B$13="nie",$B$13=""),0,ROUNDDOWN($S$17*H25,2))</f>
        <v>0</v>
      </c>
    </row>
    <row r="26" spans="1:19" x14ac:dyDescent="0.25">
      <c r="A26" s="13" t="s">
        <v>8</v>
      </c>
      <c r="B26" s="14"/>
      <c r="C26" s="15"/>
      <c r="D26" s="16"/>
      <c r="E26" s="16">
        <f t="shared" si="0"/>
        <v>0</v>
      </c>
      <c r="F26" s="16">
        <v>0</v>
      </c>
      <c r="G26" s="16">
        <f>ROUND(E26+F26,2)</f>
        <v>0</v>
      </c>
      <c r="H26" s="16">
        <f>ROUND(C26*D26,2)</f>
        <v>0</v>
      </c>
      <c r="I26" s="16">
        <f>SUM(K26:S26)</f>
        <v>0</v>
      </c>
      <c r="J26" s="42">
        <f>H26+I26</f>
        <v>0</v>
      </c>
      <c r="K26" s="40">
        <f>ROUNDDOWN($K$17*H26,2)</f>
        <v>0</v>
      </c>
      <c r="L26" s="40">
        <f t="shared" si="5"/>
        <v>0</v>
      </c>
      <c r="M26" s="40">
        <f>ROUNDDOWN($M$17*H26,2)</f>
        <v>0</v>
      </c>
      <c r="N26" s="40">
        <f>ROUNDDOWN($N$17*H26,2)</f>
        <v>0</v>
      </c>
      <c r="O26" s="40">
        <f>ROUNDDOWN($O$17*H26,2)</f>
        <v>0</v>
      </c>
      <c r="P26" s="40">
        <f>ROUNDDOWN($P$17*H26,2)</f>
        <v>0</v>
      </c>
      <c r="Q26" s="40">
        <f>ROUNDDOWN($Q$17*H26,2)</f>
        <v>0</v>
      </c>
      <c r="R26" s="40">
        <f>ROUNDDOWN($R$17*H26,2)</f>
        <v>0</v>
      </c>
      <c r="S26" s="41">
        <f>IF(OR($B$13="nie",$B$13=""),0,ROUNDDOWN($S$17*H26,2))</f>
        <v>0</v>
      </c>
    </row>
    <row r="27" spans="1:19" x14ac:dyDescent="0.25">
      <c r="A27" s="21" t="s">
        <v>16</v>
      </c>
      <c r="B27" s="22"/>
      <c r="C27" s="23"/>
      <c r="D27" s="23"/>
      <c r="E27" s="23"/>
      <c r="F27" s="23"/>
      <c r="G27" s="24">
        <f>SUM(G25:G26)</f>
        <v>0</v>
      </c>
      <c r="H27" s="24">
        <f t="shared" ref="H27:I27" si="9">SUM(H25:H26)</f>
        <v>0</v>
      </c>
      <c r="I27" s="24">
        <f t="shared" si="9"/>
        <v>0</v>
      </c>
      <c r="J27" s="24">
        <f>SUM(J25:J26)</f>
        <v>0</v>
      </c>
      <c r="K27" s="47">
        <f>SUM(K25:K26)</f>
        <v>0</v>
      </c>
      <c r="L27" s="47">
        <f t="shared" ref="L27:S27" si="10">SUM(L25:L26)</f>
        <v>0</v>
      </c>
      <c r="M27" s="47">
        <f t="shared" si="10"/>
        <v>0</v>
      </c>
      <c r="N27" s="47">
        <f t="shared" si="10"/>
        <v>0</v>
      </c>
      <c r="O27" s="47">
        <f t="shared" si="10"/>
        <v>0</v>
      </c>
      <c r="P27" s="47">
        <f t="shared" si="10"/>
        <v>0</v>
      </c>
      <c r="Q27" s="47">
        <f t="shared" si="10"/>
        <v>0</v>
      </c>
      <c r="R27" s="47">
        <f t="shared" si="10"/>
        <v>0</v>
      </c>
      <c r="S27" s="47">
        <f t="shared" si="10"/>
        <v>0</v>
      </c>
    </row>
    <row r="28" spans="1:19" ht="15.75" thickBot="1" x14ac:dyDescent="0.3">
      <c r="A28" s="26" t="s">
        <v>15</v>
      </c>
      <c r="B28" s="27"/>
      <c r="C28" s="28"/>
      <c r="D28" s="28"/>
      <c r="E28" s="28"/>
      <c r="F28" s="28"/>
      <c r="G28" s="17">
        <f>G21+G24+G27</f>
        <v>0</v>
      </c>
      <c r="H28" s="17">
        <f t="shared" ref="H28:I28" si="11">H21+H24+H27</f>
        <v>0</v>
      </c>
      <c r="I28" s="17">
        <f t="shared" si="11"/>
        <v>0</v>
      </c>
      <c r="J28" s="17">
        <f>J21+J24+J27</f>
        <v>0</v>
      </c>
      <c r="K28" s="48">
        <f>K21+K24+K27</f>
        <v>0</v>
      </c>
      <c r="L28" s="48">
        <f t="shared" ref="L28:S28" si="12">L21+L24+L27</f>
        <v>0</v>
      </c>
      <c r="M28" s="48">
        <f t="shared" si="12"/>
        <v>0</v>
      </c>
      <c r="N28" s="48">
        <f t="shared" si="12"/>
        <v>0</v>
      </c>
      <c r="O28" s="48">
        <f t="shared" si="12"/>
        <v>0</v>
      </c>
      <c r="P28" s="48">
        <f t="shared" si="12"/>
        <v>0</v>
      </c>
      <c r="Q28" s="48">
        <f t="shared" si="12"/>
        <v>0</v>
      </c>
      <c r="R28" s="48">
        <f t="shared" si="12"/>
        <v>0</v>
      </c>
      <c r="S28" s="48">
        <f t="shared" si="12"/>
        <v>0</v>
      </c>
    </row>
    <row r="29" spans="1:19" x14ac:dyDescent="0.25">
      <c r="A29" s="25" t="s">
        <v>26</v>
      </c>
      <c r="B29" s="81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3"/>
    </row>
    <row r="30" spans="1:19" x14ac:dyDescent="0.25">
      <c r="A30" s="13" t="s">
        <v>7</v>
      </c>
      <c r="B30" s="14"/>
      <c r="C30" s="15"/>
      <c r="D30" s="16"/>
      <c r="E30" s="16">
        <f>C30*D30</f>
        <v>0</v>
      </c>
      <c r="F30" s="16">
        <v>0</v>
      </c>
      <c r="G30" s="16">
        <f t="shared" ref="G30" si="13">ROUND(E30+F30,2)</f>
        <v>0</v>
      </c>
      <c r="H30" s="16">
        <f t="shared" ref="H30" si="14">ROUND(C30*D30,2)</f>
        <v>0</v>
      </c>
      <c r="I30" s="16">
        <f>SUM(K30:S30)</f>
        <v>0</v>
      </c>
      <c r="J30" s="42">
        <f>H30+I30</f>
        <v>0</v>
      </c>
      <c r="K30" s="40">
        <f>ROUNDDOWN($K$17*H30,2)</f>
        <v>0</v>
      </c>
      <c r="L30" s="40">
        <f>ROUNDDOWN($L$17*H30,2)</f>
        <v>0</v>
      </c>
      <c r="M30" s="40">
        <f>ROUNDDOWN($M$17*H30,2)</f>
        <v>0</v>
      </c>
      <c r="N30" s="40">
        <f>ROUNDDOWN($N$17*H30,2)</f>
        <v>0</v>
      </c>
      <c r="O30" s="40">
        <f>ROUNDDOWN($O$17*H30,2)</f>
        <v>0</v>
      </c>
      <c r="P30" s="40">
        <f>ROUNDDOWN($P$17*H30,2)</f>
        <v>0</v>
      </c>
      <c r="Q30" s="40">
        <f>ROUNDDOWN($Q$17*H30,2)</f>
        <v>0</v>
      </c>
      <c r="R30" s="40">
        <f>ROUNDDOWN($R$17*H30,2)</f>
        <v>0</v>
      </c>
      <c r="S30" s="41">
        <f>IF(OR($B$13="nie",$B$13=""),0,ROUNDDOWN($S$17*H30,2))</f>
        <v>0</v>
      </c>
    </row>
    <row r="31" spans="1:19" x14ac:dyDescent="0.25">
      <c r="A31" s="13" t="s">
        <v>8</v>
      </c>
      <c r="B31" s="14"/>
      <c r="C31" s="15"/>
      <c r="D31" s="16"/>
      <c r="E31" s="16">
        <f t="shared" ref="E31:E37" si="15">C31*D31</f>
        <v>0</v>
      </c>
      <c r="F31" s="16">
        <v>0</v>
      </c>
      <c r="G31" s="16">
        <f>ROUND(E31+F31,2)</f>
        <v>0</v>
      </c>
      <c r="H31" s="16">
        <f>ROUND(C31*D31,2)</f>
        <v>0</v>
      </c>
      <c r="I31" s="16">
        <f>SUM(K31:S31)</f>
        <v>0</v>
      </c>
      <c r="J31" s="42">
        <f>H31+I31</f>
        <v>0</v>
      </c>
      <c r="K31" s="40">
        <f>ROUNDDOWN($K$17*H31,2)</f>
        <v>0</v>
      </c>
      <c r="L31" s="40">
        <f t="shared" ref="L31:L37" si="16">ROUNDDOWN($L$17*H31,2)</f>
        <v>0</v>
      </c>
      <c r="M31" s="40">
        <f>ROUNDDOWN($M$17*H31,2)</f>
        <v>0</v>
      </c>
      <c r="N31" s="40">
        <f>ROUNDDOWN($N$17*H31,2)</f>
        <v>0</v>
      </c>
      <c r="O31" s="40">
        <f>ROUNDDOWN($O$17*H31,2)</f>
        <v>0</v>
      </c>
      <c r="P31" s="40">
        <f>ROUNDDOWN($P$17*H31,2)</f>
        <v>0</v>
      </c>
      <c r="Q31" s="40">
        <f>ROUNDDOWN($Q$17*H31,2)</f>
        <v>0</v>
      </c>
      <c r="R31" s="40">
        <f>ROUNDDOWN($R$17*H31,2)</f>
        <v>0</v>
      </c>
      <c r="S31" s="41">
        <f>IF(OR($B$13="nie",$B$13=""),0,ROUNDDOWN($S$17*H31,2))</f>
        <v>0</v>
      </c>
    </row>
    <row r="32" spans="1:19" x14ac:dyDescent="0.25">
      <c r="A32" s="21" t="s">
        <v>16</v>
      </c>
      <c r="B32" s="22"/>
      <c r="C32" s="23"/>
      <c r="D32" s="23"/>
      <c r="E32" s="23"/>
      <c r="F32" s="23"/>
      <c r="G32" s="24">
        <f>SUM(G30:G31)</f>
        <v>0</v>
      </c>
      <c r="H32" s="24">
        <f t="shared" ref="H32:I32" si="17">SUM(H30:H31)</f>
        <v>0</v>
      </c>
      <c r="I32" s="24">
        <f t="shared" si="17"/>
        <v>0</v>
      </c>
      <c r="J32" s="24">
        <f>SUM(J30:J31)</f>
        <v>0</v>
      </c>
      <c r="K32" s="47">
        <f>SUM(K30:K31)</f>
        <v>0</v>
      </c>
      <c r="L32" s="47">
        <f t="shared" ref="L32:S32" si="18">SUM(L30:L31)</f>
        <v>0</v>
      </c>
      <c r="M32" s="47">
        <f t="shared" si="18"/>
        <v>0</v>
      </c>
      <c r="N32" s="47">
        <f t="shared" si="18"/>
        <v>0</v>
      </c>
      <c r="O32" s="47">
        <f t="shared" si="18"/>
        <v>0</v>
      </c>
      <c r="P32" s="47">
        <f t="shared" si="18"/>
        <v>0</v>
      </c>
      <c r="Q32" s="47">
        <f t="shared" si="18"/>
        <v>0</v>
      </c>
      <c r="R32" s="47">
        <f t="shared" si="18"/>
        <v>0</v>
      </c>
      <c r="S32" s="47">
        <f t="shared" si="18"/>
        <v>0</v>
      </c>
    </row>
    <row r="33" spans="1:24" x14ac:dyDescent="0.25">
      <c r="A33" s="13" t="s">
        <v>7</v>
      </c>
      <c r="B33" s="14"/>
      <c r="C33" s="15"/>
      <c r="D33" s="16"/>
      <c r="E33" s="16">
        <f t="shared" si="15"/>
        <v>0</v>
      </c>
      <c r="F33" s="16">
        <v>0</v>
      </c>
      <c r="G33" s="16">
        <f t="shared" ref="G33" si="19">ROUND(E33+F33,2)</f>
        <v>0</v>
      </c>
      <c r="H33" s="16">
        <f t="shared" ref="H33" si="20">ROUND(C33*D33,2)</f>
        <v>0</v>
      </c>
      <c r="I33" s="16">
        <f>SUM(K33:S33)</f>
        <v>0</v>
      </c>
      <c r="J33" s="42">
        <f>H33+I33</f>
        <v>0</v>
      </c>
      <c r="K33" s="40">
        <f>ROUNDDOWN($K$17*H33,2)</f>
        <v>0</v>
      </c>
      <c r="L33" s="40">
        <f t="shared" si="16"/>
        <v>0</v>
      </c>
      <c r="M33" s="40">
        <f>ROUNDDOWN($M$17*H33,2)</f>
        <v>0</v>
      </c>
      <c r="N33" s="40">
        <f>ROUNDDOWN($N$17*H33,2)</f>
        <v>0</v>
      </c>
      <c r="O33" s="40">
        <f>ROUNDDOWN($O$17*H33,2)</f>
        <v>0</v>
      </c>
      <c r="P33" s="40">
        <f>ROUNDDOWN($P$17*H33,2)</f>
        <v>0</v>
      </c>
      <c r="Q33" s="40">
        <f>ROUNDDOWN($Q$17*H33,2)</f>
        <v>0</v>
      </c>
      <c r="R33" s="40">
        <f>ROUNDDOWN($R$17*H33,2)</f>
        <v>0</v>
      </c>
      <c r="S33" s="41">
        <f>IF(OR($B$13="nie",$B$13=""),0,ROUNDDOWN($S$17*H33,2))</f>
        <v>0</v>
      </c>
    </row>
    <row r="34" spans="1:24" x14ac:dyDescent="0.25">
      <c r="A34" s="13" t="s">
        <v>8</v>
      </c>
      <c r="B34" s="14"/>
      <c r="C34" s="15"/>
      <c r="D34" s="16"/>
      <c r="E34" s="16">
        <f t="shared" si="15"/>
        <v>0</v>
      </c>
      <c r="F34" s="16">
        <v>0</v>
      </c>
      <c r="G34" s="16">
        <f>ROUND(E34+F34,2)</f>
        <v>0</v>
      </c>
      <c r="H34" s="16">
        <f>ROUND(C34*D34,2)</f>
        <v>0</v>
      </c>
      <c r="I34" s="16">
        <f>SUM(K34:S34)</f>
        <v>0</v>
      </c>
      <c r="J34" s="42">
        <f>H34+I34</f>
        <v>0</v>
      </c>
      <c r="K34" s="40">
        <f>ROUNDDOWN($K$17*H34,2)</f>
        <v>0</v>
      </c>
      <c r="L34" s="40">
        <f t="shared" si="16"/>
        <v>0</v>
      </c>
      <c r="M34" s="40">
        <f>ROUNDDOWN($M$17*H34,2)</f>
        <v>0</v>
      </c>
      <c r="N34" s="40">
        <f>ROUNDDOWN($N$17*H34,2)</f>
        <v>0</v>
      </c>
      <c r="O34" s="40">
        <f>ROUNDDOWN($O$17*H34,2)</f>
        <v>0</v>
      </c>
      <c r="P34" s="40">
        <f>ROUNDDOWN($P$17*H34,2)</f>
        <v>0</v>
      </c>
      <c r="Q34" s="40">
        <f>ROUNDDOWN($Q$17*H34,2)</f>
        <v>0</v>
      </c>
      <c r="R34" s="40">
        <f>ROUNDDOWN($R$17*H34,2)</f>
        <v>0</v>
      </c>
      <c r="S34" s="41">
        <f>IF(OR($B$13="nie",$B$13=""),0,ROUNDDOWN($S$17*H34,2))</f>
        <v>0</v>
      </c>
    </row>
    <row r="35" spans="1:24" x14ac:dyDescent="0.25">
      <c r="A35" s="21" t="s">
        <v>16</v>
      </c>
      <c r="B35" s="22"/>
      <c r="C35" s="23"/>
      <c r="D35" s="23"/>
      <c r="E35" s="23"/>
      <c r="F35" s="23"/>
      <c r="G35" s="24">
        <f>SUM(G33:G34)</f>
        <v>0</v>
      </c>
      <c r="H35" s="24">
        <f t="shared" ref="H35:I35" si="21">SUM(H33:H34)</f>
        <v>0</v>
      </c>
      <c r="I35" s="24">
        <f t="shared" si="21"/>
        <v>0</v>
      </c>
      <c r="J35" s="24">
        <f>SUM(J33:J34)</f>
        <v>0</v>
      </c>
      <c r="K35" s="47">
        <f>SUM(K33:K34)</f>
        <v>0</v>
      </c>
      <c r="L35" s="47">
        <f t="shared" ref="L35:S35" si="22">SUM(L33:L34)</f>
        <v>0</v>
      </c>
      <c r="M35" s="47">
        <f t="shared" si="22"/>
        <v>0</v>
      </c>
      <c r="N35" s="47">
        <f t="shared" si="22"/>
        <v>0</v>
      </c>
      <c r="O35" s="47">
        <f t="shared" si="22"/>
        <v>0</v>
      </c>
      <c r="P35" s="47">
        <f t="shared" si="22"/>
        <v>0</v>
      </c>
      <c r="Q35" s="47">
        <f t="shared" si="22"/>
        <v>0</v>
      </c>
      <c r="R35" s="47">
        <f t="shared" si="22"/>
        <v>0</v>
      </c>
      <c r="S35" s="47">
        <f t="shared" si="22"/>
        <v>0</v>
      </c>
    </row>
    <row r="36" spans="1:24" x14ac:dyDescent="0.25">
      <c r="A36" s="13" t="s">
        <v>7</v>
      </c>
      <c r="B36" s="14"/>
      <c r="C36" s="15"/>
      <c r="D36" s="16"/>
      <c r="E36" s="16">
        <f t="shared" si="15"/>
        <v>0</v>
      </c>
      <c r="F36" s="16">
        <v>0</v>
      </c>
      <c r="G36" s="16">
        <f t="shared" ref="G36" si="23">ROUND(E36+F36,2)</f>
        <v>0</v>
      </c>
      <c r="H36" s="16">
        <f t="shared" ref="H36" si="24">ROUND(C36*D36,2)</f>
        <v>0</v>
      </c>
      <c r="I36" s="16">
        <f>SUM(K36:S36)</f>
        <v>0</v>
      </c>
      <c r="J36" s="42">
        <f>H36+I36</f>
        <v>0</v>
      </c>
      <c r="K36" s="40">
        <f>ROUNDDOWN($K$17*H36,2)</f>
        <v>0</v>
      </c>
      <c r="L36" s="40">
        <f t="shared" si="16"/>
        <v>0</v>
      </c>
      <c r="M36" s="40">
        <f>ROUNDDOWN($M$17*H36,2)</f>
        <v>0</v>
      </c>
      <c r="N36" s="40">
        <f>ROUNDDOWN($N$17*H36,2)</f>
        <v>0</v>
      </c>
      <c r="O36" s="40">
        <f>ROUNDDOWN($O$17*H36,2)</f>
        <v>0</v>
      </c>
      <c r="P36" s="40">
        <f>ROUNDDOWN($P$17*H36,2)</f>
        <v>0</v>
      </c>
      <c r="Q36" s="40">
        <f>ROUNDDOWN($Q$17*H36,2)</f>
        <v>0</v>
      </c>
      <c r="R36" s="40">
        <f>ROUNDDOWN($R$17*H36,2)</f>
        <v>0</v>
      </c>
      <c r="S36" s="41">
        <f>IF(OR($B$13="nie",$B$13=""),0,ROUNDDOWN($S$17*H36,2))</f>
        <v>0</v>
      </c>
    </row>
    <row r="37" spans="1:24" x14ac:dyDescent="0.25">
      <c r="A37" s="13" t="s">
        <v>8</v>
      </c>
      <c r="B37" s="14"/>
      <c r="C37" s="15"/>
      <c r="D37" s="16"/>
      <c r="E37" s="16">
        <f t="shared" si="15"/>
        <v>0</v>
      </c>
      <c r="F37" s="16">
        <v>0</v>
      </c>
      <c r="G37" s="16">
        <f>ROUND(E37+F37,2)</f>
        <v>0</v>
      </c>
      <c r="H37" s="16">
        <f>ROUND(C37*D37,2)</f>
        <v>0</v>
      </c>
      <c r="I37" s="16">
        <f>SUM(K37:S37)</f>
        <v>0</v>
      </c>
      <c r="J37" s="42">
        <f>H37+I37</f>
        <v>0</v>
      </c>
      <c r="K37" s="40">
        <f>ROUNDDOWN($K$17*H37,2)</f>
        <v>0</v>
      </c>
      <c r="L37" s="40">
        <f t="shared" si="16"/>
        <v>0</v>
      </c>
      <c r="M37" s="40">
        <f>ROUNDDOWN($M$17*H37,2)</f>
        <v>0</v>
      </c>
      <c r="N37" s="40">
        <f>ROUNDDOWN($N$17*H37,2)</f>
        <v>0</v>
      </c>
      <c r="O37" s="40">
        <f>ROUNDDOWN($O$17*H37,2)</f>
        <v>0</v>
      </c>
      <c r="P37" s="40">
        <f>ROUNDDOWN($P$17*H37,2)</f>
        <v>0</v>
      </c>
      <c r="Q37" s="40">
        <f>ROUNDDOWN($Q$17*H37,2)</f>
        <v>0</v>
      </c>
      <c r="R37" s="40">
        <f>ROUNDDOWN($R$17*H37,2)</f>
        <v>0</v>
      </c>
      <c r="S37" s="41">
        <f>IF(OR($B$13="nie",$B$13=""),0,ROUNDDOWN($S$17*H37,2))</f>
        <v>0</v>
      </c>
    </row>
    <row r="38" spans="1:24" x14ac:dyDescent="0.25">
      <c r="A38" s="21" t="s">
        <v>16</v>
      </c>
      <c r="B38" s="22"/>
      <c r="C38" s="23"/>
      <c r="D38" s="23"/>
      <c r="E38" s="23"/>
      <c r="F38" s="23"/>
      <c r="G38" s="24">
        <f>SUM(G36:G37)</f>
        <v>0</v>
      </c>
      <c r="H38" s="24">
        <f t="shared" ref="H38:I38" si="25">SUM(H36:H37)</f>
        <v>0</v>
      </c>
      <c r="I38" s="24">
        <f t="shared" si="25"/>
        <v>0</v>
      </c>
      <c r="J38" s="24">
        <f>SUM(J36:J37)</f>
        <v>0</v>
      </c>
      <c r="K38" s="47">
        <f>SUM(K36:K37)</f>
        <v>0</v>
      </c>
      <c r="L38" s="47">
        <f t="shared" ref="L38:S38" si="26">SUM(L36:L37)</f>
        <v>0</v>
      </c>
      <c r="M38" s="47">
        <f t="shared" si="26"/>
        <v>0</v>
      </c>
      <c r="N38" s="47">
        <f t="shared" si="26"/>
        <v>0</v>
      </c>
      <c r="O38" s="47">
        <f t="shared" si="26"/>
        <v>0</v>
      </c>
      <c r="P38" s="47">
        <f t="shared" si="26"/>
        <v>0</v>
      </c>
      <c r="Q38" s="47">
        <f t="shared" si="26"/>
        <v>0</v>
      </c>
      <c r="R38" s="47">
        <f t="shared" si="26"/>
        <v>0</v>
      </c>
      <c r="S38" s="47">
        <f t="shared" si="26"/>
        <v>0</v>
      </c>
      <c r="X38" s="43"/>
    </row>
    <row r="39" spans="1:24" ht="15.75" thickBot="1" x14ac:dyDescent="0.3">
      <c r="A39" s="29" t="s">
        <v>27</v>
      </c>
      <c r="B39" s="30"/>
      <c r="C39" s="31"/>
      <c r="D39" s="31"/>
      <c r="E39" s="31"/>
      <c r="F39" s="31"/>
      <c r="G39" s="18">
        <f>SUM(G32+G35+G38)</f>
        <v>0</v>
      </c>
      <c r="H39" s="18">
        <f t="shared" ref="H39:I39" si="27">SUM(H32+H35+H38)</f>
        <v>0</v>
      </c>
      <c r="I39" s="18">
        <f t="shared" si="27"/>
        <v>0</v>
      </c>
      <c r="J39" s="18">
        <f>J32+J35+J38</f>
        <v>0</v>
      </c>
      <c r="K39" s="49">
        <f>SUM(K32+K35+K38)</f>
        <v>0</v>
      </c>
      <c r="L39" s="49">
        <f t="shared" ref="L39:S39" si="28">SUM(L32+L35+L38)</f>
        <v>0</v>
      </c>
      <c r="M39" s="49">
        <f t="shared" si="28"/>
        <v>0</v>
      </c>
      <c r="N39" s="49">
        <f t="shared" si="28"/>
        <v>0</v>
      </c>
      <c r="O39" s="49">
        <f t="shared" si="28"/>
        <v>0</v>
      </c>
      <c r="P39" s="49">
        <f t="shared" si="28"/>
        <v>0</v>
      </c>
      <c r="Q39" s="49">
        <f t="shared" si="28"/>
        <v>0</v>
      </c>
      <c r="R39" s="49">
        <f t="shared" si="28"/>
        <v>0</v>
      </c>
      <c r="S39" s="49">
        <f t="shared" si="28"/>
        <v>0</v>
      </c>
    </row>
    <row r="40" spans="1:24" ht="15.75" thickBot="1" x14ac:dyDescent="0.3">
      <c r="A40" s="55" t="s">
        <v>35</v>
      </c>
      <c r="B40" s="56"/>
      <c r="C40" s="56"/>
      <c r="D40" s="56"/>
      <c r="E40" s="56"/>
      <c r="F40" s="57"/>
      <c r="G40" s="19">
        <f>SUM(G28+G39)</f>
        <v>0</v>
      </c>
      <c r="H40" s="19">
        <f t="shared" ref="H40:I40" si="29">SUM(H28+H39)</f>
        <v>0</v>
      </c>
      <c r="I40" s="19">
        <f t="shared" si="29"/>
        <v>0</v>
      </c>
      <c r="J40" s="19">
        <f>J21+J24+J27+J32+J35+J38</f>
        <v>0</v>
      </c>
      <c r="K40" s="50">
        <f>SUM(K28+K39)</f>
        <v>0</v>
      </c>
      <c r="L40" s="50">
        <f t="shared" ref="L40:S40" si="30">SUM(L28+L39)</f>
        <v>0</v>
      </c>
      <c r="M40" s="50">
        <f t="shared" si="30"/>
        <v>0</v>
      </c>
      <c r="N40" s="50">
        <f t="shared" si="30"/>
        <v>0</v>
      </c>
      <c r="O40" s="50">
        <f t="shared" si="30"/>
        <v>0</v>
      </c>
      <c r="P40" s="50">
        <f t="shared" si="30"/>
        <v>0</v>
      </c>
      <c r="Q40" s="50">
        <f t="shared" si="30"/>
        <v>0</v>
      </c>
      <c r="R40" s="50">
        <f t="shared" si="30"/>
        <v>0</v>
      </c>
      <c r="S40" s="50">
        <f t="shared" si="30"/>
        <v>0</v>
      </c>
    </row>
    <row r="41" spans="1:24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33"/>
      <c r="M41" s="20"/>
      <c r="N41" s="20"/>
      <c r="O41" s="20"/>
      <c r="P41" s="20"/>
      <c r="Q41" s="20"/>
      <c r="R41" s="20"/>
      <c r="S41" s="20"/>
    </row>
    <row r="42" spans="1:24" ht="15.75" x14ac:dyDescent="0.25">
      <c r="A42" s="58" t="s">
        <v>31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</row>
    <row r="43" spans="1:24" ht="15.75" x14ac:dyDescent="0.25">
      <c r="A43" s="72" t="s">
        <v>81</v>
      </c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</row>
    <row r="44" spans="1:24" ht="15.75" x14ac:dyDescent="0.25">
      <c r="A44" s="58" t="s">
        <v>80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</row>
    <row r="45" spans="1:24" ht="30.6" customHeight="1" x14ac:dyDescent="0.25">
      <c r="A45" s="63" t="s">
        <v>88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</row>
    <row r="46" spans="1:24" ht="27" customHeight="1" x14ac:dyDescent="0.25">
      <c r="A46" s="63" t="s">
        <v>87</v>
      </c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</row>
    <row r="47" spans="1:24" ht="17.25" customHeight="1" x14ac:dyDescent="0.25">
      <c r="A47" s="73" t="s">
        <v>82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</row>
    <row r="48" spans="1:24" ht="15.75" x14ac:dyDescent="0.25">
      <c r="A48" s="73" t="s">
        <v>83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</row>
    <row r="49" spans="1:19" ht="16.149999999999999" customHeight="1" x14ac:dyDescent="0.25">
      <c r="A49" s="63" t="s">
        <v>89</v>
      </c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</row>
    <row r="50" spans="1:19" ht="15.75" x14ac:dyDescent="0.25">
      <c r="A50" s="79" t="s">
        <v>84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</row>
    <row r="51" spans="1:19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</row>
  </sheetData>
  <mergeCells count="41">
    <mergeCell ref="A2:S2"/>
    <mergeCell ref="A50:S50"/>
    <mergeCell ref="A44:S44"/>
    <mergeCell ref="B18:S18"/>
    <mergeCell ref="A45:S45"/>
    <mergeCell ref="I16:I17"/>
    <mergeCell ref="B29:S29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49:S49"/>
    <mergeCell ref="A14:A15"/>
    <mergeCell ref="J14:J15"/>
    <mergeCell ref="I14:I15"/>
    <mergeCell ref="H14:H15"/>
    <mergeCell ref="G14:G15"/>
    <mergeCell ref="F14:F15"/>
    <mergeCell ref="E14:E15"/>
    <mergeCell ref="D14:D15"/>
    <mergeCell ref="A43:S43"/>
    <mergeCell ref="A47:S47"/>
    <mergeCell ref="A48:S48"/>
    <mergeCell ref="K14:S14"/>
    <mergeCell ref="A46:S46"/>
    <mergeCell ref="A4:S4"/>
    <mergeCell ref="C14:C15"/>
    <mergeCell ref="B14:B15"/>
    <mergeCell ref="A40:F40"/>
    <mergeCell ref="A42:S42"/>
    <mergeCell ref="A6:S6"/>
    <mergeCell ref="A7:S7"/>
    <mergeCell ref="A8:S8"/>
    <mergeCell ref="B12:C12"/>
    <mergeCell ref="B10:E10"/>
    <mergeCell ref="B11:G11"/>
  </mergeCells>
  <dataValidations count="1">
    <dataValidation type="list" allowBlank="1" showInputMessage="1" showErrorMessage="1" sqref="B13">
      <formula1>"áno,nie"</formula1>
    </dataValidation>
  </dataValidation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&amp;R&amp;"Times New Roman,Normálne"Príloha č. 04b Výpočet opr. mzd. výdavkov dohodárov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1"/>
  <sheetViews>
    <sheetView tabSelected="1" workbookViewId="0">
      <selection activeCell="C16" sqref="C16"/>
    </sheetView>
  </sheetViews>
  <sheetFormatPr defaultRowHeight="15" x14ac:dyDescent="0.25"/>
  <cols>
    <col min="1" max="1" width="30.42578125" customWidth="1"/>
    <col min="2" max="20" width="11" customWidth="1"/>
  </cols>
  <sheetData>
    <row r="2" spans="1:21" ht="15.75" x14ac:dyDescent="0.25">
      <c r="A2" s="95" t="s">
        <v>86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6"/>
      <c r="U2" s="96"/>
    </row>
    <row r="3" spans="1:21" ht="15.75" x14ac:dyDescent="0.2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6"/>
      <c r="U3" s="96"/>
    </row>
    <row r="4" spans="1:21" x14ac:dyDescent="0.25">
      <c r="A4" s="98" t="s">
        <v>61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6"/>
    </row>
    <row r="5" spans="1:21" x14ac:dyDescent="0.25">
      <c r="A5" s="100" t="s">
        <v>63</v>
      </c>
      <c r="B5" s="101" t="s">
        <v>39</v>
      </c>
      <c r="C5" s="101" t="s">
        <v>40</v>
      </c>
      <c r="D5" s="101" t="s">
        <v>41</v>
      </c>
      <c r="E5" s="101" t="s">
        <v>42</v>
      </c>
      <c r="F5" s="101" t="s">
        <v>43</v>
      </c>
      <c r="G5" s="101" t="s">
        <v>44</v>
      </c>
      <c r="H5" s="101" t="s">
        <v>45</v>
      </c>
      <c r="I5" s="101" t="s">
        <v>46</v>
      </c>
      <c r="J5" s="101" t="s">
        <v>47</v>
      </c>
      <c r="K5" s="101" t="s">
        <v>48</v>
      </c>
      <c r="L5" s="101" t="s">
        <v>49</v>
      </c>
      <c r="M5" s="101" t="s">
        <v>50</v>
      </c>
      <c r="N5" s="101" t="s">
        <v>51</v>
      </c>
      <c r="O5" s="101" t="s">
        <v>52</v>
      </c>
      <c r="P5" s="101" t="s">
        <v>53</v>
      </c>
      <c r="Q5" s="101" t="s">
        <v>54</v>
      </c>
      <c r="R5" s="102">
        <v>44379</v>
      </c>
      <c r="S5" s="101" t="s">
        <v>55</v>
      </c>
      <c r="T5" s="101" t="s">
        <v>62</v>
      </c>
      <c r="U5" s="96"/>
    </row>
    <row r="6" spans="1:21" x14ac:dyDescent="0.25">
      <c r="A6" s="103"/>
      <c r="B6" s="104">
        <v>2</v>
      </c>
      <c r="C6" s="104">
        <v>3</v>
      </c>
      <c r="D6" s="104">
        <v>4</v>
      </c>
      <c r="E6" s="104">
        <v>5</v>
      </c>
      <c r="F6" s="104">
        <v>6</v>
      </c>
      <c r="G6" s="104">
        <v>7</v>
      </c>
      <c r="H6" s="104">
        <v>8</v>
      </c>
      <c r="I6" s="104">
        <v>9</v>
      </c>
      <c r="J6" s="104">
        <v>10</v>
      </c>
      <c r="K6" s="104">
        <v>11</v>
      </c>
      <c r="L6" s="104">
        <v>12</v>
      </c>
      <c r="M6" s="104">
        <v>13</v>
      </c>
      <c r="N6" s="104">
        <v>14</v>
      </c>
      <c r="O6" s="104">
        <v>15</v>
      </c>
      <c r="P6" s="104">
        <v>16</v>
      </c>
      <c r="Q6" s="104">
        <v>17</v>
      </c>
      <c r="R6" s="104">
        <v>18</v>
      </c>
      <c r="S6" s="104">
        <v>19</v>
      </c>
      <c r="T6" s="104">
        <v>20</v>
      </c>
      <c r="U6" s="96"/>
    </row>
    <row r="7" spans="1:21" x14ac:dyDescent="0.25">
      <c r="A7" s="103" t="s">
        <v>56</v>
      </c>
      <c r="B7" s="105"/>
      <c r="C7" s="105"/>
      <c r="D7" s="106">
        <v>11.03</v>
      </c>
      <c r="E7" s="106">
        <v>12.43</v>
      </c>
      <c r="F7" s="106">
        <v>12.66</v>
      </c>
      <c r="G7" s="107">
        <v>12.66</v>
      </c>
      <c r="H7" s="107">
        <v>12.66</v>
      </c>
      <c r="I7" s="107">
        <v>13.36</v>
      </c>
      <c r="J7" s="107">
        <v>13.36</v>
      </c>
      <c r="K7" s="107">
        <v>13.36</v>
      </c>
      <c r="L7" s="107">
        <v>14.2</v>
      </c>
      <c r="M7" s="107">
        <v>14.2</v>
      </c>
      <c r="N7" s="107">
        <v>14.2</v>
      </c>
      <c r="O7" s="107">
        <v>15.44</v>
      </c>
      <c r="P7" s="107">
        <v>16.93</v>
      </c>
      <c r="Q7" s="107">
        <v>16.93</v>
      </c>
      <c r="R7" s="106">
        <v>16.59</v>
      </c>
      <c r="S7" s="106">
        <v>16.16</v>
      </c>
      <c r="T7" s="106">
        <v>16.16</v>
      </c>
      <c r="U7" s="96"/>
    </row>
    <row r="8" spans="1:21" x14ac:dyDescent="0.25">
      <c r="A8" s="103" t="s">
        <v>57</v>
      </c>
      <c r="B8" s="105"/>
      <c r="C8" s="105"/>
      <c r="D8" s="106">
        <v>6.77</v>
      </c>
      <c r="E8" s="106">
        <v>8.6199999999999992</v>
      </c>
      <c r="F8" s="106">
        <v>9.2200000000000006</v>
      </c>
      <c r="G8" s="107">
        <v>9.2200000000000006</v>
      </c>
      <c r="H8" s="107">
        <v>9.2200000000000006</v>
      </c>
      <c r="I8" s="107">
        <v>9.69</v>
      </c>
      <c r="J8" s="107">
        <v>9.69</v>
      </c>
      <c r="K8" s="107">
        <v>9.69</v>
      </c>
      <c r="L8" s="107">
        <v>9.84</v>
      </c>
      <c r="M8" s="107">
        <v>9.84</v>
      </c>
      <c r="N8" s="107">
        <v>9.84</v>
      </c>
      <c r="O8" s="107">
        <v>11.34</v>
      </c>
      <c r="P8" s="107">
        <v>12.36</v>
      </c>
      <c r="Q8" s="107">
        <v>12.36</v>
      </c>
      <c r="R8" s="106">
        <v>12.95</v>
      </c>
      <c r="S8" s="106">
        <v>12.47</v>
      </c>
      <c r="T8" s="106">
        <v>12.47</v>
      </c>
      <c r="U8" s="96"/>
    </row>
    <row r="9" spans="1:21" x14ac:dyDescent="0.25">
      <c r="A9" s="103" t="s">
        <v>58</v>
      </c>
      <c r="B9" s="105"/>
      <c r="C9" s="105"/>
      <c r="D9" s="106">
        <v>5.56</v>
      </c>
      <c r="E9" s="106">
        <v>6.27</v>
      </c>
      <c r="F9" s="106">
        <v>6.68</v>
      </c>
      <c r="G9" s="107">
        <v>6.68</v>
      </c>
      <c r="H9" s="107">
        <v>6.68</v>
      </c>
      <c r="I9" s="107">
        <v>7.19</v>
      </c>
      <c r="J9" s="107">
        <v>7.19</v>
      </c>
      <c r="K9" s="107">
        <v>7.19</v>
      </c>
      <c r="L9" s="107">
        <v>7.68</v>
      </c>
      <c r="M9" s="107">
        <v>7.68</v>
      </c>
      <c r="N9" s="107">
        <v>7.68</v>
      </c>
      <c r="O9" s="107">
        <v>8.6300000000000008</v>
      </c>
      <c r="P9" s="107">
        <v>9.91</v>
      </c>
      <c r="Q9" s="107">
        <v>9.91</v>
      </c>
      <c r="R9" s="106">
        <v>9.84</v>
      </c>
      <c r="S9" s="106">
        <v>9.6999999999999993</v>
      </c>
      <c r="T9" s="106">
        <v>9.6999999999999993</v>
      </c>
      <c r="U9" s="96"/>
    </row>
    <row r="10" spans="1:21" x14ac:dyDescent="0.25">
      <c r="A10" s="103" t="s">
        <v>59</v>
      </c>
      <c r="B10" s="105"/>
      <c r="C10" s="105"/>
      <c r="D10" s="106">
        <v>3.76</v>
      </c>
      <c r="E10" s="106">
        <v>4.24</v>
      </c>
      <c r="F10" s="106">
        <v>4.33</v>
      </c>
      <c r="G10" s="107">
        <v>4.33</v>
      </c>
      <c r="H10" s="107">
        <v>4.33</v>
      </c>
      <c r="I10" s="107">
        <v>4.79</v>
      </c>
      <c r="J10" s="107">
        <v>4.79</v>
      </c>
      <c r="K10" s="107">
        <v>4.79</v>
      </c>
      <c r="L10" s="107">
        <v>5.34</v>
      </c>
      <c r="M10" s="107">
        <v>5.34</v>
      </c>
      <c r="N10" s="107">
        <v>5.34</v>
      </c>
      <c r="O10" s="107">
        <v>5.93</v>
      </c>
      <c r="P10" s="107">
        <v>6.7</v>
      </c>
      <c r="Q10" s="107">
        <v>6.7</v>
      </c>
      <c r="R10" s="106">
        <v>6.71</v>
      </c>
      <c r="S10" s="106">
        <v>6.68</v>
      </c>
      <c r="T10" s="106">
        <v>6.68</v>
      </c>
      <c r="U10" s="96"/>
    </row>
    <row r="11" spans="1:21" x14ac:dyDescent="0.25">
      <c r="A11" s="103" t="s">
        <v>60</v>
      </c>
      <c r="B11" s="106">
        <v>8.09</v>
      </c>
      <c r="C11" s="106">
        <v>8.09</v>
      </c>
      <c r="D11" s="106">
        <v>8.09</v>
      </c>
      <c r="E11" s="106">
        <v>8.52</v>
      </c>
      <c r="F11" s="106">
        <v>8.9499999999999993</v>
      </c>
      <c r="G11" s="107">
        <v>8.9499999999999993</v>
      </c>
      <c r="H11" s="107">
        <v>8.9499999999999993</v>
      </c>
      <c r="I11" s="107">
        <v>9.49</v>
      </c>
      <c r="J11" s="107">
        <v>9.49</v>
      </c>
      <c r="K11" s="107">
        <v>9.49</v>
      </c>
      <c r="L11" s="107">
        <v>9.91</v>
      </c>
      <c r="M11" s="107">
        <v>9.91</v>
      </c>
      <c r="N11" s="107">
        <v>9.91</v>
      </c>
      <c r="O11" s="107">
        <v>10.8</v>
      </c>
      <c r="P11" s="107">
        <v>11.78</v>
      </c>
      <c r="Q11" s="107">
        <v>11.78</v>
      </c>
      <c r="R11" s="106">
        <v>11.49</v>
      </c>
      <c r="S11" s="106">
        <v>11.3</v>
      </c>
      <c r="T11" s="106">
        <v>11.3</v>
      </c>
      <c r="U11" s="96"/>
    </row>
  </sheetData>
  <mergeCells count="1">
    <mergeCell ref="A2:S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B24FB-16BC-4D47-A571-A6B675EF7F9A}">
  <ds:schemaRefs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785B72-5EDB-4623-B74F-3B662D0B42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9603D43-DEC4-45B7-A5B5-5BC44B755B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Vypočet mzdovych vydavkov</vt:lpstr>
      <vt:lpstr>Finančné limity</vt:lpstr>
      <vt:lpstr>'Vypočet mzdovych vydavkov'!Názvy_tlače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Dobrovičová Svetlana</dc:creator>
  <cp:lastModifiedBy>MV SR</cp:lastModifiedBy>
  <cp:lastPrinted>2018-12-06T08:14:14Z</cp:lastPrinted>
  <dcterms:created xsi:type="dcterms:W3CDTF">2015-08-24T12:32:10Z</dcterms:created>
  <dcterms:modified xsi:type="dcterms:W3CDTF">2022-12-07T08:31:33Z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